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OssianEdström\Documents\Epplus_Repos\WebSamplesClean\EPPlus.WebSamples\EPPlus.WebSampleMvc.NetCore\data\"/>
    </mc:Choice>
  </mc:AlternateContent>
  <xr:revisionPtr revIDLastSave="0" documentId="13_ncr:1_{C28BFEA4-988B-4BFC-8668-410251756AB3}" xr6:coauthVersionLast="47" xr6:coauthVersionMax="47" xr10:uidLastSave="{00000000-0000-0000-0000-000000000000}"/>
  <bookViews>
    <workbookView xWindow="-120" yWindow="-120" windowWidth="38640" windowHeight="21120" xr2:uid="{4CABED9D-152D-43BF-B8F7-E002A479469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1" l="1"/>
  <c r="I69" i="1"/>
  <c r="I70" i="1"/>
  <c r="I71" i="1"/>
  <c r="I72" i="1"/>
  <c r="I73" i="1"/>
  <c r="I74" i="1"/>
  <c r="I75" i="1"/>
  <c r="I76" i="1"/>
  <c r="I77" i="1"/>
  <c r="I78" i="1"/>
  <c r="I79" i="1"/>
  <c r="L18" i="1"/>
  <c r="L20" i="1"/>
  <c r="L23" i="1"/>
  <c r="L19" i="1"/>
  <c r="L21" i="1"/>
  <c r="D18" i="1"/>
  <c r="D24" i="1"/>
  <c r="D23" i="1"/>
  <c r="D22" i="1"/>
  <c r="D21" i="1"/>
  <c r="D20" i="1"/>
  <c r="D19" i="1"/>
  <c r="D68" i="1"/>
  <c r="D69" i="1"/>
  <c r="D70" i="1"/>
  <c r="D71" i="1"/>
  <c r="D72" i="1"/>
  <c r="D73" i="1"/>
  <c r="D74" i="1"/>
  <c r="D75" i="1"/>
  <c r="D76" i="1"/>
  <c r="D77" i="1"/>
  <c r="D78" i="1"/>
  <c r="D79" i="1"/>
</calcChain>
</file>

<file path=xl/sharedStrings.xml><?xml version="1.0" encoding="utf-8"?>
<sst xmlns="http://schemas.openxmlformats.org/spreadsheetml/2006/main" count="149" uniqueCount="131">
  <si>
    <t>City</t>
  </si>
  <si>
    <t>Jan</t>
  </si>
  <si>
    <t>Feb</t>
  </si>
  <si>
    <t>Mar</t>
  </si>
  <si>
    <t>Apr</t>
  </si>
  <si>
    <t>May</t>
  </si>
  <si>
    <t>Jun</t>
  </si>
  <si>
    <t>Barstow</t>
  </si>
  <si>
    <t>California City</t>
  </si>
  <si>
    <t>Cinco</t>
  </si>
  <si>
    <t>Hesperia</t>
  </si>
  <si>
    <t>Lancaster</t>
  </si>
  <si>
    <t>Mojave</t>
  </si>
  <si>
    <t>Palmdale</t>
  </si>
  <si>
    <t>Ridgecrest</t>
  </si>
  <si>
    <t>Rosamond</t>
  </si>
  <si>
    <t>Santa Clarita</t>
  </si>
  <si>
    <t>3 color scale</t>
  </si>
  <si>
    <t>Data Bars</t>
  </si>
  <si>
    <t>June</t>
  </si>
  <si>
    <t>July</t>
  </si>
  <si>
    <t>Difference</t>
  </si>
  <si>
    <t>Expression</t>
  </si>
  <si>
    <t>UniqueDuplicates</t>
  </si>
  <si>
    <t>AboveOrBelowAverage</t>
  </si>
  <si>
    <t>Errors</t>
  </si>
  <si>
    <t>A567</t>
  </si>
  <si>
    <t>ZQUXL54</t>
  </si>
  <si>
    <t>OKDK36978</t>
  </si>
  <si>
    <t>Format only cells that contain</t>
  </si>
  <si>
    <t>Airpods</t>
  </si>
  <si>
    <t>Galaxy buds</t>
  </si>
  <si>
    <t>JBL</t>
  </si>
  <si>
    <t>Wireless earbuds</t>
  </si>
  <si>
    <t>Samsung</t>
  </si>
  <si>
    <t>Gucci</t>
  </si>
  <si>
    <t>Sony</t>
  </si>
  <si>
    <t>Marshall</t>
  </si>
  <si>
    <t>TGR</t>
  </si>
  <si>
    <t>DRG</t>
  </si>
  <si>
    <t>VOX</t>
  </si>
  <si>
    <t>REX</t>
  </si>
  <si>
    <t>White,black,yellow</t>
  </si>
  <si>
    <t>Black,White,Purple,Blue</t>
  </si>
  <si>
    <t>Black,Midnight black, midnight blue</t>
  </si>
  <si>
    <t>black</t>
  </si>
  <si>
    <t>Scintilating, Alabaster, Onyx</t>
  </si>
  <si>
    <t>Red, Green, Blue</t>
  </si>
  <si>
    <t>black, blue</t>
  </si>
  <si>
    <t>Locations</t>
  </si>
  <si>
    <t>Videogames</t>
  </si>
  <si>
    <t>Baldur's Gate 3</t>
  </si>
  <si>
    <t>Mass Effect</t>
  </si>
  <si>
    <t>Banjo Kazooie</t>
  </si>
  <si>
    <t>Stellaris</t>
  </si>
  <si>
    <t xml:space="preserve">Tony Hawk's Pro Skater 5 </t>
  </si>
  <si>
    <t xml:space="preserve">Sonic the Hedgehog (2006) </t>
  </si>
  <si>
    <t xml:space="preserve">Kameo: Elements of Power </t>
  </si>
  <si>
    <t>Harvest Moon: A Wonderful Life</t>
  </si>
  <si>
    <t xml:space="preserve">E.T. The Extra-Terrestrial </t>
  </si>
  <si>
    <t>The Legend of Zelda: Breath of the wild</t>
  </si>
  <si>
    <t xml:space="preserve">Middle-earth: Shadow of Mordor </t>
  </si>
  <si>
    <t xml:space="preserve">Viva Pinata: Trouble in Paradise </t>
  </si>
  <si>
    <t>Top10</t>
  </si>
  <si>
    <t>Contains blanks and Not contains blanks</t>
  </si>
  <si>
    <t>Jessica</t>
  </si>
  <si>
    <t>Adam</t>
  </si>
  <si>
    <t>Yousef</t>
  </si>
  <si>
    <t>Robert</t>
  </si>
  <si>
    <t>Moss</t>
  </si>
  <si>
    <t>Mav</t>
  </si>
  <si>
    <t xml:space="preserve">Zhao </t>
  </si>
  <si>
    <t>Employee</t>
  </si>
  <si>
    <t>$500</t>
  </si>
  <si>
    <t>$235</t>
  </si>
  <si>
    <t>$334</t>
  </si>
  <si>
    <t>$600</t>
  </si>
  <si>
    <t>$459</t>
  </si>
  <si>
    <t>$300</t>
  </si>
  <si>
    <t>$458</t>
  </si>
  <si>
    <t>Jan  Commission</t>
  </si>
  <si>
    <t>Feb Commission</t>
  </si>
  <si>
    <t>Mar Commission</t>
  </si>
  <si>
    <t>$1000</t>
  </si>
  <si>
    <t>$239</t>
  </si>
  <si>
    <t>$637</t>
  </si>
  <si>
    <t>Animals</t>
  </si>
  <si>
    <t>Population</t>
  </si>
  <si>
    <t>Ant</t>
  </si>
  <si>
    <t>Termite</t>
  </si>
  <si>
    <t>Wolf</t>
  </si>
  <si>
    <t>Beaver</t>
  </si>
  <si>
    <t>Porcupine</t>
  </si>
  <si>
    <t>Deer</t>
  </si>
  <si>
    <t xml:space="preserve">Number of products sold </t>
  </si>
  <si>
    <t xml:space="preserve">Expected update </t>
  </si>
  <si>
    <t xml:space="preserve">Color Options </t>
  </si>
  <si>
    <t xml:space="preserve">Price </t>
  </si>
  <si>
    <t>Metacritic score</t>
  </si>
  <si>
    <t>Name</t>
  </si>
  <si>
    <t xml:space="preserve">HighScores </t>
  </si>
  <si>
    <t>Serial Number</t>
  </si>
  <si>
    <t xml:space="preserve">Year of purchase </t>
  </si>
  <si>
    <t>Iconsets</t>
  </si>
  <si>
    <t>Games</t>
  </si>
  <si>
    <t>BG3</t>
  </si>
  <si>
    <t>Sims 4</t>
  </si>
  <si>
    <t>Hours 2022</t>
  </si>
  <si>
    <t>Hours 2023</t>
  </si>
  <si>
    <t>Super hot</t>
  </si>
  <si>
    <t>Slay the spire</t>
  </si>
  <si>
    <t>ME: Legendary edition</t>
  </si>
  <si>
    <t>Don't Starve</t>
  </si>
  <si>
    <t>Elden Ring</t>
  </si>
  <si>
    <t>Minecraft</t>
  </si>
  <si>
    <t>Civ 5</t>
  </si>
  <si>
    <t>Duck Game</t>
  </si>
  <si>
    <t>DOOM: Eternal</t>
  </si>
  <si>
    <t>SmartTv</t>
  </si>
  <si>
    <t>MC Insurance</t>
  </si>
  <si>
    <t>MC Payment</t>
  </si>
  <si>
    <t>Iphone</t>
  </si>
  <si>
    <t>Energy bill</t>
  </si>
  <si>
    <t>MC fuel</t>
  </si>
  <si>
    <t>Fittness membership</t>
  </si>
  <si>
    <t>Haircut</t>
  </si>
  <si>
    <t>House loan</t>
  </si>
  <si>
    <t>Broadband</t>
  </si>
  <si>
    <t>Dog food</t>
  </si>
  <si>
    <t>Loan Payment</t>
  </si>
  <si>
    <t>Monthly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</si>
</sst>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[$$-409]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3" borderId="1" xfId="0" applyFill="1" applyBorder="1"/>
    <xf numFmtId="0" fontId="0" fillId="0" borderId="1" xfId="0" applyBorder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3" borderId="4" xfId="0" applyFill="1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vertical="center" wrapText="1"/>
    </xf>
    <xf numFmtId="165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7">
    <dxf>
      <font>
        <b/>
        <i/>
      </font>
      <fill>
        <patternFill>
          <bgColor rgb="FFD6565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ED9D9B"/>
        </patternFill>
      </fill>
    </dxf>
    <dxf>
      <fill>
        <patternFill>
          <bgColor rgb="FF6CA7E8"/>
        </patternFill>
      </fill>
    </dxf>
    <dxf>
      <fill>
        <patternFill>
          <bgColor rgb="FFE4A4A4"/>
        </patternFill>
      </fill>
    </dxf>
    <dxf>
      <fill>
        <patternFill>
          <bgColor theme="9" tint="0.59996337778862885"/>
        </patternFill>
      </fill>
    </dxf>
    <dxf>
      <font>
        <b val="0"/>
        <i/>
      </font>
      <numFmt numFmtId="2" formatCode="0.00"/>
      <fill>
        <patternFill>
          <bgColor rgb="FFE4A4A4"/>
        </patternFill>
      </fill>
    </dxf>
    <dxf>
      <fill>
        <patternFill>
          <bgColor theme="9" tint="0.59996337778862885"/>
        </patternFill>
      </fill>
    </dxf>
    <dxf>
      <fill>
        <patternFill>
          <bgColor rgb="FFD11111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6E774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D9523B"/>
        </patternFill>
      </fill>
    </dxf>
    <dxf>
      <numFmt numFmtId="14" formatCode="0.00%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yyyy/mm/dd"/>
    </dxf>
    <dxf>
      <numFmt numFmtId="165" formatCode="[$$-409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64" formatCode="[$$-409]#,##0"/>
    </dxf>
    <dxf>
      <numFmt numFmtId="164" formatCode="[$$-409]#,##0"/>
    </dxf>
  </dxfs>
  <tableStyles count="0" defaultTableStyle="TableStyleMedium2" defaultPivotStyle="PivotStyleLight16"/>
  <colors>
    <mruColors>
      <color rgb="FFED9D9B"/>
      <color rgb="FFD65656"/>
      <color rgb="FFEC4A4A"/>
      <color rgb="FFE4A4A4"/>
      <color rgb="FFE44743"/>
      <color rgb="FFD11111"/>
      <color rgb="FFE20000"/>
      <color rgb="FFEB4743"/>
      <color rgb="FFD9523B"/>
      <color rgb="FFF6E7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A7E19-4B6F-4CBE-A5E9-B7C521E803D7}" name="tbl3ColorScale" displayName="tbl3ColorScale" ref="A3:G13" totalsRowShown="0">
  <autoFilter ref="A3:G13" xr:uid="{587A7E19-4B6F-4CBE-A5E9-B7C521E803D7}"/>
  <tableColumns count="7">
    <tableColumn id="1" xr3:uid="{D7CE417B-FABB-4E27-8684-0ECDD81FB1F3}" name="City"/>
    <tableColumn id="2" xr3:uid="{307F73BC-E3F9-485B-B309-2D73E3AF5E19}" name="Jan"/>
    <tableColumn id="3" xr3:uid="{CE017285-9E71-4616-B1A2-AD2072F53A34}" name="Feb"/>
    <tableColumn id="4" xr3:uid="{34B1E1AE-BD21-4154-B9EE-BA8313B7FF38}" name="Mar"/>
    <tableColumn id="5" xr3:uid="{2D6DE305-0655-46A8-AB4B-D83190A4F71F}" name="Apr"/>
    <tableColumn id="6" xr3:uid="{DBCBEA39-0FA9-404B-AD47-607638F23304}" name="May"/>
    <tableColumn id="7" xr3:uid="{16052ADC-C685-488F-8F79-64E0A6DE1D34}" name="Ju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9A905C-2D09-48CB-BBDC-5D0CB140587F}" name="tblIconSet" displayName="tblIconSet" ref="F67:I79" totalsRowShown="0">
  <autoFilter ref="F67:I79" xr:uid="{9C9A905C-2D09-48CB-BBDC-5D0CB140587F}"/>
  <tableColumns count="4">
    <tableColumn id="1" xr3:uid="{44F1E7C2-4EEA-412C-A9B7-7AACDC04F0CC}" name="Games"/>
    <tableColumn id="2" xr3:uid="{AA6C4468-045B-4A48-990B-D237A28402ED}" name="Hours 2022"/>
    <tableColumn id="3" xr3:uid="{CE935084-99ED-4A4B-AAF1-264CFB961B91}" name="Hours 2023"/>
    <tableColumn id="4" xr3:uid="{36EEE1EE-FBB6-40AE-8DCE-9E3F770956A5}" name="Difference" dataDxfId="18">
      <calculatedColumnFormula>tblIconSet[[#This Row],[Hours 2023]]/tblIconSet[[#This Row],[Hours 2022]]-1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E3727-A729-4BD2-9382-9268C6965C42}" name="tblDataBars" displayName="tblDataBars" ref="A67:D79" totalsRowShown="0">
  <autoFilter ref="A67:D79" xr:uid="{C5BE3727-A729-4BD2-9382-9268C6965C42}"/>
  <tableColumns count="4">
    <tableColumn id="1" xr3:uid="{D00BC406-9FEF-482C-AC80-FA77E1F21BF2}" name="Monthly item"/>
    <tableColumn id="2" xr3:uid="{76E431B4-F288-434D-A793-CC01CCFF26A4}" name="June" dataDxfId="36"/>
    <tableColumn id="3" xr3:uid="{0ED06A74-07A2-4C7D-A58D-3D118E19CF80}" name="July" dataDxfId="35"/>
    <tableColumn id="4" xr3:uid="{8E522953-19FF-42A1-92AF-465D3E964839}" name="Difference" dataDxfId="34">
      <calculatedColumnFormula>(tblDataBars[[#This Row],[July]]-tblDataBars[[#This Row],[June]])/tblDataBars[[#This Row],[June]]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AF9B96-CEE7-4145-8249-8357BE6664F1}" name="expressionTbl" displayName="expressionTbl" ref="D44:E51" totalsRowShown="0">
  <autoFilter ref="D44:E51" xr:uid="{D5AF9B96-CEE7-4145-8249-8357BE6664F1}"/>
  <tableColumns count="2">
    <tableColumn id="1" xr3:uid="{9620788F-A5CF-4F02-931A-2E2BAEC57109}" name="Year of purchase "/>
    <tableColumn id="2" xr3:uid="{799D9DCE-6175-4DB8-83F9-45ED98161659}" name="Serial Numb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3755AF-B624-4294-9552-77EFB99FBAAF}" name="averageTbl" displayName="averageTbl" ref="D28:E37" totalsRowShown="0" headerRowDxfId="33">
  <autoFilter ref="D28:E37" xr:uid="{B53755AF-B624-4294-9552-77EFB99FBAAF}"/>
  <tableColumns count="2">
    <tableColumn id="1" xr3:uid="{96E735DE-A1C1-410A-BDDA-8BBC005E9646}" name="Locations"/>
    <tableColumn id="2" xr3:uid="{F273C724-934C-493C-846E-F3927111113B}" name="Number of products sold 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67A648-8A15-4FC0-8C04-51C30B353BA9}" name="cellContainsTbl" displayName="cellContainsTbl" ref="A17:D24" totalsRowShown="0">
  <autoFilter ref="A17:D24" xr:uid="{1667A648-8A15-4FC0-8C04-51C30B353BA9}"/>
  <tableColumns count="4">
    <tableColumn id="1" xr3:uid="{779307DB-7878-414C-93FD-F2200869FB37}" name="Wireless earbuds"/>
    <tableColumn id="2" xr3:uid="{5B36E36F-5CF5-43EF-AFD0-2BB355AFB152}" name="Price " dataDxfId="32"/>
    <tableColumn id="3" xr3:uid="{52897D8D-5C6E-474A-BD7D-7347CFD12E88}" name="Color Options "/>
    <tableColumn id="4" xr3:uid="{4C8F154B-A419-4C4B-A46E-FEA25C6A3060}" name="Expected update 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58E26A-8F53-4623-AFAA-013D115D53B9}" name="blanksTbl" displayName="blanksTbl" ref="F17:I24" totalsRowShown="0" headerRowDxfId="30">
  <autoFilter ref="F17:I24" xr:uid="{1858E26A-8F53-4623-AFAA-013D115D53B9}"/>
  <tableColumns count="4">
    <tableColumn id="1" xr3:uid="{9E753DAE-994A-47D2-8211-3E40EA31EB9D}" name="Employee"/>
    <tableColumn id="2" xr3:uid="{B27C70E1-AAC0-4815-897F-99B33992C764}" name="Jan  Commission"/>
    <tableColumn id="3" xr3:uid="{246581D7-9DB7-475C-9623-3DA8DF6D80A2}" name="Feb Commission"/>
    <tableColumn id="4" xr3:uid="{3A6F8213-4F5A-4F58-BA0A-A6A9B7BC740F}" name="Mar Commiss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AA250E-855B-41AE-97AB-D7C285C7DEB9}" name="top10Tbl" displayName="top10Tbl" ref="A28:B40" totalsRowShown="0" headerRowDxfId="29">
  <autoFilter ref="A28:B40" xr:uid="{FCAA250E-855B-41AE-97AB-D7C285C7DEB9}"/>
  <tableColumns count="2">
    <tableColumn id="1" xr3:uid="{55A47A86-D756-4F4B-91DC-2A60F981D702}" name="Videogames" dataDxfId="28"/>
    <tableColumn id="2" xr3:uid="{D3F1A5A9-FC88-45C6-B782-2857884DF250}" name="Metacritic score" dataDxfId="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749D1F-93BD-42C0-9AF0-E7A4E4D6ECFB}" name="uniqueDuplicatesTbl" displayName="uniqueDuplicatesTbl" ref="A44:B52" totalsRowShown="0" headerRowDxfId="26" dataDxfId="24" headerRowBorderDxfId="25" tableBorderDxfId="23" totalsRowBorderDxfId="22">
  <autoFilter ref="A44:B52" xr:uid="{13749D1F-93BD-42C0-9AF0-E7A4E4D6ECFB}"/>
  <tableColumns count="2">
    <tableColumn id="1" xr3:uid="{2F1A9744-59D9-49DA-9333-092C9F83B785}" name="HighScores " dataDxfId="21"/>
    <tableColumn id="2" xr3:uid="{B112A37C-5FF1-4DA7-A0FD-F991E834872E}" name="Name" dataDxfId="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9B8040-38C8-4DAC-98DE-2ED698608E28}" name="errorsTbl" displayName="errorsTbl" ref="K17:L23" totalsRowShown="0" headerRowDxfId="19">
  <autoFilter ref="K17:L23" xr:uid="{9C9B8040-38C8-4DAC-98DE-2ED698608E28}"/>
  <tableColumns count="2">
    <tableColumn id="1" xr3:uid="{CD4489A5-710A-4FB8-B9F0-82ABBF6E2795}" name="Animals"/>
    <tableColumn id="2" xr3:uid="{59CCCA07-B131-48E2-97B3-D5AF4B6EEBA7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D51E-2CE5-4044-B083-7E3E2BAED1E8}">
  <dimension ref="A1:L79"/>
  <sheetViews>
    <sheetView tabSelected="1" topLeftCell="A38" zoomScale="85" zoomScaleNormal="85" workbookViewId="0">
      <selection activeCell="D63" sqref="D63"/>
    </sheetView>
  </sheetViews>
  <sheetFormatPr defaultRowHeight="15" x14ac:dyDescent="0.25"/>
  <cols>
    <col min="1" max="1" width="23" customWidth="1"/>
    <col min="2" max="2" width="26" customWidth="1"/>
    <col min="3" max="3" width="24" customWidth="1"/>
    <col min="4" max="4" width="27" customWidth="1"/>
    <col min="5" max="5" width="34.28515625" customWidth="1"/>
    <col min="6" max="6" width="21.140625" customWidth="1"/>
    <col min="7" max="7" width="26.28515625" customWidth="1"/>
    <col min="8" max="8" width="22.7109375" customWidth="1"/>
    <col min="9" max="9" width="24.85546875" customWidth="1"/>
    <col min="10" max="10" width="35.140625" customWidth="1"/>
    <col min="11" max="11" width="33.140625" customWidth="1"/>
    <col min="12" max="12" width="19.42578125" customWidth="1"/>
    <col min="13" max="13" width="16" customWidth="1"/>
  </cols>
  <sheetData>
    <row r="1" spans="1:11" x14ac:dyDescent="0.25">
      <c r="A1" s="1" t="s">
        <v>17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11" x14ac:dyDescent="0.25">
      <c r="A4" t="s">
        <v>7</v>
      </c>
      <c r="B4">
        <v>80</v>
      </c>
      <c r="C4">
        <v>84</v>
      </c>
      <c r="D4">
        <v>84</v>
      </c>
      <c r="E4">
        <v>97</v>
      </c>
      <c r="F4">
        <v>95</v>
      </c>
      <c r="G4">
        <v>98</v>
      </c>
    </row>
    <row r="5" spans="1:11" x14ac:dyDescent="0.25">
      <c r="A5" t="s">
        <v>8</v>
      </c>
      <c r="B5">
        <v>78</v>
      </c>
      <c r="C5">
        <v>86</v>
      </c>
      <c r="D5">
        <v>84</v>
      </c>
      <c r="E5">
        <v>96</v>
      </c>
      <c r="F5">
        <v>98</v>
      </c>
      <c r="G5">
        <v>102</v>
      </c>
    </row>
    <row r="6" spans="1:11" x14ac:dyDescent="0.25">
      <c r="A6" t="s">
        <v>9</v>
      </c>
      <c r="B6">
        <v>83</v>
      </c>
      <c r="C6">
        <v>86</v>
      </c>
      <c r="D6">
        <v>86</v>
      </c>
      <c r="E6">
        <v>97</v>
      </c>
      <c r="F6">
        <v>95</v>
      </c>
      <c r="G6">
        <v>103</v>
      </c>
    </row>
    <row r="7" spans="1:11" x14ac:dyDescent="0.25">
      <c r="A7" t="s">
        <v>10</v>
      </c>
      <c r="B7">
        <v>78</v>
      </c>
      <c r="C7">
        <v>85</v>
      </c>
      <c r="D7">
        <v>87</v>
      </c>
      <c r="E7">
        <v>98</v>
      </c>
      <c r="F7">
        <v>97</v>
      </c>
      <c r="G7">
        <v>102</v>
      </c>
    </row>
    <row r="8" spans="1:11" x14ac:dyDescent="0.25">
      <c r="A8" t="s">
        <v>11</v>
      </c>
      <c r="B8">
        <v>78</v>
      </c>
      <c r="C8">
        <v>85</v>
      </c>
      <c r="D8">
        <v>86</v>
      </c>
      <c r="E8">
        <v>99</v>
      </c>
      <c r="F8">
        <v>95</v>
      </c>
      <c r="G8">
        <v>101</v>
      </c>
    </row>
    <row r="9" spans="1:11" x14ac:dyDescent="0.25">
      <c r="A9" t="s">
        <v>12</v>
      </c>
      <c r="B9">
        <v>82</v>
      </c>
      <c r="C9">
        <v>85</v>
      </c>
      <c r="D9">
        <v>86</v>
      </c>
      <c r="E9">
        <v>98</v>
      </c>
      <c r="F9">
        <v>96</v>
      </c>
      <c r="G9">
        <v>99</v>
      </c>
    </row>
    <row r="10" spans="1:11" x14ac:dyDescent="0.25">
      <c r="A10" t="s">
        <v>13</v>
      </c>
      <c r="B10">
        <v>81</v>
      </c>
      <c r="C10">
        <v>84</v>
      </c>
      <c r="D10">
        <v>85</v>
      </c>
      <c r="E10">
        <v>98</v>
      </c>
      <c r="F10">
        <v>95</v>
      </c>
      <c r="G10">
        <v>101</v>
      </c>
    </row>
    <row r="11" spans="1:11" x14ac:dyDescent="0.25">
      <c r="A11" t="s">
        <v>14</v>
      </c>
      <c r="B11">
        <v>81</v>
      </c>
      <c r="C11">
        <v>87</v>
      </c>
      <c r="D11">
        <v>87</v>
      </c>
      <c r="E11">
        <v>97</v>
      </c>
      <c r="F11">
        <v>96</v>
      </c>
      <c r="G11">
        <v>98</v>
      </c>
    </row>
    <row r="12" spans="1:11" x14ac:dyDescent="0.25">
      <c r="A12" t="s">
        <v>15</v>
      </c>
      <c r="B12">
        <v>82</v>
      </c>
      <c r="C12">
        <v>86</v>
      </c>
      <c r="D12">
        <v>88</v>
      </c>
      <c r="E12">
        <v>99</v>
      </c>
      <c r="F12">
        <v>97</v>
      </c>
      <c r="G12">
        <v>101</v>
      </c>
    </row>
    <row r="13" spans="1:11" x14ac:dyDescent="0.25">
      <c r="A13" t="s">
        <v>16</v>
      </c>
      <c r="B13">
        <v>79</v>
      </c>
      <c r="C13">
        <v>85</v>
      </c>
      <c r="D13">
        <v>87</v>
      </c>
      <c r="E13">
        <v>95</v>
      </c>
      <c r="F13">
        <v>96</v>
      </c>
      <c r="G13">
        <v>103</v>
      </c>
    </row>
    <row r="16" spans="1:11" x14ac:dyDescent="0.25">
      <c r="A16" s="1" t="s">
        <v>29</v>
      </c>
      <c r="F16" s="1" t="s">
        <v>64</v>
      </c>
      <c r="K16" s="1" t="s">
        <v>25</v>
      </c>
    </row>
    <row r="17" spans="1:12" x14ac:dyDescent="0.25">
      <c r="A17" s="13" t="s">
        <v>33</v>
      </c>
      <c r="B17" s="14" t="s">
        <v>97</v>
      </c>
      <c r="C17" s="14" t="s">
        <v>96</v>
      </c>
      <c r="D17" s="14" t="s">
        <v>95</v>
      </c>
      <c r="F17" s="13" t="s">
        <v>72</v>
      </c>
      <c r="G17" s="13" t="s">
        <v>80</v>
      </c>
      <c r="H17" s="13" t="s">
        <v>81</v>
      </c>
      <c r="I17" s="13" t="s">
        <v>82</v>
      </c>
      <c r="K17" s="13" t="s">
        <v>86</v>
      </c>
      <c r="L17" s="13" t="s">
        <v>87</v>
      </c>
    </row>
    <row r="18" spans="1:12" x14ac:dyDescent="0.25">
      <c r="A18" t="s">
        <v>30</v>
      </c>
      <c r="B18" s="19">
        <v>239</v>
      </c>
      <c r="C18" t="s">
        <v>42</v>
      </c>
      <c r="D18" s="4">
        <f ca="1" xml:space="preserve"> TODAY() - 1</f>
        <v>45431</v>
      </c>
      <c r="F18" t="s">
        <v>65</v>
      </c>
      <c r="G18" t="s">
        <v>73</v>
      </c>
      <c r="I18" t="s">
        <v>73</v>
      </c>
      <c r="K18" t="s">
        <v>88</v>
      </c>
      <c r="L18">
        <f>5000+35</f>
        <v>5035</v>
      </c>
    </row>
    <row r="19" spans="1:12" x14ac:dyDescent="0.25">
      <c r="A19" t="s">
        <v>31</v>
      </c>
      <c r="B19" s="19">
        <v>269</v>
      </c>
      <c r="C19" t="s">
        <v>43</v>
      </c>
      <c r="D19" s="4">
        <f ca="1">TODAY()</f>
        <v>45432</v>
      </c>
      <c r="F19" t="s">
        <v>66</v>
      </c>
      <c r="H19" t="s">
        <v>78</v>
      </c>
      <c r="K19" t="s">
        <v>89</v>
      </c>
      <c r="L19" t="e">
        <f>"5000T"+10</f>
        <v>#VALUE!</v>
      </c>
    </row>
    <row r="20" spans="1:12" x14ac:dyDescent="0.25">
      <c r="A20" t="s">
        <v>32</v>
      </c>
      <c r="B20" s="19">
        <v>300</v>
      </c>
      <c r="C20" t="s">
        <v>44</v>
      </c>
      <c r="D20" s="4">
        <f ca="1">TODAY()+1</f>
        <v>45433</v>
      </c>
      <c r="F20" t="s">
        <v>67</v>
      </c>
      <c r="G20" t="s">
        <v>74</v>
      </c>
      <c r="I20" t="s">
        <v>74</v>
      </c>
      <c r="K20" t="s">
        <v>90</v>
      </c>
      <c r="L20">
        <f>30+7</f>
        <v>37</v>
      </c>
    </row>
    <row r="21" spans="1:12" x14ac:dyDescent="0.25">
      <c r="A21" t="s">
        <v>34</v>
      </c>
      <c r="B21" s="19">
        <v>500</v>
      </c>
      <c r="C21" t="s">
        <v>45</v>
      </c>
      <c r="D21" s="4">
        <f ca="1">TODAY() + 7</f>
        <v>45439</v>
      </c>
      <c r="F21" t="s">
        <v>68</v>
      </c>
      <c r="I21" t="s">
        <v>83</v>
      </c>
      <c r="K21" t="s">
        <v>91</v>
      </c>
      <c r="L21" t="e">
        <f>MEDIAN(H56,Horse)</f>
        <v>#NAME?</v>
      </c>
    </row>
    <row r="22" spans="1:12" x14ac:dyDescent="0.25">
      <c r="A22" t="s">
        <v>35</v>
      </c>
      <c r="B22" s="19">
        <v>500000</v>
      </c>
      <c r="C22" t="s">
        <v>46</v>
      </c>
      <c r="D22" s="4">
        <f ca="1">TODAY() + 8</f>
        <v>45440</v>
      </c>
      <c r="F22" t="s">
        <v>69</v>
      </c>
      <c r="G22" t="s">
        <v>75</v>
      </c>
      <c r="H22" t="s">
        <v>79</v>
      </c>
      <c r="I22" t="s">
        <v>75</v>
      </c>
      <c r="K22" t="s">
        <v>92</v>
      </c>
      <c r="L22" t="e">
        <v>#REF!</v>
      </c>
    </row>
    <row r="23" spans="1:12" x14ac:dyDescent="0.25">
      <c r="A23" t="s">
        <v>36</v>
      </c>
      <c r="B23" s="19">
        <v>289</v>
      </c>
      <c r="C23" t="s">
        <v>47</v>
      </c>
      <c r="D23" s="4">
        <f ca="1">TODAY() + 9</f>
        <v>45441</v>
      </c>
      <c r="F23" t="s">
        <v>70</v>
      </c>
      <c r="G23" t="s">
        <v>77</v>
      </c>
      <c r="H23" t="s">
        <v>84</v>
      </c>
      <c r="K23" t="s">
        <v>93</v>
      </c>
      <c r="L23">
        <f>55+7</f>
        <v>62</v>
      </c>
    </row>
    <row r="24" spans="1:12" x14ac:dyDescent="0.25">
      <c r="A24" t="s">
        <v>37</v>
      </c>
      <c r="B24" s="19">
        <v>79</v>
      </c>
      <c r="C24" t="s">
        <v>48</v>
      </c>
      <c r="D24" s="4">
        <f ca="1">TODAY() + 10</f>
        <v>45442</v>
      </c>
      <c r="F24" t="s">
        <v>71</v>
      </c>
      <c r="G24" t="s">
        <v>76</v>
      </c>
      <c r="I24" t="s">
        <v>85</v>
      </c>
    </row>
    <row r="27" spans="1:12" x14ac:dyDescent="0.25">
      <c r="A27" s="1" t="s">
        <v>63</v>
      </c>
      <c r="D27" s="1" t="s">
        <v>24</v>
      </c>
    </row>
    <row r="28" spans="1:12" x14ac:dyDescent="0.25">
      <c r="A28" s="15" t="s">
        <v>50</v>
      </c>
      <c r="B28" s="16" t="s">
        <v>98</v>
      </c>
      <c r="D28" s="17" t="s">
        <v>49</v>
      </c>
      <c r="E28" s="20" t="s">
        <v>94</v>
      </c>
    </row>
    <row r="29" spans="1:12" x14ac:dyDescent="0.25">
      <c r="A29" s="12" t="s">
        <v>54</v>
      </c>
      <c r="B29" s="10">
        <v>78</v>
      </c>
      <c r="D29" t="s">
        <v>7</v>
      </c>
      <c r="E29">
        <v>52</v>
      </c>
    </row>
    <row r="30" spans="1:12" ht="30" x14ac:dyDescent="0.25">
      <c r="A30" s="12" t="s">
        <v>55</v>
      </c>
      <c r="B30" s="11">
        <v>32</v>
      </c>
      <c r="D30" t="s">
        <v>8</v>
      </c>
      <c r="E30">
        <v>235</v>
      </c>
    </row>
    <row r="31" spans="1:12" ht="30" x14ac:dyDescent="0.25">
      <c r="A31" s="12" t="s">
        <v>56</v>
      </c>
      <c r="B31" s="10">
        <v>46</v>
      </c>
      <c r="D31" t="s">
        <v>9</v>
      </c>
      <c r="E31">
        <v>25</v>
      </c>
    </row>
    <row r="32" spans="1:12" x14ac:dyDescent="0.25">
      <c r="A32" s="12" t="s">
        <v>51</v>
      </c>
      <c r="B32" s="11">
        <v>96</v>
      </c>
      <c r="D32" t="s">
        <v>10</v>
      </c>
      <c r="E32">
        <v>5</v>
      </c>
    </row>
    <row r="33" spans="1:5" x14ac:dyDescent="0.25">
      <c r="A33" s="12" t="s">
        <v>52</v>
      </c>
      <c r="B33" s="10">
        <v>91</v>
      </c>
      <c r="D33" t="s">
        <v>11</v>
      </c>
      <c r="E33">
        <v>10</v>
      </c>
    </row>
    <row r="34" spans="1:5" x14ac:dyDescent="0.25">
      <c r="A34" s="12" t="s">
        <v>53</v>
      </c>
      <c r="B34" s="11">
        <v>92</v>
      </c>
      <c r="D34" t="s">
        <v>12</v>
      </c>
      <c r="E34">
        <v>60</v>
      </c>
    </row>
    <row r="35" spans="1:5" ht="30" x14ac:dyDescent="0.25">
      <c r="A35" s="12" t="s">
        <v>57</v>
      </c>
      <c r="B35" s="10">
        <v>79</v>
      </c>
      <c r="D35" t="s">
        <v>13</v>
      </c>
      <c r="E35">
        <v>3</v>
      </c>
    </row>
    <row r="36" spans="1:5" ht="30" x14ac:dyDescent="0.25">
      <c r="A36" s="12" t="s">
        <v>58</v>
      </c>
      <c r="B36" s="11">
        <v>78</v>
      </c>
      <c r="D36" t="s">
        <v>14</v>
      </c>
      <c r="E36">
        <v>1</v>
      </c>
    </row>
    <row r="37" spans="1:5" x14ac:dyDescent="0.25">
      <c r="A37" s="12" t="s">
        <v>59</v>
      </c>
      <c r="B37" s="10">
        <v>45</v>
      </c>
      <c r="D37" t="s">
        <v>15</v>
      </c>
      <c r="E37">
        <v>30</v>
      </c>
    </row>
    <row r="38" spans="1:5" ht="30" x14ac:dyDescent="0.25">
      <c r="A38" s="12" t="s">
        <v>60</v>
      </c>
      <c r="B38" s="11">
        <v>97</v>
      </c>
    </row>
    <row r="39" spans="1:5" ht="30" x14ac:dyDescent="0.25">
      <c r="A39" s="12" t="s">
        <v>61</v>
      </c>
      <c r="B39" s="10">
        <v>84</v>
      </c>
    </row>
    <row r="40" spans="1:5" ht="30" x14ac:dyDescent="0.25">
      <c r="A40" s="12" t="s">
        <v>62</v>
      </c>
      <c r="B40" s="11">
        <v>82</v>
      </c>
    </row>
    <row r="43" spans="1:5" x14ac:dyDescent="0.25">
      <c r="A43" s="1" t="s">
        <v>23</v>
      </c>
      <c r="D43" s="1" t="s">
        <v>22</v>
      </c>
    </row>
    <row r="44" spans="1:5" x14ac:dyDescent="0.25">
      <c r="A44" s="18" t="s">
        <v>100</v>
      </c>
      <c r="B44" s="18" t="s">
        <v>99</v>
      </c>
      <c r="D44" s="12" t="s">
        <v>102</v>
      </c>
      <c r="E44" s="14" t="s">
        <v>101</v>
      </c>
    </row>
    <row r="45" spans="1:5" x14ac:dyDescent="0.25">
      <c r="A45" s="5">
        <v>667</v>
      </c>
      <c r="B45" s="5" t="s">
        <v>38</v>
      </c>
      <c r="D45">
        <v>1999</v>
      </c>
      <c r="E45" s="7">
        <v>12945</v>
      </c>
    </row>
    <row r="46" spans="1:5" x14ac:dyDescent="0.25">
      <c r="A46" s="6">
        <v>665</v>
      </c>
      <c r="B46" s="6" t="s">
        <v>39</v>
      </c>
      <c r="D46">
        <v>2000</v>
      </c>
      <c r="E46" s="7">
        <v>225678</v>
      </c>
    </row>
    <row r="47" spans="1:5" x14ac:dyDescent="0.25">
      <c r="A47" s="5">
        <v>420</v>
      </c>
      <c r="B47" s="5" t="s">
        <v>39</v>
      </c>
      <c r="D47">
        <v>2001</v>
      </c>
      <c r="E47" s="8" t="s">
        <v>26</v>
      </c>
    </row>
    <row r="48" spans="1:5" x14ac:dyDescent="0.25">
      <c r="A48" s="6">
        <v>420</v>
      </c>
      <c r="B48" s="6" t="s">
        <v>38</v>
      </c>
      <c r="D48">
        <v>2002</v>
      </c>
      <c r="E48">
        <v>3</v>
      </c>
    </row>
    <row r="49" spans="1:5" x14ac:dyDescent="0.25">
      <c r="A49" s="5">
        <v>355</v>
      </c>
      <c r="B49" s="5" t="s">
        <v>40</v>
      </c>
      <c r="D49">
        <v>2003</v>
      </c>
      <c r="E49" s="8" t="s">
        <v>27</v>
      </c>
    </row>
    <row r="50" spans="1:5" x14ac:dyDescent="0.25">
      <c r="A50" s="6">
        <v>236</v>
      </c>
      <c r="B50" s="6" t="s">
        <v>41</v>
      </c>
      <c r="D50">
        <v>2004</v>
      </c>
      <c r="E50">
        <v>10</v>
      </c>
    </row>
    <row r="51" spans="1:5" x14ac:dyDescent="0.25">
      <c r="A51" s="5">
        <v>230</v>
      </c>
      <c r="B51" s="5" t="s">
        <v>39</v>
      </c>
      <c r="D51">
        <v>2005</v>
      </c>
      <c r="E51" s="8" t="s">
        <v>28</v>
      </c>
    </row>
    <row r="52" spans="1:5" x14ac:dyDescent="0.25">
      <c r="A52" s="9">
        <v>125</v>
      </c>
      <c r="B52" s="9" t="s">
        <v>39</v>
      </c>
    </row>
    <row r="65" spans="1:9" x14ac:dyDescent="0.25">
      <c r="A65" s="1" t="s">
        <v>18</v>
      </c>
      <c r="F65" s="1" t="s">
        <v>103</v>
      </c>
    </row>
    <row r="67" spans="1:9" x14ac:dyDescent="0.25">
      <c r="A67" t="s">
        <v>130</v>
      </c>
      <c r="B67" t="s">
        <v>19</v>
      </c>
      <c r="C67" t="s">
        <v>20</v>
      </c>
      <c r="D67" t="s">
        <v>21</v>
      </c>
      <c r="F67" t="s">
        <v>104</v>
      </c>
      <c r="G67" t="s">
        <v>107</v>
      </c>
      <c r="H67" t="s">
        <v>108</v>
      </c>
      <c r="I67" t="s">
        <v>21</v>
      </c>
    </row>
    <row r="68" spans="1:9" x14ac:dyDescent="0.25">
      <c r="A68" t="s">
        <v>118</v>
      </c>
      <c r="B68" s="2">
        <v>30</v>
      </c>
      <c r="C68" s="2">
        <v>39</v>
      </c>
      <c r="D68" s="3">
        <f>(tblDataBars[[#This Row],[July]]-tblDataBars[[#This Row],[June]])/tblDataBars[[#This Row],[June]]</f>
        <v>0.3</v>
      </c>
      <c r="F68" t="s">
        <v>105</v>
      </c>
      <c r="G68">
        <v>10</v>
      </c>
      <c r="H68">
        <v>300</v>
      </c>
      <c r="I68" s="3">
        <f>tblIconSet[[#This Row],[Hours 2023]]/tblIconSet[[#This Row],[Hours 2022]]-1</f>
        <v>29</v>
      </c>
    </row>
    <row r="69" spans="1:9" x14ac:dyDescent="0.25">
      <c r="A69" t="s">
        <v>120</v>
      </c>
      <c r="B69" s="2">
        <v>13</v>
      </c>
      <c r="C69" s="2">
        <v>9</v>
      </c>
      <c r="D69" s="3">
        <f>(tblDataBars[[#This Row],[July]]-tblDataBars[[#This Row],[June]])/tblDataBars[[#This Row],[June]]</f>
        <v>-0.30769230769230771</v>
      </c>
      <c r="F69" t="s">
        <v>106</v>
      </c>
      <c r="G69">
        <v>10</v>
      </c>
      <c r="H69">
        <v>80</v>
      </c>
      <c r="I69" s="3">
        <f>tblIconSet[[#This Row],[Hours 2023]]/tblIconSet[[#This Row],[Hours 2022]]-1</f>
        <v>7</v>
      </c>
    </row>
    <row r="70" spans="1:9" x14ac:dyDescent="0.25">
      <c r="A70" t="s">
        <v>119</v>
      </c>
      <c r="B70" s="2">
        <v>95</v>
      </c>
      <c r="C70" s="2">
        <v>98</v>
      </c>
      <c r="D70" s="3">
        <f>(tblDataBars[[#This Row],[July]]-tblDataBars[[#This Row],[June]])/tblDataBars[[#This Row],[June]]</f>
        <v>3.1578947368421054E-2</v>
      </c>
      <c r="F70" t="s">
        <v>109</v>
      </c>
      <c r="G70">
        <v>2</v>
      </c>
      <c r="H70">
        <v>6</v>
      </c>
      <c r="I70" s="3">
        <f>tblIconSet[[#This Row],[Hours 2023]]/tblIconSet[[#This Row],[Hours 2022]]-1</f>
        <v>2</v>
      </c>
    </row>
    <row r="71" spans="1:9" x14ac:dyDescent="0.25">
      <c r="A71" t="s">
        <v>121</v>
      </c>
      <c r="B71" s="2">
        <v>18</v>
      </c>
      <c r="C71" s="2">
        <v>17</v>
      </c>
      <c r="D71" s="3">
        <f>(tblDataBars[[#This Row],[July]]-tblDataBars[[#This Row],[June]])/tblDataBars[[#This Row],[June]]</f>
        <v>-5.5555555555555552E-2</v>
      </c>
      <c r="F71" t="s">
        <v>110</v>
      </c>
      <c r="G71">
        <v>10</v>
      </c>
      <c r="H71">
        <v>20</v>
      </c>
      <c r="I71" s="3">
        <f>tblIconSet[[#This Row],[Hours 2023]]/tblIconSet[[#This Row],[Hours 2022]]-1</f>
        <v>1</v>
      </c>
    </row>
    <row r="72" spans="1:9" x14ac:dyDescent="0.25">
      <c r="A72" t="s">
        <v>122</v>
      </c>
      <c r="B72" s="2">
        <v>113</v>
      </c>
      <c r="C72" s="2">
        <v>124</v>
      </c>
      <c r="D72" s="3">
        <f>(tblDataBars[[#This Row],[July]]-tblDataBars[[#This Row],[June]])/tblDataBars[[#This Row],[June]]</f>
        <v>9.7345132743362831E-2</v>
      </c>
      <c r="F72" t="s">
        <v>111</v>
      </c>
      <c r="G72">
        <v>30</v>
      </c>
      <c r="H72">
        <v>200</v>
      </c>
      <c r="I72" s="3">
        <f>tblIconSet[[#This Row],[Hours 2023]]/tblIconSet[[#This Row],[Hours 2022]]-1</f>
        <v>5.666666666666667</v>
      </c>
    </row>
    <row r="73" spans="1:9" x14ac:dyDescent="0.25">
      <c r="A73" t="s">
        <v>123</v>
      </c>
      <c r="B73" s="2">
        <v>117</v>
      </c>
      <c r="C73" s="2">
        <v>134</v>
      </c>
      <c r="D73" s="3">
        <f>(tblDataBars[[#This Row],[July]]-tblDataBars[[#This Row],[June]])/tblDataBars[[#This Row],[June]]</f>
        <v>0.14529914529914531</v>
      </c>
      <c r="F73" t="s">
        <v>112</v>
      </c>
      <c r="G73">
        <v>10</v>
      </c>
      <c r="H73">
        <v>20</v>
      </c>
      <c r="I73" s="3">
        <f>tblIconSet[[#This Row],[Hours 2023]]/tblIconSet[[#This Row],[Hours 2022]]-1</f>
        <v>1</v>
      </c>
    </row>
    <row r="74" spans="1:9" x14ac:dyDescent="0.25">
      <c r="A74" t="s">
        <v>124</v>
      </c>
      <c r="B74" s="2">
        <v>12</v>
      </c>
      <c r="C74" s="2">
        <v>7</v>
      </c>
      <c r="D74" s="3">
        <f>(tblDataBars[[#This Row],[July]]-tblDataBars[[#This Row],[June]])/tblDataBars[[#This Row],[June]]</f>
        <v>-0.41666666666666669</v>
      </c>
      <c r="F74" t="s">
        <v>113</v>
      </c>
      <c r="G74">
        <v>150</v>
      </c>
      <c r="H74">
        <v>20</v>
      </c>
      <c r="I74" s="3">
        <f>tblIconSet[[#This Row],[Hours 2023]]/tblIconSet[[#This Row],[Hours 2022]]-1</f>
        <v>-0.8666666666666667</v>
      </c>
    </row>
    <row r="75" spans="1:9" x14ac:dyDescent="0.25">
      <c r="A75" t="s">
        <v>125</v>
      </c>
      <c r="B75" s="2">
        <v>33</v>
      </c>
      <c r="C75" s="2">
        <v>27</v>
      </c>
      <c r="D75" s="3">
        <f>(tblDataBars[[#This Row],[July]]-tblDataBars[[#This Row],[June]])/tblDataBars[[#This Row],[June]]</f>
        <v>-0.18181818181818182</v>
      </c>
      <c r="F75" t="s">
        <v>114</v>
      </c>
      <c r="G75">
        <v>2</v>
      </c>
      <c r="H75">
        <v>150</v>
      </c>
      <c r="I75" s="3">
        <f>tblIconSet[[#This Row],[Hours 2023]]/tblIconSet[[#This Row],[Hours 2022]]-1</f>
        <v>74</v>
      </c>
    </row>
    <row r="76" spans="1:9" x14ac:dyDescent="0.25">
      <c r="A76" t="s">
        <v>126</v>
      </c>
      <c r="B76" s="2">
        <v>167</v>
      </c>
      <c r="C76" s="2">
        <v>193</v>
      </c>
      <c r="D76" s="3">
        <f>(tblDataBars[[#This Row],[July]]-tblDataBars[[#This Row],[June]])/tblDataBars[[#This Row],[June]]</f>
        <v>0.15568862275449102</v>
      </c>
      <c r="F76" t="s">
        <v>115</v>
      </c>
      <c r="G76">
        <v>100</v>
      </c>
      <c r="H76">
        <v>5</v>
      </c>
      <c r="I76" s="3">
        <f>tblIconSet[[#This Row],[Hours 2023]]/tblIconSet[[#This Row],[Hours 2022]]-1</f>
        <v>-0.95</v>
      </c>
    </row>
    <row r="77" spans="1:9" x14ac:dyDescent="0.25">
      <c r="A77" t="s">
        <v>127</v>
      </c>
      <c r="B77" s="2">
        <v>23</v>
      </c>
      <c r="C77" s="2">
        <v>27</v>
      </c>
      <c r="D77" s="3">
        <f>(tblDataBars[[#This Row],[July]]-tblDataBars[[#This Row],[June]])/tblDataBars[[#This Row],[June]]</f>
        <v>0.17391304347826086</v>
      </c>
      <c r="F77" t="s">
        <v>54</v>
      </c>
      <c r="G77">
        <v>20</v>
      </c>
      <c r="H77">
        <v>123</v>
      </c>
      <c r="I77" s="3">
        <f>tblIconSet[[#This Row],[Hours 2023]]/tblIconSet[[#This Row],[Hours 2022]]-1</f>
        <v>5.15</v>
      </c>
    </row>
    <row r="78" spans="1:9" x14ac:dyDescent="0.25">
      <c r="A78" t="s">
        <v>128</v>
      </c>
      <c r="B78" s="2">
        <v>16</v>
      </c>
      <c r="C78" s="2">
        <v>13</v>
      </c>
      <c r="D78" s="3">
        <f>(tblDataBars[[#This Row],[July]]-tblDataBars[[#This Row],[June]])/tblDataBars[[#This Row],[June]]</f>
        <v>-0.1875</v>
      </c>
      <c r="F78" t="s">
        <v>117</v>
      </c>
      <c r="G78">
        <v>90</v>
      </c>
      <c r="H78">
        <v>2</v>
      </c>
      <c r="I78" s="3">
        <f>tblIconSet[[#This Row],[Hours 2023]]/tblIconSet[[#This Row],[Hours 2022]]-1</f>
        <v>-0.97777777777777775</v>
      </c>
    </row>
    <row r="79" spans="1:9" x14ac:dyDescent="0.25">
      <c r="A79" t="s">
        <v>129</v>
      </c>
      <c r="B79" s="2">
        <v>80</v>
      </c>
      <c r="C79" s="2">
        <v>66</v>
      </c>
      <c r="D79" s="3">
        <f>(tblDataBars[[#This Row],[July]]-tblDataBars[[#This Row],[June]])/tblDataBars[[#This Row],[June]]</f>
        <v>-0.17499999999999999</v>
      </c>
      <c r="F79" t="s">
        <v>116</v>
      </c>
      <c r="G79">
        <v>5</v>
      </c>
      <c r="H79">
        <v>6</v>
      </c>
      <c r="I79" s="3">
        <f>tblIconSet[[#This Row],[Hours 2023]]/tblIconSet[[#This Row],[Hours 2022]]-1</f>
        <v>0.19999999999999996</v>
      </c>
    </row>
  </sheetData>
  <phoneticPr fontId="2" type="noConversion"/>
  <conditionalFormatting sqref="A45:A52">
    <cfRule type="duplicateValues" dxfId="17" priority="17"/>
  </conditionalFormatting>
  <conditionalFormatting sqref="B18:B24">
    <cfRule type="cellIs" dxfId="16" priority="30" operator="between">
      <formula>250</formula>
      <formula>300</formula>
    </cfRule>
  </conditionalFormatting>
  <conditionalFormatting sqref="B29:B40">
    <cfRule type="top10" dxfId="15" priority="6" rank="10"/>
  </conditionalFormatting>
  <conditionalFormatting sqref="B45:B52">
    <cfRule type="uniqueValues" dxfId="14" priority="18"/>
    <cfRule type="duplicateValues" dxfId="13" priority="19"/>
  </conditionalFormatting>
  <conditionalFormatting sqref="B68:B79">
    <cfRule type="dataBar" priority="1">
      <dataBar>
        <cfvo type="formula" val="30-5"/>
        <cfvo type="formula" val="120-5"/>
        <color rgb="FF638EC6"/>
      </dataBar>
      <extLst>
        <ext xmlns:x14="http://schemas.microsoft.com/office/spreadsheetml/2009/9/main" uri="{B025F937-C7B1-47D3-B67F-A62EFF666E3E}">
          <x14:id>{24D561F3-C9BE-443C-AD45-37F36434896B}</x14:id>
        </ext>
      </extLst>
    </cfRule>
  </conditionalFormatting>
  <conditionalFormatting sqref="B4:G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4">
    <cfRule type="containsText" dxfId="12" priority="16" operator="containsText" text="blue">
      <formula>NOT(ISERROR(SEARCH("blue",C18)))</formula>
    </cfRule>
  </conditionalFormatting>
  <conditionalFormatting sqref="C68:C79">
    <cfRule type="dataBar" priority="2">
      <dataBar showValue="0"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{5458FCFB-C965-4DCF-A2C7-3954E2FF0C3E}</x14:id>
        </ext>
      </extLst>
    </cfRule>
  </conditionalFormatting>
  <conditionalFormatting sqref="D18:D24">
    <cfRule type="timePeriod" dxfId="11" priority="13" timePeriod="tomorrow">
      <formula>FLOOR(D18,1)=TODAY()+1</formula>
    </cfRule>
    <cfRule type="timePeriod" dxfId="10" priority="14" timePeriod="today">
      <formula>FLOOR(D18,1)=TODAY()</formula>
    </cfRule>
    <cfRule type="timePeriod" dxfId="9" priority="15" timePeriod="yesterday">
      <formula>FLOOR(D18,1)=TODAY()-1</formula>
    </cfRule>
  </conditionalFormatting>
  <conditionalFormatting sqref="D45:D51">
    <cfRule type="expression" dxfId="8" priority="21">
      <formula>D45 &gt; 2002</formula>
    </cfRule>
  </conditionalFormatting>
  <conditionalFormatting sqref="D68:D7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{8DADE4BE-191E-4A96-91F5-C800E0B77060}</x14:id>
        </ext>
      </extLst>
    </cfRule>
  </conditionalFormatting>
  <conditionalFormatting sqref="E29:E37">
    <cfRule type="aboveAverage" dxfId="7" priority="11" aboveAverage="0"/>
    <cfRule type="aboveAverage" dxfId="6" priority="12"/>
  </conditionalFormatting>
  <conditionalFormatting sqref="E45:E51">
    <cfRule type="expression" dxfId="5" priority="36">
      <formula>ISNUMBER(E45) = FALSE</formula>
    </cfRule>
    <cfRule type="expression" dxfId="4" priority="38">
      <formula>ISNUMBER(E45)</formula>
    </cfRule>
  </conditionalFormatting>
  <conditionalFormatting sqref="G68:G79">
    <cfRule type="iconSet" priority="4">
      <iconSet>
        <cfvo type="percent" val="0"/>
        <cfvo type="percent" val="33"/>
        <cfvo type="percent" val="67"/>
      </iconSet>
    </cfRule>
  </conditionalFormatting>
  <conditionalFormatting sqref="G18:I24">
    <cfRule type="containsBlanks" dxfId="3" priority="42">
      <formula>LEN(TRIM(G18))=0</formula>
    </cfRule>
    <cfRule type="notContainsBlanks" dxfId="2" priority="43">
      <formula>LEN(TRIM(G18))&gt;0</formula>
    </cfRule>
  </conditionalFormatting>
  <conditionalFormatting sqref="L18:L23">
    <cfRule type="notContainsErrors" dxfId="1" priority="44">
      <formula>NOT(ISERROR(L18))</formula>
    </cfRule>
    <cfRule type="containsErrors" dxfId="0" priority="46">
      <formula>ISERROR(L18)</formula>
    </cfRule>
  </conditionalFormatting>
  <pageMargins left="0.7" right="0.7" top="0.75" bottom="0.75" header="0.3" footer="0.3"/>
  <pageSetup paperSize="9" orientation="portrait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D561F3-C9BE-443C-AD45-37F36434896B}">
            <x14:dataBar minLength="0" maxLength="100" gradient="0">
              <x14:cfvo type="formula">
                <xm:f>30-5</xm:f>
              </x14:cfvo>
              <x14:cfvo type="formula">
                <xm:f>120-5</xm:f>
              </x14:cfvo>
              <x14:negativeFillColor rgb="FFFF0000"/>
              <x14:axisColor rgb="FF000000"/>
            </x14:dataBar>
          </x14:cfRule>
          <xm:sqref>B68:B79</xm:sqref>
        </x14:conditionalFormatting>
        <x14:conditionalFormatting xmlns:xm="http://schemas.microsoft.com/office/excel/2006/main">
          <x14:cfRule type="dataBar" id="{5458FCFB-C965-4DCF-A2C7-3954E2FF0C3E}">
            <x14:dataBar minLength="0" maxLength="100" border="1" gradient="0">
              <x14:cfvo type="autoMin"/>
              <x14:cfvo type="autoMax"/>
              <x14:borderColor rgb="FFED9D9B"/>
              <x14:negativeFillColor rgb="FFFF0000"/>
              <x14:axisColor rgb="FF000000"/>
            </x14:dataBar>
          </x14:cfRule>
          <xm:sqref>C68:C79</xm:sqref>
        </x14:conditionalFormatting>
        <x14:conditionalFormatting xmlns:xm="http://schemas.microsoft.com/office/excel/2006/main">
          <x14:cfRule type="dataBar" id="{8DADE4BE-191E-4A96-91F5-C800E0B770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D68:D79</xm:sqref>
        </x14:conditionalFormatting>
        <x14:conditionalFormatting xmlns:xm="http://schemas.microsoft.com/office/excel/2006/main">
          <x14:cfRule type="iconSet" priority="5" id="{462FA517-799F-46DC-A679-14ACE54492E7}">
            <x14:iconSet iconSet="5Arrows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3Flags" iconId="0"/>
              <x14:cfIcon iconSet="4Arrows" iconId="1"/>
              <x14:cfIcon iconSet="3Triangles" iconId="1"/>
              <x14:cfIcon iconSet="4Arrows" iconId="2"/>
              <x14:cfIcon iconSet="3Flags" iconId="2"/>
            </x14:iconSet>
          </x14:cfRule>
          <xm:sqref>H68:H79</xm:sqref>
        </x14:conditionalFormatting>
        <x14:conditionalFormatting xmlns:xm="http://schemas.microsoft.com/office/excel/2006/main">
          <x14:cfRule type="iconSet" priority="3" id="{DF1B2F4E-D88B-402C-BF1F-467A4E628D4D}">
            <x14:iconSet iconSet="4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Arrows" iconId="0"/>
              <x14:cfIcon iconSet="4ArrowsGray" iconId="2"/>
              <x14:cfIcon iconSet="4Arrows" iconId="2"/>
              <x14:cfIcon iconSet="3Arrows" iconId="2"/>
            </x14:iconSet>
          </x14:cfRule>
          <xm:sqref>I68:I79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Mats Alm</dc:creator>
  <cp:keywords/>
  <dc:description/>
  <cp:lastModifiedBy>Ossian Edström</cp:lastModifiedBy>
  <cp:revision/>
  <dcterms:created xsi:type="dcterms:W3CDTF">2024-03-11T08:43:00Z</dcterms:created>
  <dcterms:modified xsi:type="dcterms:W3CDTF">2024-05-20T09:31:02Z</dcterms:modified>
  <cp:category/>
  <cp:contentStatus/>
</cp:coreProperties>
</file>