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20550" windowHeight="8250" activeTab="1"/>
  </bookViews>
  <sheets>
    <sheet name="Recapitulatif" sheetId="4" r:id="rId1"/>
    <sheet name="BdC" sheetId="15" r:id="rId2"/>
    <sheet name="Interface" sheetId="5" r:id="rId3"/>
    <sheet name="Pédalier" sheetId="6" r:id="rId4"/>
    <sheet name="LEM" sheetId="7" r:id="rId5"/>
    <sheet name="Std28DCDC" sheetId="13" r:id="rId6"/>
    <sheet name="Std40" sheetId="14" r:id="rId7"/>
    <sheet name="Contacteur" sheetId="8" r:id="rId8"/>
    <sheet name="Moteur thermique" sheetId="9" r:id="rId9"/>
    <sheet name="Convertisseur_drivers" sheetId="10" r:id="rId10"/>
    <sheet name="Test_ldc" sheetId="11" r:id="rId11"/>
    <sheet name="Test_PIC" sheetId="12" r:id="rId12"/>
    <sheet name="Connecteurs" sheetId="16" r:id="rId13"/>
    <sheet name="Boitiers" sheetId="17" r:id="rId14"/>
    <sheet name="Câbles" sheetId="18" r:id="rId15"/>
    <sheet name="old_data" sheetId="1" r:id="rId16"/>
  </sheets>
  <definedNames>
    <definedName name="Référence">Recapitulatif!$A$1:$G$451</definedName>
  </definedNames>
  <calcPr calcId="125725"/>
</workbook>
</file>

<file path=xl/calcChain.xml><?xml version="1.0" encoding="utf-8"?>
<calcChain xmlns="http://schemas.openxmlformats.org/spreadsheetml/2006/main">
  <c r="G6" i="15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5"/>
  <c r="F76"/>
  <c r="F72"/>
  <c r="F71"/>
  <c r="F69"/>
  <c r="F66"/>
  <c r="F61"/>
  <c r="F43"/>
  <c r="F42"/>
  <c r="F21"/>
  <c r="F18"/>
  <c r="F17"/>
  <c r="F78" i="4"/>
  <c r="H47" i="15"/>
  <c r="I47" s="1"/>
  <c r="H48"/>
  <c r="I48"/>
  <c r="I83"/>
  <c r="I84"/>
  <c r="BP87" i="4"/>
  <c r="BM87"/>
  <c r="BJ87"/>
  <c r="BG87"/>
  <c r="BD87"/>
  <c r="BA87"/>
  <c r="AX87"/>
  <c r="AU87"/>
  <c r="AR87"/>
  <c r="AO87"/>
  <c r="AL87"/>
  <c r="AI87"/>
  <c r="AF87"/>
  <c r="AC87"/>
  <c r="Z87"/>
  <c r="W87"/>
  <c r="T87"/>
  <c r="Q87"/>
  <c r="N87"/>
  <c r="K87"/>
  <c r="H87"/>
  <c r="G86"/>
  <c r="BQ86" s="1"/>
  <c r="BR86" s="1"/>
  <c r="G49"/>
  <c r="G50"/>
  <c r="AY49" s="1"/>
  <c r="AZ49" s="1"/>
  <c r="I86" l="1"/>
  <c r="J86" s="1"/>
  <c r="L86"/>
  <c r="M86" s="1"/>
  <c r="O86"/>
  <c r="P86" s="1"/>
  <c r="R86"/>
  <c r="S86" s="1"/>
  <c r="U86"/>
  <c r="V86" s="1"/>
  <c r="X86"/>
  <c r="Y86" s="1"/>
  <c r="AA86"/>
  <c r="AB86" s="1"/>
  <c r="AD86"/>
  <c r="AE86" s="1"/>
  <c r="AG86"/>
  <c r="AH86" s="1"/>
  <c r="AJ86"/>
  <c r="AK86" s="1"/>
  <c r="AM86"/>
  <c r="AN86" s="1"/>
  <c r="AP86"/>
  <c r="AQ86" s="1"/>
  <c r="AS86"/>
  <c r="AT86" s="1"/>
  <c r="AV86"/>
  <c r="AW86" s="1"/>
  <c r="AY86"/>
  <c r="AZ86" s="1"/>
  <c r="BB86"/>
  <c r="BC86" s="1"/>
  <c r="BE86"/>
  <c r="BF86" s="1"/>
  <c r="BH86"/>
  <c r="BI86" s="1"/>
  <c r="BK86"/>
  <c r="BL86" s="1"/>
  <c r="BN86"/>
  <c r="BO86" s="1"/>
  <c r="BB50"/>
  <c r="BC50" s="1"/>
  <c r="O50"/>
  <c r="P50" s="1"/>
  <c r="AS50"/>
  <c r="AT50" s="1"/>
  <c r="X49"/>
  <c r="Y49" s="1"/>
  <c r="BK49"/>
  <c r="BL49" s="1"/>
  <c r="AD49"/>
  <c r="AE49" s="1"/>
  <c r="AM49"/>
  <c r="AN49" s="1"/>
  <c r="BN49"/>
  <c r="BO49" s="1"/>
  <c r="BQ49"/>
  <c r="BR49" s="1"/>
  <c r="I50"/>
  <c r="R50"/>
  <c r="AA50"/>
  <c r="AM50"/>
  <c r="L50"/>
  <c r="AY50"/>
  <c r="L49"/>
  <c r="M49" s="1"/>
  <c r="X50"/>
  <c r="AD50"/>
  <c r="AJ50"/>
  <c r="AP50"/>
  <c r="BK50"/>
  <c r="BQ50"/>
  <c r="AV50"/>
  <c r="BE50"/>
  <c r="BN50"/>
  <c r="U50"/>
  <c r="AG50"/>
  <c r="BH50"/>
  <c r="U49"/>
  <c r="V49" s="1"/>
  <c r="AV49"/>
  <c r="AW49" s="1"/>
  <c r="BH49"/>
  <c r="BI49" s="1"/>
  <c r="I49"/>
  <c r="J49" s="1"/>
  <c r="AG49"/>
  <c r="AH49" s="1"/>
  <c r="AJ49"/>
  <c r="AK49" s="1"/>
  <c r="AS49"/>
  <c r="AT49" s="1"/>
  <c r="O49"/>
  <c r="P49" s="1"/>
  <c r="R49"/>
  <c r="S49" s="1"/>
  <c r="AA49"/>
  <c r="AB49" s="1"/>
  <c r="AP49"/>
  <c r="AQ49" s="1"/>
  <c r="BB49"/>
  <c r="BC49" s="1"/>
  <c r="BE49"/>
  <c r="BF49" s="1"/>
  <c r="G85"/>
  <c r="BQ85" s="1"/>
  <c r="BR85" s="1"/>
  <c r="H34" i="15"/>
  <c r="I34" s="1"/>
  <c r="H35"/>
  <c r="I35" s="1"/>
  <c r="H36"/>
  <c r="I36" s="1"/>
  <c r="H37"/>
  <c r="I37" s="1"/>
  <c r="H38"/>
  <c r="I38" s="1"/>
  <c r="H39"/>
  <c r="I39" s="1"/>
  <c r="H40"/>
  <c r="I40" s="1"/>
  <c r="H33"/>
  <c r="I33" s="1"/>
  <c r="I11"/>
  <c r="I10"/>
  <c r="G13" i="4"/>
  <c r="BQ13" s="1"/>
  <c r="BR13" s="1"/>
  <c r="G12"/>
  <c r="BQ12" s="1"/>
  <c r="BR12" s="1"/>
  <c r="I12" l="1"/>
  <c r="J12" s="1"/>
  <c r="I13"/>
  <c r="J13" s="1"/>
  <c r="L12"/>
  <c r="M12" s="1"/>
  <c r="L13"/>
  <c r="M13" s="1"/>
  <c r="O12"/>
  <c r="P12" s="1"/>
  <c r="O13"/>
  <c r="P13" s="1"/>
  <c r="R12"/>
  <c r="S12" s="1"/>
  <c r="R13"/>
  <c r="S13" s="1"/>
  <c r="U12"/>
  <c r="V12" s="1"/>
  <c r="U13"/>
  <c r="V13" s="1"/>
  <c r="X12"/>
  <c r="Y12" s="1"/>
  <c r="X13"/>
  <c r="Y13" s="1"/>
  <c r="AA12"/>
  <c r="AB12" s="1"/>
  <c r="AA13"/>
  <c r="AB13" s="1"/>
  <c r="AD12"/>
  <c r="AE12" s="1"/>
  <c r="AD13"/>
  <c r="AE13" s="1"/>
  <c r="AG12"/>
  <c r="AH12" s="1"/>
  <c r="AG13"/>
  <c r="AH13" s="1"/>
  <c r="AJ12"/>
  <c r="AK12" s="1"/>
  <c r="AJ13"/>
  <c r="AK13" s="1"/>
  <c r="AM12"/>
  <c r="AN12" s="1"/>
  <c r="AM13"/>
  <c r="AN13" s="1"/>
  <c r="AP12"/>
  <c r="AQ12" s="1"/>
  <c r="AP13"/>
  <c r="AQ13" s="1"/>
  <c r="AS12"/>
  <c r="AT12" s="1"/>
  <c r="AS13"/>
  <c r="AT13" s="1"/>
  <c r="AV12"/>
  <c r="AW12" s="1"/>
  <c r="AV13"/>
  <c r="AW13" s="1"/>
  <c r="AY12"/>
  <c r="AZ12" s="1"/>
  <c r="AY13"/>
  <c r="AZ13" s="1"/>
  <c r="BB12"/>
  <c r="BC12" s="1"/>
  <c r="BB13"/>
  <c r="BC13" s="1"/>
  <c r="BE12"/>
  <c r="BF12" s="1"/>
  <c r="BE13"/>
  <c r="BF13" s="1"/>
  <c r="BH12"/>
  <c r="BI12" s="1"/>
  <c r="BH13"/>
  <c r="BI13" s="1"/>
  <c r="BK12"/>
  <c r="BL12" s="1"/>
  <c r="BK13"/>
  <c r="BL13" s="1"/>
  <c r="BN12"/>
  <c r="BO12" s="1"/>
  <c r="BN13"/>
  <c r="BO13" s="1"/>
  <c r="I85"/>
  <c r="J85" s="1"/>
  <c r="L85"/>
  <c r="O85"/>
  <c r="P85" s="1"/>
  <c r="R85"/>
  <c r="U85"/>
  <c r="V85" s="1"/>
  <c r="X85"/>
  <c r="AA85"/>
  <c r="AD85"/>
  <c r="AE85" s="1"/>
  <c r="AG85"/>
  <c r="AJ85"/>
  <c r="AK85" s="1"/>
  <c r="AM85"/>
  <c r="AP85"/>
  <c r="AQ85" s="1"/>
  <c r="AS85"/>
  <c r="AV85"/>
  <c r="AW85" s="1"/>
  <c r="AY85"/>
  <c r="AZ85" s="1"/>
  <c r="BB85"/>
  <c r="BE85"/>
  <c r="BH85"/>
  <c r="BK85"/>
  <c r="BL85" s="1"/>
  <c r="BN85"/>
  <c r="V50"/>
  <c r="BF50"/>
  <c r="BR50"/>
  <c r="AE50"/>
  <c r="AZ50"/>
  <c r="AB50"/>
  <c r="AW50"/>
  <c r="BL50"/>
  <c r="Y50"/>
  <c r="M50"/>
  <c r="S50"/>
  <c r="BI50"/>
  <c r="AQ50"/>
  <c r="J50"/>
  <c r="AH50"/>
  <c r="BO50"/>
  <c r="AK50"/>
  <c r="AN50"/>
  <c r="BO85"/>
  <c r="BI85"/>
  <c r="BF85"/>
  <c r="BC85"/>
  <c r="AT85"/>
  <c r="AN85"/>
  <c r="AH85"/>
  <c r="AB85"/>
  <c r="Y85"/>
  <c r="S85"/>
  <c r="M85"/>
  <c r="G41"/>
  <c r="G38"/>
  <c r="G40"/>
  <c r="G37"/>
  <c r="G42"/>
  <c r="G35"/>
  <c r="G39"/>
  <c r="G36"/>
  <c r="H6" i="15"/>
  <c r="H7"/>
  <c r="I7" s="1"/>
  <c r="H8"/>
  <c r="I8" s="1"/>
  <c r="H9"/>
  <c r="I9" s="1"/>
  <c r="H12"/>
  <c r="I12" s="1"/>
  <c r="H13"/>
  <c r="I13" s="1"/>
  <c r="H14"/>
  <c r="I14" s="1"/>
  <c r="H15"/>
  <c r="I15" s="1"/>
  <c r="H16"/>
  <c r="I16" s="1"/>
  <c r="H17"/>
  <c r="H18"/>
  <c r="H19"/>
  <c r="I19" s="1"/>
  <c r="H20"/>
  <c r="I20" s="1"/>
  <c r="H2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41"/>
  <c r="I41" s="1"/>
  <c r="H42"/>
  <c r="H43"/>
  <c r="H44"/>
  <c r="I44" s="1"/>
  <c r="H45"/>
  <c r="I45" s="1"/>
  <c r="H46"/>
  <c r="I46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H62"/>
  <c r="I62" s="1"/>
  <c r="H63"/>
  <c r="I63" s="1"/>
  <c r="H64"/>
  <c r="I64" s="1"/>
  <c r="H65"/>
  <c r="I65" s="1"/>
  <c r="H66"/>
  <c r="H67"/>
  <c r="I67" s="1"/>
  <c r="H68"/>
  <c r="I68" s="1"/>
  <c r="H69"/>
  <c r="H70"/>
  <c r="I70" s="1"/>
  <c r="H71"/>
  <c r="H72"/>
  <c r="H73"/>
  <c r="I73" s="1"/>
  <c r="H74"/>
  <c r="I74" s="1"/>
  <c r="H75"/>
  <c r="I75" s="1"/>
  <c r="H76"/>
  <c r="I76" s="1"/>
  <c r="H77"/>
  <c r="I77" s="1"/>
  <c r="H79"/>
  <c r="I79" s="1"/>
  <c r="H80"/>
  <c r="I80" s="1"/>
  <c r="H81"/>
  <c r="I81" s="1"/>
  <c r="H82"/>
  <c r="I82" s="1"/>
  <c r="H5"/>
  <c r="I5" s="1"/>
  <c r="F74" i="4"/>
  <c r="G74" s="1"/>
  <c r="G75"/>
  <c r="F68"/>
  <c r="G68" s="1"/>
  <c r="G30"/>
  <c r="G51"/>
  <c r="G60"/>
  <c r="G72"/>
  <c r="G10"/>
  <c r="G11"/>
  <c r="G59"/>
  <c r="G58"/>
  <c r="G54"/>
  <c r="G55"/>
  <c r="G8"/>
  <c r="G83"/>
  <c r="G56"/>
  <c r="G57"/>
  <c r="G53"/>
  <c r="G9"/>
  <c r="G61"/>
  <c r="G52"/>
  <c r="G15"/>
  <c r="G62"/>
  <c r="G14"/>
  <c r="G80"/>
  <c r="G77"/>
  <c r="G78"/>
  <c r="G79"/>
  <c r="G46"/>
  <c r="F45"/>
  <c r="G45" s="1"/>
  <c r="F44"/>
  <c r="G44" s="1"/>
  <c r="G48"/>
  <c r="G47"/>
  <c r="G84"/>
  <c r="G43"/>
  <c r="G82"/>
  <c r="G81"/>
  <c r="G7"/>
  <c r="G32"/>
  <c r="G33"/>
  <c r="G34"/>
  <c r="G24"/>
  <c r="G25"/>
  <c r="G26"/>
  <c r="G27"/>
  <c r="G31"/>
  <c r="G29"/>
  <c r="G28"/>
  <c r="F73"/>
  <c r="G73" s="1"/>
  <c r="F71"/>
  <c r="G71" s="1"/>
  <c r="G66"/>
  <c r="G67"/>
  <c r="G69"/>
  <c r="G70"/>
  <c r="G76"/>
  <c r="G64"/>
  <c r="G65"/>
  <c r="F63"/>
  <c r="G63" s="1"/>
  <c r="G22"/>
  <c r="F23"/>
  <c r="G23" s="1"/>
  <c r="F20"/>
  <c r="F19"/>
  <c r="G19" s="1"/>
  <c r="G17"/>
  <c r="G18"/>
  <c r="G20"/>
  <c r="G21"/>
  <c r="G16"/>
  <c r="H78" i="15" l="1"/>
  <c r="I78" s="1"/>
  <c r="I66"/>
  <c r="BQ16" i="4"/>
  <c r="BR16" s="1"/>
  <c r="BN16"/>
  <c r="BO16" s="1"/>
  <c r="BK16"/>
  <c r="BL16" s="1"/>
  <c r="BH16"/>
  <c r="BI16" s="1"/>
  <c r="BE16"/>
  <c r="BF16" s="1"/>
  <c r="BB16"/>
  <c r="BC16" s="1"/>
  <c r="AY16"/>
  <c r="AZ16" s="1"/>
  <c r="AV16"/>
  <c r="AW16" s="1"/>
  <c r="AS16"/>
  <c r="AT16" s="1"/>
  <c r="AP16"/>
  <c r="AQ16" s="1"/>
  <c r="AM16"/>
  <c r="AN16" s="1"/>
  <c r="BQ21"/>
  <c r="BR21" s="1"/>
  <c r="BN21"/>
  <c r="BO21" s="1"/>
  <c r="BK21"/>
  <c r="BL21" s="1"/>
  <c r="BH21"/>
  <c r="BI21" s="1"/>
  <c r="BE21"/>
  <c r="BF21" s="1"/>
  <c r="BB21"/>
  <c r="BC21" s="1"/>
  <c r="AY21"/>
  <c r="AZ21" s="1"/>
  <c r="AV21"/>
  <c r="AW21" s="1"/>
  <c r="AS21"/>
  <c r="AT21" s="1"/>
  <c r="AP21"/>
  <c r="AQ21" s="1"/>
  <c r="AM21"/>
  <c r="AN21" s="1"/>
  <c r="BQ20"/>
  <c r="BR20" s="1"/>
  <c r="BN20"/>
  <c r="BO20" s="1"/>
  <c r="BK20"/>
  <c r="BL20" s="1"/>
  <c r="BH20"/>
  <c r="BI20" s="1"/>
  <c r="BE20"/>
  <c r="BF20" s="1"/>
  <c r="BB20"/>
  <c r="BC20" s="1"/>
  <c r="AY20"/>
  <c r="AZ20" s="1"/>
  <c r="AV20"/>
  <c r="AW20" s="1"/>
  <c r="AS20"/>
  <c r="AT20" s="1"/>
  <c r="AP20"/>
  <c r="AQ20" s="1"/>
  <c r="AM20"/>
  <c r="AN20" s="1"/>
  <c r="BQ18"/>
  <c r="BR18" s="1"/>
  <c r="BN18"/>
  <c r="BO18" s="1"/>
  <c r="BK18"/>
  <c r="BL18" s="1"/>
  <c r="BH18"/>
  <c r="BI18" s="1"/>
  <c r="BE18"/>
  <c r="BF18" s="1"/>
  <c r="BB18"/>
  <c r="BC18" s="1"/>
  <c r="AY18"/>
  <c r="AZ18" s="1"/>
  <c r="AV18"/>
  <c r="AW18" s="1"/>
  <c r="AS18"/>
  <c r="AT18" s="1"/>
  <c r="AP18"/>
  <c r="AQ18" s="1"/>
  <c r="AM18"/>
  <c r="AN18" s="1"/>
  <c r="BQ17"/>
  <c r="BR17" s="1"/>
  <c r="BN17"/>
  <c r="BO17" s="1"/>
  <c r="BK17"/>
  <c r="BL17" s="1"/>
  <c r="BH17"/>
  <c r="BI17" s="1"/>
  <c r="BE17"/>
  <c r="BF17" s="1"/>
  <c r="BB17"/>
  <c r="BC17" s="1"/>
  <c r="AY17"/>
  <c r="AZ17" s="1"/>
  <c r="AV17"/>
  <c r="AW17" s="1"/>
  <c r="AS17"/>
  <c r="AT17" s="1"/>
  <c r="AP17"/>
  <c r="AQ17" s="1"/>
  <c r="AM17"/>
  <c r="AN17" s="1"/>
  <c r="BQ19"/>
  <c r="BR19" s="1"/>
  <c r="BN19"/>
  <c r="BO19" s="1"/>
  <c r="BK19"/>
  <c r="BL19" s="1"/>
  <c r="BH19"/>
  <c r="BI19" s="1"/>
  <c r="BE19"/>
  <c r="BF19" s="1"/>
  <c r="BB19"/>
  <c r="BC19" s="1"/>
  <c r="AY19"/>
  <c r="AZ19" s="1"/>
  <c r="AV19"/>
  <c r="AW19" s="1"/>
  <c r="AS19"/>
  <c r="AT19" s="1"/>
  <c r="AP19"/>
  <c r="AQ19" s="1"/>
  <c r="AM19"/>
  <c r="AN19" s="1"/>
  <c r="BQ23"/>
  <c r="BR23" s="1"/>
  <c r="BN23"/>
  <c r="BO23" s="1"/>
  <c r="BK23"/>
  <c r="BL23" s="1"/>
  <c r="BH23"/>
  <c r="BI23" s="1"/>
  <c r="BE23"/>
  <c r="BF23" s="1"/>
  <c r="BB23"/>
  <c r="BC23" s="1"/>
  <c r="AY23"/>
  <c r="AZ23" s="1"/>
  <c r="AV23"/>
  <c r="AW23" s="1"/>
  <c r="AS23"/>
  <c r="AT23" s="1"/>
  <c r="AP23"/>
  <c r="AQ23" s="1"/>
  <c r="AM23"/>
  <c r="AN23" s="1"/>
  <c r="BQ22"/>
  <c r="BR22" s="1"/>
  <c r="BN22"/>
  <c r="BO22" s="1"/>
  <c r="BK22"/>
  <c r="BL22" s="1"/>
  <c r="BH22"/>
  <c r="BI22" s="1"/>
  <c r="BE22"/>
  <c r="BF22" s="1"/>
  <c r="BB22"/>
  <c r="BC22" s="1"/>
  <c r="AY22"/>
  <c r="AZ22" s="1"/>
  <c r="AV22"/>
  <c r="AW22" s="1"/>
  <c r="AS22"/>
  <c r="AT22" s="1"/>
  <c r="AP22"/>
  <c r="AQ22" s="1"/>
  <c r="AM22"/>
  <c r="AN22" s="1"/>
  <c r="BQ63"/>
  <c r="BR63" s="1"/>
  <c r="BN63"/>
  <c r="BO63" s="1"/>
  <c r="BK63"/>
  <c r="BL63" s="1"/>
  <c r="BH63"/>
  <c r="BI63" s="1"/>
  <c r="BE63"/>
  <c r="BF63" s="1"/>
  <c r="BB63"/>
  <c r="BC63" s="1"/>
  <c r="AY63"/>
  <c r="AZ63" s="1"/>
  <c r="AV63"/>
  <c r="AW63" s="1"/>
  <c r="AS63"/>
  <c r="AT63" s="1"/>
  <c r="AP63"/>
  <c r="AQ63" s="1"/>
  <c r="AM63"/>
  <c r="AN63" s="1"/>
  <c r="BQ65"/>
  <c r="BR65" s="1"/>
  <c r="BN65"/>
  <c r="BO65" s="1"/>
  <c r="BK65"/>
  <c r="BL65" s="1"/>
  <c r="BH65"/>
  <c r="BI65" s="1"/>
  <c r="BE65"/>
  <c r="BF65" s="1"/>
  <c r="BB65"/>
  <c r="BC65" s="1"/>
  <c r="AY65"/>
  <c r="AZ65" s="1"/>
  <c r="AV65"/>
  <c r="AW65" s="1"/>
  <c r="AS65"/>
  <c r="AT65" s="1"/>
  <c r="AP65"/>
  <c r="AQ65" s="1"/>
  <c r="AM65"/>
  <c r="AN65" s="1"/>
  <c r="BQ64"/>
  <c r="BR64" s="1"/>
  <c r="BN64"/>
  <c r="BO64" s="1"/>
  <c r="BK64"/>
  <c r="BL64" s="1"/>
  <c r="BH64"/>
  <c r="BI64" s="1"/>
  <c r="BE64"/>
  <c r="BF64" s="1"/>
  <c r="BB64"/>
  <c r="BC64" s="1"/>
  <c r="AY64"/>
  <c r="AZ64" s="1"/>
  <c r="AV64"/>
  <c r="AW64" s="1"/>
  <c r="AS64"/>
  <c r="AT64" s="1"/>
  <c r="AP64"/>
  <c r="AQ64" s="1"/>
  <c r="AM64"/>
  <c r="AN64" s="1"/>
  <c r="BQ76"/>
  <c r="BR76" s="1"/>
  <c r="BN76"/>
  <c r="BO76" s="1"/>
  <c r="BK76"/>
  <c r="BL76" s="1"/>
  <c r="BH76"/>
  <c r="BI76" s="1"/>
  <c r="BE76"/>
  <c r="BF76" s="1"/>
  <c r="BB76"/>
  <c r="BC76" s="1"/>
  <c r="AY76"/>
  <c r="AZ76" s="1"/>
  <c r="AV76"/>
  <c r="AW76" s="1"/>
  <c r="AS76"/>
  <c r="AT76" s="1"/>
  <c r="AP76"/>
  <c r="AQ76" s="1"/>
  <c r="AM76"/>
  <c r="AN76" s="1"/>
  <c r="BQ70"/>
  <c r="BR70" s="1"/>
  <c r="BN70"/>
  <c r="BO70" s="1"/>
  <c r="BK70"/>
  <c r="BL70" s="1"/>
  <c r="BH70"/>
  <c r="BI70" s="1"/>
  <c r="BE70"/>
  <c r="BF70" s="1"/>
  <c r="BB70"/>
  <c r="BC70" s="1"/>
  <c r="AY70"/>
  <c r="AZ70" s="1"/>
  <c r="AV70"/>
  <c r="AW70" s="1"/>
  <c r="AS70"/>
  <c r="AT70" s="1"/>
  <c r="AP70"/>
  <c r="AQ70" s="1"/>
  <c r="AM70"/>
  <c r="AN70" s="1"/>
  <c r="BQ69"/>
  <c r="BR69" s="1"/>
  <c r="BN69"/>
  <c r="BO69" s="1"/>
  <c r="BK69"/>
  <c r="BL69" s="1"/>
  <c r="BH69"/>
  <c r="BI69" s="1"/>
  <c r="BE69"/>
  <c r="BF69" s="1"/>
  <c r="BB69"/>
  <c r="BC69" s="1"/>
  <c r="AY69"/>
  <c r="AZ69" s="1"/>
  <c r="AV69"/>
  <c r="AW69" s="1"/>
  <c r="AS69"/>
  <c r="AT69" s="1"/>
  <c r="AP69"/>
  <c r="AQ69" s="1"/>
  <c r="AM69"/>
  <c r="AN69" s="1"/>
  <c r="BQ67"/>
  <c r="BR67" s="1"/>
  <c r="BN67"/>
  <c r="BO67" s="1"/>
  <c r="BK67"/>
  <c r="BL67" s="1"/>
  <c r="BH67"/>
  <c r="BI67" s="1"/>
  <c r="BE67"/>
  <c r="BF67" s="1"/>
  <c r="BB67"/>
  <c r="BC67" s="1"/>
  <c r="AY67"/>
  <c r="AZ67" s="1"/>
  <c r="AV67"/>
  <c r="AW67" s="1"/>
  <c r="AS67"/>
  <c r="AT67" s="1"/>
  <c r="AP67"/>
  <c r="AQ67" s="1"/>
  <c r="AM67"/>
  <c r="AN67" s="1"/>
  <c r="BQ66"/>
  <c r="BR66" s="1"/>
  <c r="BN66"/>
  <c r="BO66" s="1"/>
  <c r="BK66"/>
  <c r="BL66" s="1"/>
  <c r="BH66"/>
  <c r="BI66" s="1"/>
  <c r="BE66"/>
  <c r="BF66" s="1"/>
  <c r="BB66"/>
  <c r="BC66" s="1"/>
  <c r="AY66"/>
  <c r="AZ66" s="1"/>
  <c r="AV66"/>
  <c r="AW66" s="1"/>
  <c r="AS66"/>
  <c r="AT66" s="1"/>
  <c r="AP66"/>
  <c r="AQ66" s="1"/>
  <c r="AM66"/>
  <c r="AN66" s="1"/>
  <c r="BQ71"/>
  <c r="BR71" s="1"/>
  <c r="BN71"/>
  <c r="BO71" s="1"/>
  <c r="BK71"/>
  <c r="BL71" s="1"/>
  <c r="BH71"/>
  <c r="BI71" s="1"/>
  <c r="BE71"/>
  <c r="BF71" s="1"/>
  <c r="BB71"/>
  <c r="BC71" s="1"/>
  <c r="AY71"/>
  <c r="AZ71" s="1"/>
  <c r="AV71"/>
  <c r="AW71" s="1"/>
  <c r="AS71"/>
  <c r="AT71" s="1"/>
  <c r="AP71"/>
  <c r="AQ71" s="1"/>
  <c r="AM71"/>
  <c r="AN71" s="1"/>
  <c r="BQ73"/>
  <c r="BR73" s="1"/>
  <c r="BN73"/>
  <c r="BO73" s="1"/>
  <c r="BK73"/>
  <c r="BL73" s="1"/>
  <c r="BH73"/>
  <c r="BI73" s="1"/>
  <c r="BE73"/>
  <c r="BF73" s="1"/>
  <c r="BB73"/>
  <c r="BC73" s="1"/>
  <c r="AY73"/>
  <c r="AZ73" s="1"/>
  <c r="AV73"/>
  <c r="AW73" s="1"/>
  <c r="AS73"/>
  <c r="AT73" s="1"/>
  <c r="AP73"/>
  <c r="AQ73" s="1"/>
  <c r="AM73"/>
  <c r="AN73" s="1"/>
  <c r="BQ28"/>
  <c r="BR28" s="1"/>
  <c r="BN28"/>
  <c r="BO28" s="1"/>
  <c r="BK28"/>
  <c r="BL28" s="1"/>
  <c r="BH28"/>
  <c r="BI28" s="1"/>
  <c r="BE28"/>
  <c r="BF28" s="1"/>
  <c r="BB28"/>
  <c r="BC28" s="1"/>
  <c r="AY28"/>
  <c r="AZ28" s="1"/>
  <c r="AV28"/>
  <c r="AW28" s="1"/>
  <c r="AS28"/>
  <c r="AT28" s="1"/>
  <c r="AP28"/>
  <c r="AQ28" s="1"/>
  <c r="AM28"/>
  <c r="AN28" s="1"/>
  <c r="BQ29"/>
  <c r="BR29" s="1"/>
  <c r="BN29"/>
  <c r="BO29" s="1"/>
  <c r="BK29"/>
  <c r="BL29" s="1"/>
  <c r="BH29"/>
  <c r="BI29" s="1"/>
  <c r="BE29"/>
  <c r="BF29" s="1"/>
  <c r="BB29"/>
  <c r="BC29" s="1"/>
  <c r="AY29"/>
  <c r="AZ29" s="1"/>
  <c r="AV29"/>
  <c r="AW29" s="1"/>
  <c r="AS29"/>
  <c r="AT29" s="1"/>
  <c r="AP29"/>
  <c r="AQ29" s="1"/>
  <c r="AM29"/>
  <c r="AN29" s="1"/>
  <c r="BQ31"/>
  <c r="BR31" s="1"/>
  <c r="BN31"/>
  <c r="BO31" s="1"/>
  <c r="BK31"/>
  <c r="BL31" s="1"/>
  <c r="BH31"/>
  <c r="BI31" s="1"/>
  <c r="BE31"/>
  <c r="BF31" s="1"/>
  <c r="BB31"/>
  <c r="BC31" s="1"/>
  <c r="AY31"/>
  <c r="AZ31" s="1"/>
  <c r="AV31"/>
  <c r="AW31" s="1"/>
  <c r="AS31"/>
  <c r="AT31" s="1"/>
  <c r="AP31"/>
  <c r="AQ31" s="1"/>
  <c r="AM31"/>
  <c r="AN31" s="1"/>
  <c r="BQ27"/>
  <c r="BR27" s="1"/>
  <c r="BN27"/>
  <c r="BO27" s="1"/>
  <c r="BK27"/>
  <c r="BL27" s="1"/>
  <c r="BH27"/>
  <c r="BI27" s="1"/>
  <c r="BE27"/>
  <c r="BF27" s="1"/>
  <c r="BB27"/>
  <c r="BC27" s="1"/>
  <c r="AY27"/>
  <c r="AZ27" s="1"/>
  <c r="AV27"/>
  <c r="AW27" s="1"/>
  <c r="AS27"/>
  <c r="AT27" s="1"/>
  <c r="AP27"/>
  <c r="AQ27" s="1"/>
  <c r="AM27"/>
  <c r="AN27" s="1"/>
  <c r="BQ26"/>
  <c r="BR26" s="1"/>
  <c r="BN26"/>
  <c r="BO26" s="1"/>
  <c r="BK26"/>
  <c r="BL26" s="1"/>
  <c r="BH26"/>
  <c r="BI26" s="1"/>
  <c r="BE26"/>
  <c r="BF26" s="1"/>
  <c r="BB26"/>
  <c r="BC26" s="1"/>
  <c r="AY26"/>
  <c r="AZ26" s="1"/>
  <c r="AV26"/>
  <c r="AW26" s="1"/>
  <c r="AS26"/>
  <c r="AT26" s="1"/>
  <c r="AP26"/>
  <c r="AQ26" s="1"/>
  <c r="AM26"/>
  <c r="AN26" s="1"/>
  <c r="BQ25"/>
  <c r="BR25" s="1"/>
  <c r="BN25"/>
  <c r="BO25" s="1"/>
  <c r="BK25"/>
  <c r="BL25" s="1"/>
  <c r="BH25"/>
  <c r="BI25" s="1"/>
  <c r="BE25"/>
  <c r="BF25" s="1"/>
  <c r="BB25"/>
  <c r="BC25" s="1"/>
  <c r="AY25"/>
  <c r="AZ25" s="1"/>
  <c r="AV25"/>
  <c r="AW25" s="1"/>
  <c r="AS25"/>
  <c r="AT25" s="1"/>
  <c r="AP25"/>
  <c r="AQ25" s="1"/>
  <c r="AM25"/>
  <c r="AN25" s="1"/>
  <c r="BQ24"/>
  <c r="BR24" s="1"/>
  <c r="BN24"/>
  <c r="BO24" s="1"/>
  <c r="BK24"/>
  <c r="BL24" s="1"/>
  <c r="BH24"/>
  <c r="BI24" s="1"/>
  <c r="BE24"/>
  <c r="BF24" s="1"/>
  <c r="BB24"/>
  <c r="BC24" s="1"/>
  <c r="AY24"/>
  <c r="AZ24" s="1"/>
  <c r="AV24"/>
  <c r="AW24" s="1"/>
  <c r="AS24"/>
  <c r="AT24" s="1"/>
  <c r="AP24"/>
  <c r="AQ24" s="1"/>
  <c r="AM24"/>
  <c r="AN24" s="1"/>
  <c r="BQ34"/>
  <c r="BR34" s="1"/>
  <c r="BN34"/>
  <c r="BO34" s="1"/>
  <c r="BK34"/>
  <c r="BL34" s="1"/>
  <c r="BH34"/>
  <c r="BI34" s="1"/>
  <c r="BE34"/>
  <c r="BF34" s="1"/>
  <c r="BB34"/>
  <c r="BC34" s="1"/>
  <c r="AY34"/>
  <c r="AZ34" s="1"/>
  <c r="AV34"/>
  <c r="AW34" s="1"/>
  <c r="AS34"/>
  <c r="AT34" s="1"/>
  <c r="AP34"/>
  <c r="AQ34" s="1"/>
  <c r="AM34"/>
  <c r="AN34" s="1"/>
  <c r="BQ33"/>
  <c r="BR33" s="1"/>
  <c r="BN33"/>
  <c r="BO33" s="1"/>
  <c r="BK33"/>
  <c r="BL33" s="1"/>
  <c r="BH33"/>
  <c r="BI33" s="1"/>
  <c r="BE33"/>
  <c r="BF33" s="1"/>
  <c r="BB33"/>
  <c r="BC33" s="1"/>
  <c r="AY33"/>
  <c r="AZ33" s="1"/>
  <c r="AV33"/>
  <c r="AW33" s="1"/>
  <c r="AS33"/>
  <c r="AT33" s="1"/>
  <c r="AP33"/>
  <c r="AQ33" s="1"/>
  <c r="AM33"/>
  <c r="AN33" s="1"/>
  <c r="BQ32"/>
  <c r="BR32" s="1"/>
  <c r="BN32"/>
  <c r="BO32" s="1"/>
  <c r="BK32"/>
  <c r="BL32" s="1"/>
  <c r="BH32"/>
  <c r="BI32" s="1"/>
  <c r="BE32"/>
  <c r="BF32" s="1"/>
  <c r="BB32"/>
  <c r="BC32" s="1"/>
  <c r="AY32"/>
  <c r="AZ32" s="1"/>
  <c r="AV32"/>
  <c r="AW32" s="1"/>
  <c r="AS32"/>
  <c r="AT32" s="1"/>
  <c r="AP32"/>
  <c r="AQ32" s="1"/>
  <c r="AM32"/>
  <c r="AN32" s="1"/>
  <c r="BQ7"/>
  <c r="BR7" s="1"/>
  <c r="BN7"/>
  <c r="BO7" s="1"/>
  <c r="BK7"/>
  <c r="BL7" s="1"/>
  <c r="BH7"/>
  <c r="BI7" s="1"/>
  <c r="BE7"/>
  <c r="BF7" s="1"/>
  <c r="BB7"/>
  <c r="BC7" s="1"/>
  <c r="AY7"/>
  <c r="AZ7" s="1"/>
  <c r="AV7"/>
  <c r="AW7" s="1"/>
  <c r="AS7"/>
  <c r="AT7" s="1"/>
  <c r="AP7"/>
  <c r="AQ7" s="1"/>
  <c r="AM7"/>
  <c r="AN7" s="1"/>
  <c r="BQ81"/>
  <c r="BR81" s="1"/>
  <c r="BN81"/>
  <c r="BO81" s="1"/>
  <c r="BK81"/>
  <c r="BL81" s="1"/>
  <c r="BH81"/>
  <c r="BI81" s="1"/>
  <c r="BE81"/>
  <c r="BF81" s="1"/>
  <c r="BB81"/>
  <c r="BC81" s="1"/>
  <c r="AY81"/>
  <c r="AZ81" s="1"/>
  <c r="AV81"/>
  <c r="AW81" s="1"/>
  <c r="AS81"/>
  <c r="AT81" s="1"/>
  <c r="AP81"/>
  <c r="AQ81" s="1"/>
  <c r="AM81"/>
  <c r="AN81" s="1"/>
  <c r="BQ82"/>
  <c r="BR82" s="1"/>
  <c r="BN82"/>
  <c r="BO82" s="1"/>
  <c r="BK82"/>
  <c r="BL82" s="1"/>
  <c r="BH82"/>
  <c r="BI82" s="1"/>
  <c r="BE82"/>
  <c r="BF82" s="1"/>
  <c r="BB82"/>
  <c r="BC82" s="1"/>
  <c r="AY82"/>
  <c r="AZ82" s="1"/>
  <c r="AV82"/>
  <c r="AW82" s="1"/>
  <c r="AS82"/>
  <c r="AT82" s="1"/>
  <c r="AP82"/>
  <c r="AQ82" s="1"/>
  <c r="AM82"/>
  <c r="AN82" s="1"/>
  <c r="BQ43"/>
  <c r="BR43" s="1"/>
  <c r="BN43"/>
  <c r="BO43" s="1"/>
  <c r="BK43"/>
  <c r="BL43" s="1"/>
  <c r="BH43"/>
  <c r="BI43" s="1"/>
  <c r="BE43"/>
  <c r="BF43" s="1"/>
  <c r="BB43"/>
  <c r="BC43" s="1"/>
  <c r="AY43"/>
  <c r="AZ43" s="1"/>
  <c r="AV43"/>
  <c r="AW43" s="1"/>
  <c r="AS43"/>
  <c r="AT43" s="1"/>
  <c r="AP43"/>
  <c r="AQ43" s="1"/>
  <c r="AM43"/>
  <c r="AN43" s="1"/>
  <c r="BQ84"/>
  <c r="BR84" s="1"/>
  <c r="BN84"/>
  <c r="BO84" s="1"/>
  <c r="BK84"/>
  <c r="BL84" s="1"/>
  <c r="BH84"/>
  <c r="BI84" s="1"/>
  <c r="BE84"/>
  <c r="BF84" s="1"/>
  <c r="BB84"/>
  <c r="BC84" s="1"/>
  <c r="AY84"/>
  <c r="AZ84" s="1"/>
  <c r="AV84"/>
  <c r="AW84" s="1"/>
  <c r="AS84"/>
  <c r="AT84" s="1"/>
  <c r="AP84"/>
  <c r="AQ84" s="1"/>
  <c r="AM84"/>
  <c r="AN84" s="1"/>
  <c r="BQ47"/>
  <c r="BR47" s="1"/>
  <c r="BN47"/>
  <c r="BO47" s="1"/>
  <c r="BK47"/>
  <c r="BL47" s="1"/>
  <c r="BH47"/>
  <c r="BI47" s="1"/>
  <c r="BE47"/>
  <c r="BF47" s="1"/>
  <c r="BB47"/>
  <c r="BC47" s="1"/>
  <c r="AY47"/>
  <c r="AZ47" s="1"/>
  <c r="AV47"/>
  <c r="AW47" s="1"/>
  <c r="AS47"/>
  <c r="AT47" s="1"/>
  <c r="AP47"/>
  <c r="AQ47" s="1"/>
  <c r="AM47"/>
  <c r="AN47" s="1"/>
  <c r="BQ48"/>
  <c r="BR48" s="1"/>
  <c r="BN48"/>
  <c r="BO48" s="1"/>
  <c r="BK48"/>
  <c r="BL48" s="1"/>
  <c r="BH48"/>
  <c r="BI48" s="1"/>
  <c r="BE48"/>
  <c r="BF48" s="1"/>
  <c r="BB48"/>
  <c r="BC48" s="1"/>
  <c r="AY48"/>
  <c r="AZ48" s="1"/>
  <c r="AV48"/>
  <c r="AW48" s="1"/>
  <c r="AS48"/>
  <c r="AT48" s="1"/>
  <c r="AP48"/>
  <c r="AQ48" s="1"/>
  <c r="AM48"/>
  <c r="AN48" s="1"/>
  <c r="BQ44"/>
  <c r="BR44" s="1"/>
  <c r="BN44"/>
  <c r="BO44" s="1"/>
  <c r="BK44"/>
  <c r="BL44" s="1"/>
  <c r="BH44"/>
  <c r="BI44" s="1"/>
  <c r="BE44"/>
  <c r="BF44" s="1"/>
  <c r="BB44"/>
  <c r="BC44" s="1"/>
  <c r="AY44"/>
  <c r="AZ44" s="1"/>
  <c r="AV44"/>
  <c r="AW44" s="1"/>
  <c r="AS44"/>
  <c r="AT44" s="1"/>
  <c r="AP44"/>
  <c r="AQ44" s="1"/>
  <c r="AM44"/>
  <c r="AN44" s="1"/>
  <c r="BQ45"/>
  <c r="BR45" s="1"/>
  <c r="BN45"/>
  <c r="BO45" s="1"/>
  <c r="BK45"/>
  <c r="BL45" s="1"/>
  <c r="BH45"/>
  <c r="BI45" s="1"/>
  <c r="BE45"/>
  <c r="BF45" s="1"/>
  <c r="BB45"/>
  <c r="BC45" s="1"/>
  <c r="AY45"/>
  <c r="AZ45" s="1"/>
  <c r="AV45"/>
  <c r="AW45" s="1"/>
  <c r="AS45"/>
  <c r="AT45" s="1"/>
  <c r="AP45"/>
  <c r="AQ45" s="1"/>
  <c r="AM45"/>
  <c r="AN45" s="1"/>
  <c r="BQ46"/>
  <c r="BR46" s="1"/>
  <c r="BN46"/>
  <c r="BO46" s="1"/>
  <c r="BK46"/>
  <c r="BL46" s="1"/>
  <c r="BH46"/>
  <c r="BI46" s="1"/>
  <c r="BE46"/>
  <c r="BF46" s="1"/>
  <c r="BB46"/>
  <c r="BC46" s="1"/>
  <c r="AY46"/>
  <c r="AZ46" s="1"/>
  <c r="AV46"/>
  <c r="AW46" s="1"/>
  <c r="AS46"/>
  <c r="AT46" s="1"/>
  <c r="AP46"/>
  <c r="AQ46" s="1"/>
  <c r="AM46"/>
  <c r="AN46" s="1"/>
  <c r="BQ79"/>
  <c r="BR79" s="1"/>
  <c r="BN79"/>
  <c r="BO79" s="1"/>
  <c r="BK79"/>
  <c r="BL79" s="1"/>
  <c r="BH79"/>
  <c r="BI79" s="1"/>
  <c r="BE79"/>
  <c r="BF79" s="1"/>
  <c r="BB79"/>
  <c r="BC79" s="1"/>
  <c r="AY79"/>
  <c r="AZ79" s="1"/>
  <c r="AV79"/>
  <c r="AW79" s="1"/>
  <c r="AS79"/>
  <c r="AT79" s="1"/>
  <c r="AP79"/>
  <c r="AQ79" s="1"/>
  <c r="AM79"/>
  <c r="AN79" s="1"/>
  <c r="BQ80"/>
  <c r="BR80" s="1"/>
  <c r="BN80"/>
  <c r="BO80" s="1"/>
  <c r="BK80"/>
  <c r="BL80" s="1"/>
  <c r="BH80"/>
  <c r="BI80" s="1"/>
  <c r="BE80"/>
  <c r="BF80" s="1"/>
  <c r="BB80"/>
  <c r="BC80" s="1"/>
  <c r="AY80"/>
  <c r="AZ80" s="1"/>
  <c r="AV80"/>
  <c r="AW80" s="1"/>
  <c r="AS80"/>
  <c r="AT80" s="1"/>
  <c r="AP80"/>
  <c r="AQ80" s="1"/>
  <c r="AM80"/>
  <c r="AN80" s="1"/>
  <c r="BQ14"/>
  <c r="BR14" s="1"/>
  <c r="BN14"/>
  <c r="BO14" s="1"/>
  <c r="BK14"/>
  <c r="BL14" s="1"/>
  <c r="BH14"/>
  <c r="BI14" s="1"/>
  <c r="BE14"/>
  <c r="BF14" s="1"/>
  <c r="BB14"/>
  <c r="BC14" s="1"/>
  <c r="AY14"/>
  <c r="AZ14" s="1"/>
  <c r="AV14"/>
  <c r="AW14" s="1"/>
  <c r="AS14"/>
  <c r="AT14" s="1"/>
  <c r="AP14"/>
  <c r="AQ14" s="1"/>
  <c r="AM14"/>
  <c r="AN14" s="1"/>
  <c r="BQ62"/>
  <c r="BR62" s="1"/>
  <c r="BN62"/>
  <c r="BO62" s="1"/>
  <c r="BK62"/>
  <c r="BL62" s="1"/>
  <c r="BH62"/>
  <c r="BI62" s="1"/>
  <c r="BE62"/>
  <c r="BF62" s="1"/>
  <c r="BB62"/>
  <c r="BC62" s="1"/>
  <c r="AY62"/>
  <c r="AZ62" s="1"/>
  <c r="AV62"/>
  <c r="AW62" s="1"/>
  <c r="AS62"/>
  <c r="AT62" s="1"/>
  <c r="AP62"/>
  <c r="AQ62" s="1"/>
  <c r="AM62"/>
  <c r="AN62" s="1"/>
  <c r="BQ15"/>
  <c r="BR15" s="1"/>
  <c r="BN15"/>
  <c r="BO15" s="1"/>
  <c r="BK15"/>
  <c r="BL15" s="1"/>
  <c r="BH15"/>
  <c r="BI15" s="1"/>
  <c r="BE15"/>
  <c r="BF15" s="1"/>
  <c r="BB15"/>
  <c r="BC15" s="1"/>
  <c r="AY15"/>
  <c r="AZ15" s="1"/>
  <c r="AV15"/>
  <c r="AW15" s="1"/>
  <c r="AS15"/>
  <c r="AT15" s="1"/>
  <c r="AP15"/>
  <c r="AQ15" s="1"/>
  <c r="AM15"/>
  <c r="AN15" s="1"/>
  <c r="BQ52"/>
  <c r="BR52" s="1"/>
  <c r="BN52"/>
  <c r="BO52" s="1"/>
  <c r="BK52"/>
  <c r="BL52" s="1"/>
  <c r="BH52"/>
  <c r="BI52" s="1"/>
  <c r="BE52"/>
  <c r="BF52" s="1"/>
  <c r="BB52"/>
  <c r="BC52" s="1"/>
  <c r="AY52"/>
  <c r="AZ52" s="1"/>
  <c r="AV52"/>
  <c r="AW52" s="1"/>
  <c r="AS52"/>
  <c r="AT52" s="1"/>
  <c r="AP52"/>
  <c r="AQ52" s="1"/>
  <c r="AM52"/>
  <c r="AN52" s="1"/>
  <c r="BQ61"/>
  <c r="BR61" s="1"/>
  <c r="BN61"/>
  <c r="BO61" s="1"/>
  <c r="BK61"/>
  <c r="BL61" s="1"/>
  <c r="BH61"/>
  <c r="BI61" s="1"/>
  <c r="BE61"/>
  <c r="BF61" s="1"/>
  <c r="BB61"/>
  <c r="BC61" s="1"/>
  <c r="AY61"/>
  <c r="AZ61" s="1"/>
  <c r="AV61"/>
  <c r="AW61" s="1"/>
  <c r="AS61"/>
  <c r="AT61" s="1"/>
  <c r="AP61"/>
  <c r="AQ61" s="1"/>
  <c r="AM61"/>
  <c r="AN61" s="1"/>
  <c r="BQ9"/>
  <c r="BR9" s="1"/>
  <c r="BN9"/>
  <c r="BO9" s="1"/>
  <c r="BK9"/>
  <c r="BL9" s="1"/>
  <c r="BH9"/>
  <c r="BI9" s="1"/>
  <c r="BE9"/>
  <c r="BF9" s="1"/>
  <c r="BB9"/>
  <c r="BC9" s="1"/>
  <c r="AY9"/>
  <c r="AZ9" s="1"/>
  <c r="AV9"/>
  <c r="AW9" s="1"/>
  <c r="AS9"/>
  <c r="AT9" s="1"/>
  <c r="AP9"/>
  <c r="AQ9" s="1"/>
  <c r="AM9"/>
  <c r="AN9" s="1"/>
  <c r="BQ53"/>
  <c r="BR53" s="1"/>
  <c r="BN53"/>
  <c r="BO53" s="1"/>
  <c r="BK53"/>
  <c r="BL53" s="1"/>
  <c r="BH53"/>
  <c r="BI53" s="1"/>
  <c r="BE53"/>
  <c r="BF53" s="1"/>
  <c r="BB53"/>
  <c r="BC53" s="1"/>
  <c r="AY53"/>
  <c r="AZ53" s="1"/>
  <c r="AV53"/>
  <c r="AW53" s="1"/>
  <c r="AS53"/>
  <c r="AT53" s="1"/>
  <c r="AP53"/>
  <c r="AQ53" s="1"/>
  <c r="AM53"/>
  <c r="AN53" s="1"/>
  <c r="BQ57"/>
  <c r="BR57" s="1"/>
  <c r="BN57"/>
  <c r="BO57" s="1"/>
  <c r="BK57"/>
  <c r="BL57" s="1"/>
  <c r="BH57"/>
  <c r="BI57" s="1"/>
  <c r="BE57"/>
  <c r="BF57" s="1"/>
  <c r="BB57"/>
  <c r="BC57" s="1"/>
  <c r="AY57"/>
  <c r="AZ57" s="1"/>
  <c r="AV57"/>
  <c r="AW57" s="1"/>
  <c r="AS57"/>
  <c r="AT57" s="1"/>
  <c r="AP57"/>
  <c r="AQ57" s="1"/>
  <c r="AM57"/>
  <c r="AN57" s="1"/>
  <c r="BQ56"/>
  <c r="BR56" s="1"/>
  <c r="BN56"/>
  <c r="BO56" s="1"/>
  <c r="BK56"/>
  <c r="BL56" s="1"/>
  <c r="BH56"/>
  <c r="BI56" s="1"/>
  <c r="BE56"/>
  <c r="BF56" s="1"/>
  <c r="BB56"/>
  <c r="BC56" s="1"/>
  <c r="AY56"/>
  <c r="AZ56" s="1"/>
  <c r="AV56"/>
  <c r="AW56" s="1"/>
  <c r="AS56"/>
  <c r="AT56" s="1"/>
  <c r="AP56"/>
  <c r="AQ56" s="1"/>
  <c r="AM56"/>
  <c r="AN56" s="1"/>
  <c r="BQ83"/>
  <c r="BR83" s="1"/>
  <c r="BN83"/>
  <c r="BO83" s="1"/>
  <c r="BK83"/>
  <c r="BL83" s="1"/>
  <c r="BH83"/>
  <c r="BI83" s="1"/>
  <c r="BE83"/>
  <c r="BF83" s="1"/>
  <c r="BB83"/>
  <c r="BC83" s="1"/>
  <c r="AY83"/>
  <c r="AZ83" s="1"/>
  <c r="AV83"/>
  <c r="AW83" s="1"/>
  <c r="AS83"/>
  <c r="AT83" s="1"/>
  <c r="AP83"/>
  <c r="AQ83" s="1"/>
  <c r="AM83"/>
  <c r="AN83" s="1"/>
  <c r="BQ8"/>
  <c r="BR8" s="1"/>
  <c r="BN8"/>
  <c r="BO8" s="1"/>
  <c r="BK8"/>
  <c r="BL8" s="1"/>
  <c r="BH8"/>
  <c r="BI8" s="1"/>
  <c r="BE8"/>
  <c r="BF8" s="1"/>
  <c r="BB8"/>
  <c r="BC8" s="1"/>
  <c r="AY8"/>
  <c r="AZ8" s="1"/>
  <c r="AV8"/>
  <c r="AW8" s="1"/>
  <c r="AS8"/>
  <c r="AT8" s="1"/>
  <c r="AP8"/>
  <c r="AQ8" s="1"/>
  <c r="AM8"/>
  <c r="AN8" s="1"/>
  <c r="BQ55"/>
  <c r="BR55" s="1"/>
  <c r="BN55"/>
  <c r="BO55" s="1"/>
  <c r="BK55"/>
  <c r="BL55" s="1"/>
  <c r="BH55"/>
  <c r="BI55" s="1"/>
  <c r="BE55"/>
  <c r="BF55" s="1"/>
  <c r="BB55"/>
  <c r="BC55" s="1"/>
  <c r="AY55"/>
  <c r="AZ55" s="1"/>
  <c r="AV55"/>
  <c r="AW55" s="1"/>
  <c r="AS55"/>
  <c r="AT55" s="1"/>
  <c r="AP55"/>
  <c r="AQ55" s="1"/>
  <c r="AM55"/>
  <c r="AN55" s="1"/>
  <c r="BQ54"/>
  <c r="BR54" s="1"/>
  <c r="BN54"/>
  <c r="BO54" s="1"/>
  <c r="BK54"/>
  <c r="BL54" s="1"/>
  <c r="BH54"/>
  <c r="BI54" s="1"/>
  <c r="BE54"/>
  <c r="BF54" s="1"/>
  <c r="BB54"/>
  <c r="BC54" s="1"/>
  <c r="AY54"/>
  <c r="AZ54" s="1"/>
  <c r="AV54"/>
  <c r="AW54" s="1"/>
  <c r="AS54"/>
  <c r="AT54" s="1"/>
  <c r="AP54"/>
  <c r="AQ54" s="1"/>
  <c r="AM54"/>
  <c r="AN54" s="1"/>
  <c r="BQ58"/>
  <c r="BR58" s="1"/>
  <c r="BN58"/>
  <c r="BO58" s="1"/>
  <c r="BK58"/>
  <c r="BL58" s="1"/>
  <c r="BH58"/>
  <c r="BI58" s="1"/>
  <c r="BE58"/>
  <c r="BF58" s="1"/>
  <c r="BB58"/>
  <c r="BC58" s="1"/>
  <c r="AY58"/>
  <c r="AZ58" s="1"/>
  <c r="AV58"/>
  <c r="AW58" s="1"/>
  <c r="AS58"/>
  <c r="AT58" s="1"/>
  <c r="AP58"/>
  <c r="AQ58" s="1"/>
  <c r="AM58"/>
  <c r="AN58" s="1"/>
  <c r="BQ59"/>
  <c r="BR59" s="1"/>
  <c r="BN59"/>
  <c r="BO59" s="1"/>
  <c r="BK59"/>
  <c r="BL59" s="1"/>
  <c r="BH59"/>
  <c r="BI59" s="1"/>
  <c r="BE59"/>
  <c r="BF59" s="1"/>
  <c r="BB59"/>
  <c r="BC59" s="1"/>
  <c r="AY59"/>
  <c r="AZ59" s="1"/>
  <c r="AV59"/>
  <c r="AW59" s="1"/>
  <c r="AS59"/>
  <c r="AT59" s="1"/>
  <c r="AP59"/>
  <c r="AQ59" s="1"/>
  <c r="AM59"/>
  <c r="AN59" s="1"/>
  <c r="BQ11"/>
  <c r="BR11" s="1"/>
  <c r="BN11"/>
  <c r="BO11" s="1"/>
  <c r="BK11"/>
  <c r="BL11" s="1"/>
  <c r="BH11"/>
  <c r="BI11" s="1"/>
  <c r="BE11"/>
  <c r="BF11" s="1"/>
  <c r="BB11"/>
  <c r="BC11" s="1"/>
  <c r="AY11"/>
  <c r="AZ11" s="1"/>
  <c r="AV11"/>
  <c r="AW11" s="1"/>
  <c r="AS11"/>
  <c r="AT11" s="1"/>
  <c r="AP11"/>
  <c r="AQ11" s="1"/>
  <c r="AM11"/>
  <c r="AN11" s="1"/>
  <c r="BQ10"/>
  <c r="BR10" s="1"/>
  <c r="BN10"/>
  <c r="BO10" s="1"/>
  <c r="BK10"/>
  <c r="BL10" s="1"/>
  <c r="BH10"/>
  <c r="BI10" s="1"/>
  <c r="BE10"/>
  <c r="BF10" s="1"/>
  <c r="BB10"/>
  <c r="BC10" s="1"/>
  <c r="AY10"/>
  <c r="AZ10" s="1"/>
  <c r="AV10"/>
  <c r="AW10" s="1"/>
  <c r="AS10"/>
  <c r="AT10" s="1"/>
  <c r="AP10"/>
  <c r="AQ10" s="1"/>
  <c r="AM10"/>
  <c r="AN10" s="1"/>
  <c r="BQ72"/>
  <c r="BR72" s="1"/>
  <c r="BN72"/>
  <c r="BO72" s="1"/>
  <c r="BK72"/>
  <c r="BL72" s="1"/>
  <c r="BH72"/>
  <c r="BI72" s="1"/>
  <c r="BE72"/>
  <c r="BF72" s="1"/>
  <c r="BB72"/>
  <c r="BC72" s="1"/>
  <c r="AY72"/>
  <c r="AZ72" s="1"/>
  <c r="AV72"/>
  <c r="AW72" s="1"/>
  <c r="AS72"/>
  <c r="AT72" s="1"/>
  <c r="AP72"/>
  <c r="AQ72" s="1"/>
  <c r="AM72"/>
  <c r="AN72" s="1"/>
  <c r="BQ60"/>
  <c r="BR60" s="1"/>
  <c r="BN60"/>
  <c r="BO60" s="1"/>
  <c r="BK60"/>
  <c r="BL60" s="1"/>
  <c r="BH60"/>
  <c r="BI60" s="1"/>
  <c r="BE60"/>
  <c r="BF60" s="1"/>
  <c r="BB60"/>
  <c r="BC60" s="1"/>
  <c r="AY60"/>
  <c r="AZ60" s="1"/>
  <c r="AV60"/>
  <c r="AW60" s="1"/>
  <c r="AS60"/>
  <c r="AT60" s="1"/>
  <c r="AP60"/>
  <c r="AQ60" s="1"/>
  <c r="AM60"/>
  <c r="AN60" s="1"/>
  <c r="BQ51"/>
  <c r="BR51" s="1"/>
  <c r="BN51"/>
  <c r="BO51" s="1"/>
  <c r="BK51"/>
  <c r="BL51" s="1"/>
  <c r="BH51"/>
  <c r="BI51" s="1"/>
  <c r="BE51"/>
  <c r="BF51" s="1"/>
  <c r="BB51"/>
  <c r="BC51" s="1"/>
  <c r="AY51"/>
  <c r="AZ51" s="1"/>
  <c r="AV51"/>
  <c r="AW51" s="1"/>
  <c r="AS51"/>
  <c r="AT51" s="1"/>
  <c r="AP51"/>
  <c r="AQ51" s="1"/>
  <c r="AM51"/>
  <c r="AN51" s="1"/>
  <c r="BQ30"/>
  <c r="BR30" s="1"/>
  <c r="BN30"/>
  <c r="BO30" s="1"/>
  <c r="BK30"/>
  <c r="BL30" s="1"/>
  <c r="BH30"/>
  <c r="BI30" s="1"/>
  <c r="BE30"/>
  <c r="BF30" s="1"/>
  <c r="BB30"/>
  <c r="BC30" s="1"/>
  <c r="AY30"/>
  <c r="AZ30" s="1"/>
  <c r="AV30"/>
  <c r="AW30" s="1"/>
  <c r="AS30"/>
  <c r="AT30" s="1"/>
  <c r="AP30"/>
  <c r="AQ30" s="1"/>
  <c r="AM30"/>
  <c r="AN30" s="1"/>
  <c r="BQ68"/>
  <c r="BR68" s="1"/>
  <c r="BN68"/>
  <c r="BO68" s="1"/>
  <c r="BK68"/>
  <c r="BL68" s="1"/>
  <c r="BH68"/>
  <c r="BI68" s="1"/>
  <c r="BE68"/>
  <c r="BF68" s="1"/>
  <c r="BB68"/>
  <c r="BC68" s="1"/>
  <c r="AY68"/>
  <c r="AZ68" s="1"/>
  <c r="AV68"/>
  <c r="AW68" s="1"/>
  <c r="AS68"/>
  <c r="AT68" s="1"/>
  <c r="AP68"/>
  <c r="AQ68" s="1"/>
  <c r="AM68"/>
  <c r="AN68" s="1"/>
  <c r="BQ75"/>
  <c r="BR75" s="1"/>
  <c r="BN75"/>
  <c r="BO75" s="1"/>
  <c r="BK75"/>
  <c r="BL75" s="1"/>
  <c r="BH75"/>
  <c r="BI75" s="1"/>
  <c r="BE75"/>
  <c r="BF75" s="1"/>
  <c r="BB75"/>
  <c r="BC75" s="1"/>
  <c r="AY75"/>
  <c r="AZ75" s="1"/>
  <c r="AV75"/>
  <c r="AW75" s="1"/>
  <c r="AS75"/>
  <c r="AT75" s="1"/>
  <c r="AP75"/>
  <c r="AQ75" s="1"/>
  <c r="AM75"/>
  <c r="AN75" s="1"/>
  <c r="BQ74"/>
  <c r="BR74" s="1"/>
  <c r="BN74"/>
  <c r="BO74" s="1"/>
  <c r="BK74"/>
  <c r="BL74" s="1"/>
  <c r="BH74"/>
  <c r="BI74" s="1"/>
  <c r="BE74"/>
  <c r="BF74" s="1"/>
  <c r="BB74"/>
  <c r="BC74" s="1"/>
  <c r="AY74"/>
  <c r="AZ74" s="1"/>
  <c r="AV74"/>
  <c r="AW74" s="1"/>
  <c r="AS74"/>
  <c r="AT74" s="1"/>
  <c r="AP74"/>
  <c r="AQ74" s="1"/>
  <c r="AM74"/>
  <c r="AN74" s="1"/>
  <c r="BQ36"/>
  <c r="BR36" s="1"/>
  <c r="BN36"/>
  <c r="BO36" s="1"/>
  <c r="BK36"/>
  <c r="BL36" s="1"/>
  <c r="BH36"/>
  <c r="BI36" s="1"/>
  <c r="BE36"/>
  <c r="BF36" s="1"/>
  <c r="BB36"/>
  <c r="BC36" s="1"/>
  <c r="AY36"/>
  <c r="AZ36" s="1"/>
  <c r="AV36"/>
  <c r="AW36" s="1"/>
  <c r="AS36"/>
  <c r="AT36" s="1"/>
  <c r="AP36"/>
  <c r="AQ36" s="1"/>
  <c r="AM36"/>
  <c r="AN36" s="1"/>
  <c r="AJ36"/>
  <c r="AK36" s="1"/>
  <c r="AG36"/>
  <c r="AH36" s="1"/>
  <c r="AD36"/>
  <c r="AE36" s="1"/>
  <c r="AA36"/>
  <c r="AB36" s="1"/>
  <c r="X36"/>
  <c r="Y36" s="1"/>
  <c r="U36"/>
  <c r="V36" s="1"/>
  <c r="R36"/>
  <c r="S36" s="1"/>
  <c r="O36"/>
  <c r="P36" s="1"/>
  <c r="L36"/>
  <c r="M36" s="1"/>
  <c r="I36"/>
  <c r="J36" s="1"/>
  <c r="BQ39"/>
  <c r="BR39" s="1"/>
  <c r="BN39"/>
  <c r="BO39" s="1"/>
  <c r="BK39"/>
  <c r="BL39" s="1"/>
  <c r="BH39"/>
  <c r="BI39" s="1"/>
  <c r="BE39"/>
  <c r="BF39" s="1"/>
  <c r="BB39"/>
  <c r="BC39" s="1"/>
  <c r="AY39"/>
  <c r="AZ39" s="1"/>
  <c r="AV39"/>
  <c r="AW39" s="1"/>
  <c r="AS39"/>
  <c r="AT39" s="1"/>
  <c r="AP39"/>
  <c r="AQ39" s="1"/>
  <c r="AM39"/>
  <c r="AN39" s="1"/>
  <c r="AJ39"/>
  <c r="AK39" s="1"/>
  <c r="AG39"/>
  <c r="AH39" s="1"/>
  <c r="AD39"/>
  <c r="AE39" s="1"/>
  <c r="AA39"/>
  <c r="AB39" s="1"/>
  <c r="X39"/>
  <c r="Y39" s="1"/>
  <c r="U39"/>
  <c r="V39" s="1"/>
  <c r="R39"/>
  <c r="S39" s="1"/>
  <c r="O39"/>
  <c r="P39" s="1"/>
  <c r="L39"/>
  <c r="M39" s="1"/>
  <c r="I39"/>
  <c r="J39" s="1"/>
  <c r="BQ35"/>
  <c r="BR35" s="1"/>
  <c r="BN35"/>
  <c r="BO35" s="1"/>
  <c r="BK35"/>
  <c r="BL35" s="1"/>
  <c r="BH35"/>
  <c r="BI35" s="1"/>
  <c r="BE35"/>
  <c r="BF35" s="1"/>
  <c r="BB35"/>
  <c r="BC35" s="1"/>
  <c r="AY35"/>
  <c r="AZ35" s="1"/>
  <c r="AV35"/>
  <c r="AW35" s="1"/>
  <c r="AS35"/>
  <c r="AT35" s="1"/>
  <c r="AP35"/>
  <c r="AQ35" s="1"/>
  <c r="AM35"/>
  <c r="AN35" s="1"/>
  <c r="AJ35"/>
  <c r="AK35" s="1"/>
  <c r="AG35"/>
  <c r="AH35" s="1"/>
  <c r="AD35"/>
  <c r="AE35" s="1"/>
  <c r="AA35"/>
  <c r="AB35" s="1"/>
  <c r="X35"/>
  <c r="Y35" s="1"/>
  <c r="U35"/>
  <c r="V35" s="1"/>
  <c r="R35"/>
  <c r="S35" s="1"/>
  <c r="O35"/>
  <c r="P35" s="1"/>
  <c r="L35"/>
  <c r="M35" s="1"/>
  <c r="I35"/>
  <c r="J35" s="1"/>
  <c r="BQ42"/>
  <c r="BR42" s="1"/>
  <c r="BN42"/>
  <c r="BO42" s="1"/>
  <c r="BK42"/>
  <c r="BL42" s="1"/>
  <c r="BH42"/>
  <c r="BI42" s="1"/>
  <c r="BE42"/>
  <c r="BF42" s="1"/>
  <c r="BB42"/>
  <c r="BC42" s="1"/>
  <c r="AY42"/>
  <c r="AZ42" s="1"/>
  <c r="AV42"/>
  <c r="AW42" s="1"/>
  <c r="AS42"/>
  <c r="AT42" s="1"/>
  <c r="AP42"/>
  <c r="AQ42" s="1"/>
  <c r="AM42"/>
  <c r="AN42" s="1"/>
  <c r="AJ42"/>
  <c r="AK42" s="1"/>
  <c r="AG42"/>
  <c r="AH42" s="1"/>
  <c r="AD42"/>
  <c r="AE42" s="1"/>
  <c r="AA42"/>
  <c r="AB42" s="1"/>
  <c r="X42"/>
  <c r="Y42" s="1"/>
  <c r="U42"/>
  <c r="V42" s="1"/>
  <c r="R42"/>
  <c r="S42" s="1"/>
  <c r="O42"/>
  <c r="P42" s="1"/>
  <c r="L42"/>
  <c r="M42" s="1"/>
  <c r="I42"/>
  <c r="J42" s="1"/>
  <c r="BQ37"/>
  <c r="BR37" s="1"/>
  <c r="BN37"/>
  <c r="BO37" s="1"/>
  <c r="BK37"/>
  <c r="BL37" s="1"/>
  <c r="BH37"/>
  <c r="BI37" s="1"/>
  <c r="BE37"/>
  <c r="BF37" s="1"/>
  <c r="BB37"/>
  <c r="BC37" s="1"/>
  <c r="AY37"/>
  <c r="AZ37" s="1"/>
  <c r="AV37"/>
  <c r="AW37" s="1"/>
  <c r="AS37"/>
  <c r="AT37" s="1"/>
  <c r="AP37"/>
  <c r="AQ37" s="1"/>
  <c r="AM37"/>
  <c r="AN37" s="1"/>
  <c r="AJ37"/>
  <c r="AK37" s="1"/>
  <c r="AG37"/>
  <c r="AH37" s="1"/>
  <c r="AD37"/>
  <c r="AE37" s="1"/>
  <c r="AA37"/>
  <c r="AB37" s="1"/>
  <c r="X37"/>
  <c r="Y37" s="1"/>
  <c r="U37"/>
  <c r="V37" s="1"/>
  <c r="R37"/>
  <c r="S37" s="1"/>
  <c r="O37"/>
  <c r="P37" s="1"/>
  <c r="L37"/>
  <c r="M37" s="1"/>
  <c r="I37"/>
  <c r="J37" s="1"/>
  <c r="BQ40"/>
  <c r="BR40" s="1"/>
  <c r="BN40"/>
  <c r="BO40" s="1"/>
  <c r="BK40"/>
  <c r="BL40" s="1"/>
  <c r="BH40"/>
  <c r="BI40" s="1"/>
  <c r="BE40"/>
  <c r="BF40" s="1"/>
  <c r="BB40"/>
  <c r="BC40" s="1"/>
  <c r="AY40"/>
  <c r="AZ40" s="1"/>
  <c r="AV40"/>
  <c r="AW40" s="1"/>
  <c r="AS40"/>
  <c r="AT40" s="1"/>
  <c r="AP40"/>
  <c r="AQ40" s="1"/>
  <c r="AM40"/>
  <c r="AN40" s="1"/>
  <c r="AJ40"/>
  <c r="AK40" s="1"/>
  <c r="AG40"/>
  <c r="AH40" s="1"/>
  <c r="AD40"/>
  <c r="AE40" s="1"/>
  <c r="AA40"/>
  <c r="AB40" s="1"/>
  <c r="X40"/>
  <c r="Y40" s="1"/>
  <c r="U40"/>
  <c r="V40" s="1"/>
  <c r="R40"/>
  <c r="S40" s="1"/>
  <c r="O40"/>
  <c r="P40" s="1"/>
  <c r="L40"/>
  <c r="M40" s="1"/>
  <c r="I40"/>
  <c r="J40" s="1"/>
  <c r="BQ38"/>
  <c r="BR38" s="1"/>
  <c r="BN38"/>
  <c r="BO38" s="1"/>
  <c r="BK38"/>
  <c r="BL38" s="1"/>
  <c r="BH38"/>
  <c r="BI38" s="1"/>
  <c r="BE38"/>
  <c r="BF38" s="1"/>
  <c r="BB38"/>
  <c r="BC38" s="1"/>
  <c r="AY38"/>
  <c r="AZ38" s="1"/>
  <c r="AV38"/>
  <c r="AW38" s="1"/>
  <c r="AS38"/>
  <c r="AT38" s="1"/>
  <c r="AP38"/>
  <c r="AQ38" s="1"/>
  <c r="AM38"/>
  <c r="AN38" s="1"/>
  <c r="AJ38"/>
  <c r="AK38" s="1"/>
  <c r="AG38"/>
  <c r="AH38" s="1"/>
  <c r="AD38"/>
  <c r="AE38" s="1"/>
  <c r="AA38"/>
  <c r="AB38" s="1"/>
  <c r="X38"/>
  <c r="Y38" s="1"/>
  <c r="U38"/>
  <c r="V38" s="1"/>
  <c r="R38"/>
  <c r="S38" s="1"/>
  <c r="O38"/>
  <c r="P38" s="1"/>
  <c r="L38"/>
  <c r="M38" s="1"/>
  <c r="I38"/>
  <c r="J38" s="1"/>
  <c r="BQ41"/>
  <c r="BR41" s="1"/>
  <c r="BN41"/>
  <c r="BO41" s="1"/>
  <c r="BK41"/>
  <c r="BL41" s="1"/>
  <c r="BH41"/>
  <c r="BI41" s="1"/>
  <c r="BE41"/>
  <c r="BF41" s="1"/>
  <c r="BB41"/>
  <c r="BC41" s="1"/>
  <c r="AY41"/>
  <c r="AZ41" s="1"/>
  <c r="AV41"/>
  <c r="AW41" s="1"/>
  <c r="AS41"/>
  <c r="AT41" s="1"/>
  <c r="AP41"/>
  <c r="AQ41" s="1"/>
  <c r="AM41"/>
  <c r="AN41" s="1"/>
  <c r="AJ41"/>
  <c r="AK41" s="1"/>
  <c r="AG41"/>
  <c r="AH41" s="1"/>
  <c r="AD41"/>
  <c r="AE41" s="1"/>
  <c r="AA41"/>
  <c r="AB41" s="1"/>
  <c r="X41"/>
  <c r="Y41" s="1"/>
  <c r="U41"/>
  <c r="V41" s="1"/>
  <c r="R41"/>
  <c r="S41" s="1"/>
  <c r="O41"/>
  <c r="P41" s="1"/>
  <c r="L41"/>
  <c r="M41" s="1"/>
  <c r="I41"/>
  <c r="J41" s="1"/>
  <c r="BQ78"/>
  <c r="BR78" s="1"/>
  <c r="BN78"/>
  <c r="BO78" s="1"/>
  <c r="BK78"/>
  <c r="BL78" s="1"/>
  <c r="BH78"/>
  <c r="BI78" s="1"/>
  <c r="BE78"/>
  <c r="BF78" s="1"/>
  <c r="BB78"/>
  <c r="BC78" s="1"/>
  <c r="AY78"/>
  <c r="AZ78" s="1"/>
  <c r="AV78"/>
  <c r="AW78" s="1"/>
  <c r="AS78"/>
  <c r="AT78" s="1"/>
  <c r="AP78"/>
  <c r="AQ78" s="1"/>
  <c r="AM78"/>
  <c r="AN78" s="1"/>
  <c r="BQ77"/>
  <c r="BN77"/>
  <c r="BK77"/>
  <c r="BH77"/>
  <c r="BE77"/>
  <c r="BB77"/>
  <c r="AY77"/>
  <c r="AV77"/>
  <c r="AS77"/>
  <c r="AP77"/>
  <c r="AM77"/>
  <c r="I43" i="15"/>
  <c r="I69"/>
  <c r="I61"/>
  <c r="I72"/>
  <c r="I42"/>
  <c r="I18"/>
  <c r="I71"/>
  <c r="I21"/>
  <c r="I17"/>
  <c r="H85"/>
  <c r="I6"/>
  <c r="G85"/>
  <c r="AJ73" i="4"/>
  <c r="AK73" s="1"/>
  <c r="AG73"/>
  <c r="AH73" s="1"/>
  <c r="AD73"/>
  <c r="AE73" s="1"/>
  <c r="AA73"/>
  <c r="AB73" s="1"/>
  <c r="X73"/>
  <c r="Y73" s="1"/>
  <c r="U73"/>
  <c r="V73" s="1"/>
  <c r="R73"/>
  <c r="S73" s="1"/>
  <c r="O73"/>
  <c r="P73" s="1"/>
  <c r="L73"/>
  <c r="M73" s="1"/>
  <c r="I73"/>
  <c r="J73" s="1"/>
  <c r="AJ16"/>
  <c r="AK16" s="1"/>
  <c r="AG16"/>
  <c r="AH16" s="1"/>
  <c r="AD16"/>
  <c r="AE16" s="1"/>
  <c r="AA16"/>
  <c r="AB16" s="1"/>
  <c r="X16"/>
  <c r="Y16" s="1"/>
  <c r="U16"/>
  <c r="V16" s="1"/>
  <c r="R16"/>
  <c r="S16" s="1"/>
  <c r="AJ23"/>
  <c r="AK23" s="1"/>
  <c r="AG23"/>
  <c r="AH23" s="1"/>
  <c r="AD23"/>
  <c r="AE23" s="1"/>
  <c r="AA23"/>
  <c r="AB23" s="1"/>
  <c r="X23"/>
  <c r="Y23" s="1"/>
  <c r="U23"/>
  <c r="V23" s="1"/>
  <c r="R23"/>
  <c r="S23" s="1"/>
  <c r="AJ21"/>
  <c r="AK21" s="1"/>
  <c r="AG21"/>
  <c r="AH21" s="1"/>
  <c r="AD21"/>
  <c r="AE21" s="1"/>
  <c r="AA21"/>
  <c r="AB21" s="1"/>
  <c r="X21"/>
  <c r="Y21" s="1"/>
  <c r="U21"/>
  <c r="V21" s="1"/>
  <c r="R21"/>
  <c r="S21" s="1"/>
  <c r="AJ20"/>
  <c r="AK20" s="1"/>
  <c r="AG20"/>
  <c r="AH20" s="1"/>
  <c r="AD20"/>
  <c r="AE20" s="1"/>
  <c r="AA20"/>
  <c r="AB20" s="1"/>
  <c r="X20"/>
  <c r="Y20" s="1"/>
  <c r="U20"/>
  <c r="V20" s="1"/>
  <c r="R20"/>
  <c r="S20" s="1"/>
  <c r="AJ19"/>
  <c r="AK19" s="1"/>
  <c r="AG19"/>
  <c r="AH19" s="1"/>
  <c r="AD19"/>
  <c r="AE19" s="1"/>
  <c r="AA19"/>
  <c r="AB19" s="1"/>
  <c r="X19"/>
  <c r="Y19" s="1"/>
  <c r="U19"/>
  <c r="V19" s="1"/>
  <c r="R19"/>
  <c r="S19" s="1"/>
  <c r="AJ18"/>
  <c r="AK18" s="1"/>
  <c r="AG18"/>
  <c r="AH18" s="1"/>
  <c r="AD18"/>
  <c r="AE18" s="1"/>
  <c r="AA18"/>
  <c r="AB18" s="1"/>
  <c r="X18"/>
  <c r="Y18" s="1"/>
  <c r="U18"/>
  <c r="V18" s="1"/>
  <c r="R18"/>
  <c r="S18" s="1"/>
  <c r="AJ17"/>
  <c r="AK17" s="1"/>
  <c r="AG17"/>
  <c r="AH17" s="1"/>
  <c r="AD17"/>
  <c r="AE17" s="1"/>
  <c r="AA17"/>
  <c r="AB17" s="1"/>
  <c r="X17"/>
  <c r="Y17" s="1"/>
  <c r="U17"/>
  <c r="V17" s="1"/>
  <c r="R17"/>
  <c r="S17" s="1"/>
  <c r="AJ22"/>
  <c r="AK22" s="1"/>
  <c r="AG22"/>
  <c r="AH22" s="1"/>
  <c r="AD22"/>
  <c r="AE22" s="1"/>
  <c r="AA22"/>
  <c r="AB22" s="1"/>
  <c r="X22"/>
  <c r="Y22" s="1"/>
  <c r="U22"/>
  <c r="V22" s="1"/>
  <c r="R22"/>
  <c r="S22" s="1"/>
  <c r="AJ63"/>
  <c r="AK63" s="1"/>
  <c r="AG63"/>
  <c r="AH63" s="1"/>
  <c r="AD63"/>
  <c r="AE63" s="1"/>
  <c r="AA63"/>
  <c r="AB63" s="1"/>
  <c r="X63"/>
  <c r="Y63" s="1"/>
  <c r="U63"/>
  <c r="V63" s="1"/>
  <c r="AJ65"/>
  <c r="AK65" s="1"/>
  <c r="AG65"/>
  <c r="AH65" s="1"/>
  <c r="AD65"/>
  <c r="AE65" s="1"/>
  <c r="AA65"/>
  <c r="AB65" s="1"/>
  <c r="X65"/>
  <c r="Y65" s="1"/>
  <c r="U65"/>
  <c r="V65" s="1"/>
  <c r="AJ64"/>
  <c r="AK64" s="1"/>
  <c r="AG64"/>
  <c r="AH64" s="1"/>
  <c r="AD64"/>
  <c r="AE64" s="1"/>
  <c r="AA64"/>
  <c r="AB64" s="1"/>
  <c r="X64"/>
  <c r="Y64" s="1"/>
  <c r="U64"/>
  <c r="V64" s="1"/>
  <c r="AJ76"/>
  <c r="AK76" s="1"/>
  <c r="AG76"/>
  <c r="AH76" s="1"/>
  <c r="AD76"/>
  <c r="AE76" s="1"/>
  <c r="AA76"/>
  <c r="AB76" s="1"/>
  <c r="X76"/>
  <c r="Y76" s="1"/>
  <c r="U76"/>
  <c r="V76" s="1"/>
  <c r="AJ71"/>
  <c r="AK71" s="1"/>
  <c r="AG71"/>
  <c r="AH71" s="1"/>
  <c r="AD71"/>
  <c r="AE71" s="1"/>
  <c r="AA71"/>
  <c r="AB71" s="1"/>
  <c r="X71"/>
  <c r="Y71" s="1"/>
  <c r="U71"/>
  <c r="V71" s="1"/>
  <c r="AJ70"/>
  <c r="AK70" s="1"/>
  <c r="AG70"/>
  <c r="AH70" s="1"/>
  <c r="AD70"/>
  <c r="AE70" s="1"/>
  <c r="AA70"/>
  <c r="AB70" s="1"/>
  <c r="X70"/>
  <c r="Y70" s="1"/>
  <c r="U70"/>
  <c r="V70" s="1"/>
  <c r="AJ69"/>
  <c r="AK69" s="1"/>
  <c r="AG69"/>
  <c r="AH69" s="1"/>
  <c r="AD69"/>
  <c r="AE69" s="1"/>
  <c r="AA69"/>
  <c r="AB69" s="1"/>
  <c r="X69"/>
  <c r="Y69" s="1"/>
  <c r="U69"/>
  <c r="V69" s="1"/>
  <c r="AJ67"/>
  <c r="AK67" s="1"/>
  <c r="AG67"/>
  <c r="AH67" s="1"/>
  <c r="AD67"/>
  <c r="AE67" s="1"/>
  <c r="AA67"/>
  <c r="AB67" s="1"/>
  <c r="X67"/>
  <c r="Y67" s="1"/>
  <c r="U67"/>
  <c r="V67" s="1"/>
  <c r="AJ66"/>
  <c r="AK66" s="1"/>
  <c r="AG66"/>
  <c r="AH66" s="1"/>
  <c r="AD66"/>
  <c r="AE66" s="1"/>
  <c r="AA66"/>
  <c r="AB66" s="1"/>
  <c r="X66"/>
  <c r="Y66" s="1"/>
  <c r="U66"/>
  <c r="V66" s="1"/>
  <c r="AJ28"/>
  <c r="AK28" s="1"/>
  <c r="AG28"/>
  <c r="AH28" s="1"/>
  <c r="AD28"/>
  <c r="AE28" s="1"/>
  <c r="AA28"/>
  <c r="AB28" s="1"/>
  <c r="X28"/>
  <c r="Y28" s="1"/>
  <c r="U28"/>
  <c r="V28" s="1"/>
  <c r="AJ29"/>
  <c r="AK29" s="1"/>
  <c r="AG29"/>
  <c r="AH29" s="1"/>
  <c r="AD29"/>
  <c r="AE29" s="1"/>
  <c r="AA29"/>
  <c r="AB29" s="1"/>
  <c r="X29"/>
  <c r="Y29" s="1"/>
  <c r="U29"/>
  <c r="V29" s="1"/>
  <c r="AJ31"/>
  <c r="AK31" s="1"/>
  <c r="AG31"/>
  <c r="AH31" s="1"/>
  <c r="AD31"/>
  <c r="AE31" s="1"/>
  <c r="AA31"/>
  <c r="AB31" s="1"/>
  <c r="X31"/>
  <c r="Y31" s="1"/>
  <c r="U31"/>
  <c r="V31" s="1"/>
  <c r="AJ27"/>
  <c r="AK27" s="1"/>
  <c r="AG27"/>
  <c r="AH27" s="1"/>
  <c r="AD27"/>
  <c r="AE27" s="1"/>
  <c r="AA27"/>
  <c r="AB27" s="1"/>
  <c r="X27"/>
  <c r="Y27" s="1"/>
  <c r="U27"/>
  <c r="V27" s="1"/>
  <c r="AJ26"/>
  <c r="AK26" s="1"/>
  <c r="AG26"/>
  <c r="AH26" s="1"/>
  <c r="AD26"/>
  <c r="AE26" s="1"/>
  <c r="AA26"/>
  <c r="AB26" s="1"/>
  <c r="X26"/>
  <c r="Y26" s="1"/>
  <c r="U26"/>
  <c r="V26" s="1"/>
  <c r="AJ25"/>
  <c r="AK25" s="1"/>
  <c r="AG25"/>
  <c r="AH25" s="1"/>
  <c r="AD25"/>
  <c r="AE25" s="1"/>
  <c r="AA25"/>
  <c r="AB25" s="1"/>
  <c r="X25"/>
  <c r="Y25" s="1"/>
  <c r="U25"/>
  <c r="V25" s="1"/>
  <c r="AJ24"/>
  <c r="AK24" s="1"/>
  <c r="AG24"/>
  <c r="AH24" s="1"/>
  <c r="AD24"/>
  <c r="AE24" s="1"/>
  <c r="AA24"/>
  <c r="AB24" s="1"/>
  <c r="X24"/>
  <c r="Y24" s="1"/>
  <c r="U24"/>
  <c r="V24" s="1"/>
  <c r="R24"/>
  <c r="S24" s="1"/>
  <c r="AJ34"/>
  <c r="AK34" s="1"/>
  <c r="AG34"/>
  <c r="AH34" s="1"/>
  <c r="AD34"/>
  <c r="AE34" s="1"/>
  <c r="AA34"/>
  <c r="AB34" s="1"/>
  <c r="X34"/>
  <c r="Y34" s="1"/>
  <c r="U34"/>
  <c r="V34" s="1"/>
  <c r="AJ33"/>
  <c r="AK33" s="1"/>
  <c r="AG33"/>
  <c r="AH33" s="1"/>
  <c r="AD33"/>
  <c r="AE33" s="1"/>
  <c r="AA33"/>
  <c r="AB33" s="1"/>
  <c r="X33"/>
  <c r="Y33" s="1"/>
  <c r="U33"/>
  <c r="V33" s="1"/>
  <c r="AJ32"/>
  <c r="AK32" s="1"/>
  <c r="AG32"/>
  <c r="AH32" s="1"/>
  <c r="AD32"/>
  <c r="AE32" s="1"/>
  <c r="AA32"/>
  <c r="AB32" s="1"/>
  <c r="X32"/>
  <c r="Y32" s="1"/>
  <c r="U32"/>
  <c r="V32" s="1"/>
  <c r="AG7"/>
  <c r="AJ7"/>
  <c r="AJ81"/>
  <c r="AK81" s="1"/>
  <c r="AG81"/>
  <c r="AH81" s="1"/>
  <c r="AD81"/>
  <c r="AE81" s="1"/>
  <c r="AA81"/>
  <c r="AB81" s="1"/>
  <c r="X81"/>
  <c r="Y81" s="1"/>
  <c r="U81"/>
  <c r="V81" s="1"/>
  <c r="AJ82"/>
  <c r="AK82" s="1"/>
  <c r="AG82"/>
  <c r="AH82" s="1"/>
  <c r="AD82"/>
  <c r="AE82" s="1"/>
  <c r="AA82"/>
  <c r="AB82" s="1"/>
  <c r="X82"/>
  <c r="Y82" s="1"/>
  <c r="U82"/>
  <c r="V82" s="1"/>
  <c r="AJ45"/>
  <c r="AK45" s="1"/>
  <c r="AG45"/>
  <c r="AH45" s="1"/>
  <c r="AD45"/>
  <c r="AE45" s="1"/>
  <c r="AA45"/>
  <c r="AB45" s="1"/>
  <c r="X45"/>
  <c r="Y45" s="1"/>
  <c r="U45"/>
  <c r="V45" s="1"/>
  <c r="AJ44"/>
  <c r="AK44" s="1"/>
  <c r="AG44"/>
  <c r="AH44" s="1"/>
  <c r="AD44"/>
  <c r="AE44" s="1"/>
  <c r="AA44"/>
  <c r="AB44" s="1"/>
  <c r="X44"/>
  <c r="Y44" s="1"/>
  <c r="U44"/>
  <c r="V44" s="1"/>
  <c r="AJ43"/>
  <c r="AK43" s="1"/>
  <c r="AG43"/>
  <c r="AH43" s="1"/>
  <c r="AD43"/>
  <c r="AE43" s="1"/>
  <c r="AA43"/>
  <c r="AB43" s="1"/>
  <c r="X43"/>
  <c r="Y43" s="1"/>
  <c r="U43"/>
  <c r="V43" s="1"/>
  <c r="AJ84"/>
  <c r="AK84" s="1"/>
  <c r="AG84"/>
  <c r="AH84" s="1"/>
  <c r="AD84"/>
  <c r="AE84" s="1"/>
  <c r="AA84"/>
  <c r="AB84" s="1"/>
  <c r="X84"/>
  <c r="Y84" s="1"/>
  <c r="U84"/>
  <c r="V84" s="1"/>
  <c r="AJ47"/>
  <c r="AK47" s="1"/>
  <c r="AG47"/>
  <c r="AH47" s="1"/>
  <c r="AD47"/>
  <c r="AE47" s="1"/>
  <c r="AA47"/>
  <c r="AB47" s="1"/>
  <c r="X47"/>
  <c r="Y47" s="1"/>
  <c r="U47"/>
  <c r="V47" s="1"/>
  <c r="AJ48"/>
  <c r="AK48" s="1"/>
  <c r="AG48"/>
  <c r="AH48" s="1"/>
  <c r="AD48"/>
  <c r="AE48" s="1"/>
  <c r="AA48"/>
  <c r="AB48" s="1"/>
  <c r="X48"/>
  <c r="Y48" s="1"/>
  <c r="U48"/>
  <c r="V48" s="1"/>
  <c r="AJ46"/>
  <c r="AK46" s="1"/>
  <c r="AG46"/>
  <c r="AH46" s="1"/>
  <c r="AD46"/>
  <c r="AE46" s="1"/>
  <c r="AA46"/>
  <c r="AB46" s="1"/>
  <c r="X46"/>
  <c r="Y46" s="1"/>
  <c r="U46"/>
  <c r="V46" s="1"/>
  <c r="AJ79"/>
  <c r="AK79" s="1"/>
  <c r="AG79"/>
  <c r="AH79" s="1"/>
  <c r="AD79"/>
  <c r="AE79" s="1"/>
  <c r="AA79"/>
  <c r="AB79" s="1"/>
  <c r="X79"/>
  <c r="Y79" s="1"/>
  <c r="U79"/>
  <c r="V79" s="1"/>
  <c r="AJ78"/>
  <c r="AK78" s="1"/>
  <c r="AG78"/>
  <c r="AH78" s="1"/>
  <c r="AD78"/>
  <c r="AE78" s="1"/>
  <c r="AA78"/>
  <c r="AB78" s="1"/>
  <c r="X78"/>
  <c r="Y78" s="1"/>
  <c r="U78"/>
  <c r="V78" s="1"/>
  <c r="AJ77"/>
  <c r="AG77"/>
  <c r="AD77"/>
  <c r="AA77"/>
  <c r="X77"/>
  <c r="U77"/>
  <c r="AJ80"/>
  <c r="AK80" s="1"/>
  <c r="AG80"/>
  <c r="AH80" s="1"/>
  <c r="AD80"/>
  <c r="AE80" s="1"/>
  <c r="AA80"/>
  <c r="AB80" s="1"/>
  <c r="X80"/>
  <c r="Y80" s="1"/>
  <c r="U80"/>
  <c r="V80" s="1"/>
  <c r="AJ14"/>
  <c r="AK14" s="1"/>
  <c r="AG14"/>
  <c r="AH14" s="1"/>
  <c r="AD14"/>
  <c r="AE14" s="1"/>
  <c r="AA14"/>
  <c r="AB14" s="1"/>
  <c r="X14"/>
  <c r="Y14" s="1"/>
  <c r="U14"/>
  <c r="V14" s="1"/>
  <c r="R14"/>
  <c r="S14" s="1"/>
  <c r="AJ62"/>
  <c r="AK62" s="1"/>
  <c r="AG62"/>
  <c r="AH62" s="1"/>
  <c r="AD62"/>
  <c r="AE62" s="1"/>
  <c r="AA62"/>
  <c r="AB62" s="1"/>
  <c r="X62"/>
  <c r="Y62" s="1"/>
  <c r="U62"/>
  <c r="V62" s="1"/>
  <c r="AJ15"/>
  <c r="AK15" s="1"/>
  <c r="AG15"/>
  <c r="AH15" s="1"/>
  <c r="AD15"/>
  <c r="AE15" s="1"/>
  <c r="AA15"/>
  <c r="AB15" s="1"/>
  <c r="X15"/>
  <c r="Y15" s="1"/>
  <c r="U15"/>
  <c r="V15" s="1"/>
  <c r="R15"/>
  <c r="S15" s="1"/>
  <c r="AJ52"/>
  <c r="AK52" s="1"/>
  <c r="AG52"/>
  <c r="AH52" s="1"/>
  <c r="AD52"/>
  <c r="AE52" s="1"/>
  <c r="AA52"/>
  <c r="AB52" s="1"/>
  <c r="X52"/>
  <c r="Y52" s="1"/>
  <c r="U52"/>
  <c r="V52" s="1"/>
  <c r="AJ61"/>
  <c r="AK61" s="1"/>
  <c r="AG61"/>
  <c r="AH61" s="1"/>
  <c r="AD61"/>
  <c r="AE61" s="1"/>
  <c r="AA61"/>
  <c r="AB61" s="1"/>
  <c r="X61"/>
  <c r="Y61" s="1"/>
  <c r="U61"/>
  <c r="V61" s="1"/>
  <c r="AJ9"/>
  <c r="AK9" s="1"/>
  <c r="AG9"/>
  <c r="AH9" s="1"/>
  <c r="AD9"/>
  <c r="AE9" s="1"/>
  <c r="AA9"/>
  <c r="AB9" s="1"/>
  <c r="X9"/>
  <c r="Y9" s="1"/>
  <c r="U9"/>
  <c r="V9" s="1"/>
  <c r="R9"/>
  <c r="S9" s="1"/>
  <c r="AJ53"/>
  <c r="AK53" s="1"/>
  <c r="AG53"/>
  <c r="AH53" s="1"/>
  <c r="AD53"/>
  <c r="AE53" s="1"/>
  <c r="AA53"/>
  <c r="AB53" s="1"/>
  <c r="X53"/>
  <c r="Y53" s="1"/>
  <c r="U53"/>
  <c r="V53" s="1"/>
  <c r="AJ57"/>
  <c r="AK57" s="1"/>
  <c r="AG57"/>
  <c r="AH57" s="1"/>
  <c r="AD57"/>
  <c r="AE57" s="1"/>
  <c r="AA57"/>
  <c r="AB57" s="1"/>
  <c r="X57"/>
  <c r="Y57" s="1"/>
  <c r="U57"/>
  <c r="V57" s="1"/>
  <c r="AJ56"/>
  <c r="AK56" s="1"/>
  <c r="AG56"/>
  <c r="AH56" s="1"/>
  <c r="AD56"/>
  <c r="AE56" s="1"/>
  <c r="AA56"/>
  <c r="AB56" s="1"/>
  <c r="X56"/>
  <c r="Y56" s="1"/>
  <c r="U56"/>
  <c r="V56" s="1"/>
  <c r="AJ83"/>
  <c r="AK83" s="1"/>
  <c r="AG83"/>
  <c r="AH83" s="1"/>
  <c r="AD83"/>
  <c r="AE83" s="1"/>
  <c r="AA83"/>
  <c r="AB83" s="1"/>
  <c r="X83"/>
  <c r="Y83" s="1"/>
  <c r="U83"/>
  <c r="V83" s="1"/>
  <c r="AJ8"/>
  <c r="AK8" s="1"/>
  <c r="AG8"/>
  <c r="AH8" s="1"/>
  <c r="AD8"/>
  <c r="AE8" s="1"/>
  <c r="AA8"/>
  <c r="AB8" s="1"/>
  <c r="X8"/>
  <c r="Y8" s="1"/>
  <c r="U8"/>
  <c r="V8" s="1"/>
  <c r="R8"/>
  <c r="AJ55"/>
  <c r="AK55" s="1"/>
  <c r="AG55"/>
  <c r="AH55" s="1"/>
  <c r="AD55"/>
  <c r="AE55" s="1"/>
  <c r="AA55"/>
  <c r="AB55" s="1"/>
  <c r="X55"/>
  <c r="Y55" s="1"/>
  <c r="U55"/>
  <c r="V55" s="1"/>
  <c r="AJ54"/>
  <c r="AK54" s="1"/>
  <c r="AG54"/>
  <c r="AH54" s="1"/>
  <c r="AD54"/>
  <c r="AE54" s="1"/>
  <c r="AA54"/>
  <c r="AB54" s="1"/>
  <c r="X54"/>
  <c r="Y54" s="1"/>
  <c r="U54"/>
  <c r="V54" s="1"/>
  <c r="AJ58"/>
  <c r="AK58" s="1"/>
  <c r="AG58"/>
  <c r="AH58" s="1"/>
  <c r="AD58"/>
  <c r="AE58" s="1"/>
  <c r="AA58"/>
  <c r="AB58" s="1"/>
  <c r="X58"/>
  <c r="Y58" s="1"/>
  <c r="U58"/>
  <c r="V58" s="1"/>
  <c r="AJ59"/>
  <c r="AK59" s="1"/>
  <c r="AG59"/>
  <c r="AH59" s="1"/>
  <c r="AD59"/>
  <c r="AE59" s="1"/>
  <c r="AA59"/>
  <c r="AB59" s="1"/>
  <c r="X59"/>
  <c r="Y59" s="1"/>
  <c r="U59"/>
  <c r="V59" s="1"/>
  <c r="AJ11"/>
  <c r="AK11" s="1"/>
  <c r="AG11"/>
  <c r="AH11" s="1"/>
  <c r="AD11"/>
  <c r="AE11" s="1"/>
  <c r="AA11"/>
  <c r="AB11" s="1"/>
  <c r="X11"/>
  <c r="Y11" s="1"/>
  <c r="U11"/>
  <c r="V11" s="1"/>
  <c r="R11"/>
  <c r="S11" s="1"/>
  <c r="AJ10"/>
  <c r="AK10" s="1"/>
  <c r="AG10"/>
  <c r="AH10" s="1"/>
  <c r="AD10"/>
  <c r="AE10" s="1"/>
  <c r="AA10"/>
  <c r="AB10" s="1"/>
  <c r="X10"/>
  <c r="Y10" s="1"/>
  <c r="U10"/>
  <c r="V10" s="1"/>
  <c r="R10"/>
  <c r="S10" s="1"/>
  <c r="AJ72"/>
  <c r="AK72" s="1"/>
  <c r="AG72"/>
  <c r="AH72" s="1"/>
  <c r="AD72"/>
  <c r="AE72" s="1"/>
  <c r="AA72"/>
  <c r="AB72" s="1"/>
  <c r="X72"/>
  <c r="Y72" s="1"/>
  <c r="U72"/>
  <c r="V72" s="1"/>
  <c r="AJ60"/>
  <c r="AK60" s="1"/>
  <c r="AG60"/>
  <c r="AH60" s="1"/>
  <c r="AD60"/>
  <c r="AE60" s="1"/>
  <c r="AA60"/>
  <c r="AB60" s="1"/>
  <c r="X60"/>
  <c r="Y60" s="1"/>
  <c r="U60"/>
  <c r="V60" s="1"/>
  <c r="AJ51"/>
  <c r="AK51" s="1"/>
  <c r="AG51"/>
  <c r="AH51" s="1"/>
  <c r="AD51"/>
  <c r="AE51" s="1"/>
  <c r="AA51"/>
  <c r="AB51" s="1"/>
  <c r="X51"/>
  <c r="Y51" s="1"/>
  <c r="U51"/>
  <c r="V51" s="1"/>
  <c r="AJ30"/>
  <c r="AK30" s="1"/>
  <c r="AG30"/>
  <c r="AH30" s="1"/>
  <c r="AD30"/>
  <c r="AE30" s="1"/>
  <c r="AA30"/>
  <c r="AB30" s="1"/>
  <c r="X30"/>
  <c r="Y30" s="1"/>
  <c r="U30"/>
  <c r="V30" s="1"/>
  <c r="AJ68"/>
  <c r="AK68" s="1"/>
  <c r="AG68"/>
  <c r="AH68" s="1"/>
  <c r="AD68"/>
  <c r="AE68" s="1"/>
  <c r="AA68"/>
  <c r="AB68" s="1"/>
  <c r="X68"/>
  <c r="Y68" s="1"/>
  <c r="U68"/>
  <c r="V68" s="1"/>
  <c r="AJ75"/>
  <c r="AK75" s="1"/>
  <c r="AG75"/>
  <c r="AH75" s="1"/>
  <c r="AD75"/>
  <c r="AE75" s="1"/>
  <c r="AA75"/>
  <c r="AB75" s="1"/>
  <c r="X75"/>
  <c r="Y75" s="1"/>
  <c r="U75"/>
  <c r="V75" s="1"/>
  <c r="AJ74"/>
  <c r="AK74" s="1"/>
  <c r="AG74"/>
  <c r="AH74" s="1"/>
  <c r="AD74"/>
  <c r="AE74" s="1"/>
  <c r="AA74"/>
  <c r="AB74" s="1"/>
  <c r="X74"/>
  <c r="Y74" s="1"/>
  <c r="U74"/>
  <c r="V74" s="1"/>
  <c r="I84"/>
  <c r="J84" s="1"/>
  <c r="I83"/>
  <c r="J83" s="1"/>
  <c r="I82"/>
  <c r="J82" s="1"/>
  <c r="I81"/>
  <c r="J81" s="1"/>
  <c r="I80"/>
  <c r="J80" s="1"/>
  <c r="I79"/>
  <c r="J79" s="1"/>
  <c r="I78"/>
  <c r="J78" s="1"/>
  <c r="I77"/>
  <c r="I76"/>
  <c r="J76" s="1"/>
  <c r="I75"/>
  <c r="J75" s="1"/>
  <c r="I74"/>
  <c r="J74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I48"/>
  <c r="J48" s="1"/>
  <c r="I47"/>
  <c r="J47" s="1"/>
  <c r="I46"/>
  <c r="J46" s="1"/>
  <c r="I45"/>
  <c r="J45" s="1"/>
  <c r="I44"/>
  <c r="J44" s="1"/>
  <c r="I43"/>
  <c r="J43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1"/>
  <c r="J11" s="1"/>
  <c r="I10"/>
  <c r="J10" s="1"/>
  <c r="I9"/>
  <c r="J9" s="1"/>
  <c r="I8"/>
  <c r="J8" s="1"/>
  <c r="L84"/>
  <c r="M84" s="1"/>
  <c r="L83"/>
  <c r="M83" s="1"/>
  <c r="L82"/>
  <c r="M82" s="1"/>
  <c r="L81"/>
  <c r="M81" s="1"/>
  <c r="L80"/>
  <c r="M80" s="1"/>
  <c r="L79"/>
  <c r="M79" s="1"/>
  <c r="L78"/>
  <c r="M78" s="1"/>
  <c r="L77"/>
  <c r="L76"/>
  <c r="M76" s="1"/>
  <c r="L75"/>
  <c r="M75" s="1"/>
  <c r="L74"/>
  <c r="M74" s="1"/>
  <c r="L72"/>
  <c r="M72" s="1"/>
  <c r="L71"/>
  <c r="M71" s="1"/>
  <c r="L70"/>
  <c r="M70" s="1"/>
  <c r="L69"/>
  <c r="M69" s="1"/>
  <c r="L68"/>
  <c r="M68" s="1"/>
  <c r="L67"/>
  <c r="M67" s="1"/>
  <c r="L66"/>
  <c r="M66" s="1"/>
  <c r="L65"/>
  <c r="M65" s="1"/>
  <c r="L64"/>
  <c r="M64" s="1"/>
  <c r="L63"/>
  <c r="M63" s="1"/>
  <c r="L62"/>
  <c r="M62" s="1"/>
  <c r="L61"/>
  <c r="M61" s="1"/>
  <c r="L60"/>
  <c r="M60" s="1"/>
  <c r="L59"/>
  <c r="M59" s="1"/>
  <c r="L58"/>
  <c r="M58" s="1"/>
  <c r="L57"/>
  <c r="M57" s="1"/>
  <c r="L56"/>
  <c r="M56" s="1"/>
  <c r="L55"/>
  <c r="M55" s="1"/>
  <c r="L54"/>
  <c r="M54" s="1"/>
  <c r="L53"/>
  <c r="M53" s="1"/>
  <c r="L52"/>
  <c r="M52" s="1"/>
  <c r="L51"/>
  <c r="L48"/>
  <c r="M48" s="1"/>
  <c r="L47"/>
  <c r="M47" s="1"/>
  <c r="L46"/>
  <c r="M46" s="1"/>
  <c r="L45"/>
  <c r="M45" s="1"/>
  <c r="L44"/>
  <c r="M44" s="1"/>
  <c r="L43"/>
  <c r="M43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1"/>
  <c r="M11" s="1"/>
  <c r="L10"/>
  <c r="M10" s="1"/>
  <c r="L9"/>
  <c r="M9" s="1"/>
  <c r="L8"/>
  <c r="M8" s="1"/>
  <c r="O84"/>
  <c r="P84" s="1"/>
  <c r="O83"/>
  <c r="P83" s="1"/>
  <c r="O82"/>
  <c r="P82" s="1"/>
  <c r="O81"/>
  <c r="P81" s="1"/>
  <c r="O80"/>
  <c r="P80" s="1"/>
  <c r="O79"/>
  <c r="P79" s="1"/>
  <c r="O78"/>
  <c r="P78" s="1"/>
  <c r="O77"/>
  <c r="O76"/>
  <c r="P76" s="1"/>
  <c r="O75"/>
  <c r="P75" s="1"/>
  <c r="O74"/>
  <c r="P74" s="1"/>
  <c r="O72"/>
  <c r="P72" s="1"/>
  <c r="O71"/>
  <c r="P71" s="1"/>
  <c r="O70"/>
  <c r="P70" s="1"/>
  <c r="O69"/>
  <c r="P69" s="1"/>
  <c r="O68"/>
  <c r="P68" s="1"/>
  <c r="O67"/>
  <c r="P67" s="1"/>
  <c r="O66"/>
  <c r="P66" s="1"/>
  <c r="O65"/>
  <c r="P65" s="1"/>
  <c r="O64"/>
  <c r="P64" s="1"/>
  <c r="O63"/>
  <c r="P63" s="1"/>
  <c r="O62"/>
  <c r="P62" s="1"/>
  <c r="O61"/>
  <c r="P61" s="1"/>
  <c r="O60"/>
  <c r="P60" s="1"/>
  <c r="O59"/>
  <c r="P59" s="1"/>
  <c r="O58"/>
  <c r="P58" s="1"/>
  <c r="O57"/>
  <c r="P57" s="1"/>
  <c r="O56"/>
  <c r="P56" s="1"/>
  <c r="O55"/>
  <c r="P55" s="1"/>
  <c r="O54"/>
  <c r="P54" s="1"/>
  <c r="O53"/>
  <c r="P53" s="1"/>
  <c r="O52"/>
  <c r="P52" s="1"/>
  <c r="O51"/>
  <c r="P51" s="1"/>
  <c r="O48"/>
  <c r="P48" s="1"/>
  <c r="O47"/>
  <c r="P47" s="1"/>
  <c r="O46"/>
  <c r="P46" s="1"/>
  <c r="O45"/>
  <c r="P45" s="1"/>
  <c r="O44"/>
  <c r="P44" s="1"/>
  <c r="O43"/>
  <c r="P43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1"/>
  <c r="P11" s="1"/>
  <c r="O10"/>
  <c r="P10" s="1"/>
  <c r="O9"/>
  <c r="P9" s="1"/>
  <c r="O8"/>
  <c r="R83"/>
  <c r="S83" s="1"/>
  <c r="R82"/>
  <c r="S82" s="1"/>
  <c r="R81"/>
  <c r="S81" s="1"/>
  <c r="R80"/>
  <c r="S80" s="1"/>
  <c r="R79"/>
  <c r="S79" s="1"/>
  <c r="R78"/>
  <c r="S78" s="1"/>
  <c r="R77"/>
  <c r="R76"/>
  <c r="S76" s="1"/>
  <c r="R75"/>
  <c r="S75" s="1"/>
  <c r="R74"/>
  <c r="S74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48"/>
  <c r="S48" s="1"/>
  <c r="R47"/>
  <c r="S47" s="1"/>
  <c r="R46"/>
  <c r="S46" s="1"/>
  <c r="R45"/>
  <c r="S45" s="1"/>
  <c r="R44"/>
  <c r="S44" s="1"/>
  <c r="R43"/>
  <c r="S43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AK7"/>
  <c r="AD7"/>
  <c r="AE7" s="1"/>
  <c r="AH7"/>
  <c r="U7"/>
  <c r="AA7"/>
  <c r="AB7" s="1"/>
  <c r="R84"/>
  <c r="S84" s="1"/>
  <c r="X7"/>
  <c r="Y7" s="1"/>
  <c r="V7"/>
  <c r="R7"/>
  <c r="O7"/>
  <c r="L7"/>
  <c r="I7"/>
  <c r="J7" s="1"/>
  <c r="S7"/>
  <c r="P7"/>
  <c r="S77" l="1"/>
  <c r="R87"/>
  <c r="P77"/>
  <c r="O87"/>
  <c r="M77"/>
  <c r="L87"/>
  <c r="J77"/>
  <c r="I87"/>
  <c r="V77"/>
  <c r="V87" s="1"/>
  <c r="U87"/>
  <c r="Y77"/>
  <c r="Y87" s="1"/>
  <c r="X87"/>
  <c r="AB77"/>
  <c r="AB87" s="1"/>
  <c r="AA87"/>
  <c r="AE77"/>
  <c r="AE87" s="1"/>
  <c r="AD87"/>
  <c r="AH77"/>
  <c r="AH87" s="1"/>
  <c r="AG87"/>
  <c r="AK77"/>
  <c r="AK87" s="1"/>
  <c r="AJ87"/>
  <c r="AN77"/>
  <c r="AN87" s="1"/>
  <c r="AM87"/>
  <c r="AQ77"/>
  <c r="AQ87" s="1"/>
  <c r="AP87"/>
  <c r="AT77"/>
  <c r="AT87" s="1"/>
  <c r="AS87"/>
  <c r="AW77"/>
  <c r="AW87" s="1"/>
  <c r="AV87"/>
  <c r="AZ77"/>
  <c r="AZ87" s="1"/>
  <c r="AY87"/>
  <c r="BC77"/>
  <c r="BC87" s="1"/>
  <c r="BB87"/>
  <c r="BF77"/>
  <c r="BF87" s="1"/>
  <c r="BE87"/>
  <c r="BI77"/>
  <c r="BI87" s="1"/>
  <c r="BH87"/>
  <c r="BL77"/>
  <c r="BL87" s="1"/>
  <c r="BK87"/>
  <c r="BO77"/>
  <c r="BO87" s="1"/>
  <c r="BN87"/>
  <c r="BR77"/>
  <c r="BR87" s="1"/>
  <c r="BQ87"/>
  <c r="S8"/>
  <c r="P8"/>
  <c r="J51"/>
  <c r="M51"/>
  <c r="I85" i="15"/>
  <c r="M7" i="4"/>
  <c r="J87" l="1"/>
  <c r="M87"/>
  <c r="P87"/>
  <c r="S87"/>
</calcChain>
</file>

<file path=xl/sharedStrings.xml><?xml version="1.0" encoding="utf-8"?>
<sst xmlns="http://schemas.openxmlformats.org/spreadsheetml/2006/main" count="1575" uniqueCount="428">
  <si>
    <t>C1</t>
  </si>
  <si>
    <t>27p</t>
  </si>
  <si>
    <t>C2</t>
  </si>
  <si>
    <t>100u</t>
  </si>
  <si>
    <t>C3</t>
  </si>
  <si>
    <t>330n</t>
  </si>
  <si>
    <t>C4</t>
  </si>
  <si>
    <t>1u</t>
  </si>
  <si>
    <t>C5</t>
  </si>
  <si>
    <t>JAUNE</t>
  </si>
  <si>
    <t>5V</t>
  </si>
  <si>
    <t>P1</t>
  </si>
  <si>
    <t>P2</t>
  </si>
  <si>
    <t>HE10-16</t>
  </si>
  <si>
    <t>P9</t>
  </si>
  <si>
    <t>R5</t>
  </si>
  <si>
    <t>10k</t>
  </si>
  <si>
    <t>RV1</t>
  </si>
  <si>
    <t>U1</t>
  </si>
  <si>
    <t>TRACO_8W_12V_DUAL</t>
  </si>
  <si>
    <t>U2</t>
  </si>
  <si>
    <t>LM324</t>
  </si>
  <si>
    <t>U3</t>
  </si>
  <si>
    <t>LM317</t>
  </si>
  <si>
    <t>Type</t>
  </si>
  <si>
    <t>Valeur</t>
  </si>
  <si>
    <t>Référence EPSA</t>
  </si>
  <si>
    <t>Référence Farnell</t>
  </si>
  <si>
    <t>UdV</t>
  </si>
  <si>
    <t>Prix UdV</t>
  </si>
  <si>
    <t>Condensateur</t>
  </si>
  <si>
    <t>Nb de pièces</t>
  </si>
  <si>
    <t>C4,C13,C15,C17,C19,C21,C23</t>
  </si>
  <si>
    <t>C3,C6,C7,C8,C9,C10,C11,C12
C25,C26,C27,C28,C29,C30,C31
C32,C33</t>
  </si>
  <si>
    <t>Diode Jaune</t>
  </si>
  <si>
    <t>D1,D2</t>
  </si>
  <si>
    <t>Diode Zener</t>
  </si>
  <si>
    <t>D3,D4,D5,D6,D7,D8,D9,D10,
D11</t>
  </si>
  <si>
    <t>KK8</t>
  </si>
  <si>
    <t>Connecteur</t>
  </si>
  <si>
    <t>P3,P4</t>
  </si>
  <si>
    <t>P1,P2,P5,P6,P8</t>
  </si>
  <si>
    <t>KK4</t>
  </si>
  <si>
    <t>KK2</t>
  </si>
  <si>
    <t>P7,P9,P10,P12,P14,P15,P16,
P17,P20,P21</t>
  </si>
  <si>
    <t>P11,P13,P18,P19,P22,P23,P24,P25,P26,P27,P28</t>
  </si>
  <si>
    <t>Résistance</t>
  </si>
  <si>
    <t>R3,R4</t>
  </si>
  <si>
    <t>1k 0,25W</t>
  </si>
  <si>
    <t>100ohm 0,25W</t>
  </si>
  <si>
    <t>10k 0,25W</t>
  </si>
  <si>
    <t>R6,R7,R8</t>
  </si>
  <si>
    <t>5k 0,25W</t>
  </si>
  <si>
    <t>33ohm 0,25W</t>
  </si>
  <si>
    <t>20k 0,25W</t>
  </si>
  <si>
    <t>R11,R14</t>
  </si>
  <si>
    <t>15k 0,25W</t>
  </si>
  <si>
    <t>R10,R17,R18,R21,R24,R25,R26
R29,R32,R33,R34,R37,R40,R41</t>
  </si>
  <si>
    <t>R23,R31,R39</t>
  </si>
  <si>
    <t>330ohm 0,25W</t>
  </si>
  <si>
    <t>R3,R4,R12,R13,R15,R19,R20,
R22,R27,R28,R30,R35,R36,R38
R42,R43,R44,R46,R47,R48,R50
R51,R52,R54,R55,R56</t>
  </si>
  <si>
    <t>R45,R49,R53,R57</t>
  </si>
  <si>
    <t>R1,R2,R9,R16,R58,R59,R60,R61,R62,R63,R64</t>
  </si>
  <si>
    <t>Potentiomètre</t>
  </si>
  <si>
    <t>Traco</t>
  </si>
  <si>
    <t>LM</t>
  </si>
  <si>
    <t>U2,U4,U5,U6,U7,U8</t>
  </si>
  <si>
    <t>C1,C5,C14,C16,C18,C20,
C22,C24</t>
  </si>
  <si>
    <t>Carte Interface</t>
  </si>
  <si>
    <t>Prix pour la carte</t>
  </si>
  <si>
    <t>100n</t>
  </si>
  <si>
    <t>10V</t>
  </si>
  <si>
    <t>LM358</t>
  </si>
  <si>
    <t>Emplacement</t>
  </si>
  <si>
    <t>C1,</t>
  </si>
  <si>
    <t>Diode</t>
  </si>
  <si>
    <t>D3,D4,D5,D6</t>
  </si>
  <si>
    <t>MEZZA1, MEZZA2</t>
  </si>
  <si>
    <t>P1,P5,P7,P8</t>
  </si>
  <si>
    <t>R1,R4</t>
  </si>
  <si>
    <t>10K 0,25W</t>
  </si>
  <si>
    <t>R2,R3,R6,R8,R9,R10,R11</t>
  </si>
  <si>
    <t>R5,R7</t>
  </si>
  <si>
    <t>100 ohm 0,25W</t>
  </si>
  <si>
    <t>Trace</t>
  </si>
  <si>
    <t>Carte pédalier</t>
  </si>
  <si>
    <t>Carte LEM</t>
  </si>
  <si>
    <t>LEM</t>
  </si>
  <si>
    <t>1000u C2v8</t>
  </si>
  <si>
    <t>12k 3W</t>
  </si>
  <si>
    <t>R1,R2,</t>
  </si>
  <si>
    <t>27k 3W</t>
  </si>
  <si>
    <t>U1,U2,U3,U4</t>
  </si>
  <si>
    <t>P3</t>
  </si>
  <si>
    <t>C2,C4</t>
  </si>
  <si>
    <t>10u</t>
  </si>
  <si>
    <t>RELAIS-DPDT</t>
  </si>
  <si>
    <t>FET_N</t>
  </si>
  <si>
    <t>LM7805</t>
  </si>
  <si>
    <t>U5</t>
  </si>
  <si>
    <t>D1,D2,D3</t>
  </si>
  <si>
    <t>DIODE ?R3</t>
  </si>
  <si>
    <t>Carte contacteur</t>
  </si>
  <si>
    <t>K1,K2,K3</t>
  </si>
  <si>
    <t>Relais</t>
  </si>
  <si>
    <t>Bornier 4</t>
  </si>
  <si>
    <t>Q1,Q2,Q3</t>
  </si>
  <si>
    <t>Transistor</t>
  </si>
  <si>
    <t>R1,R2</t>
  </si>
  <si>
    <t>R3,R5,R7</t>
  </si>
  <si>
    <t>R4,R6,R8</t>
  </si>
  <si>
    <t>220ohm 0,25W</t>
  </si>
  <si>
    <t>Logique</t>
  </si>
  <si>
    <t>Carte moteur thermique</t>
  </si>
  <si>
    <t>D1</t>
  </si>
  <si>
    <t>??</t>
  </si>
  <si>
    <t>MEZZA1 MEZZA2</t>
  </si>
  <si>
    <t>Ampli Op</t>
  </si>
  <si>
    <t>Carte convertisseur drivers</t>
  </si>
  <si>
    <t>RED</t>
  </si>
  <si>
    <t>D2</t>
  </si>
  <si>
    <t>ALIM</t>
  </si>
  <si>
    <t>Interface</t>
  </si>
  <si>
    <t>R3</t>
  </si>
  <si>
    <t>1k</t>
  </si>
  <si>
    <t>TRACO_20WI_DUAL</t>
  </si>
  <si>
    <t>U4</t>
  </si>
  <si>
    <t>U6</t>
  </si>
  <si>
    <t>Condensateur C2</t>
  </si>
  <si>
    <t>C1,C5,C8,C10,C12,C14</t>
  </si>
  <si>
    <t>C2,C6</t>
  </si>
  <si>
    <t>C7,C9,C11,C13</t>
  </si>
  <si>
    <t>Diode LED</t>
  </si>
  <si>
    <t>Connecteur SIL-2</t>
  </si>
  <si>
    <t>P2,P4</t>
  </si>
  <si>
    <t>he10-14d</t>
  </si>
  <si>
    <t>Connecteur SIL-7</t>
  </si>
  <si>
    <t>R1,R3,R11,R12,R13,R14,R15
R16</t>
  </si>
  <si>
    <t>R2,R4</t>
  </si>
  <si>
    <t>500ohm 0,25W</t>
  </si>
  <si>
    <t>R5,R6,R7,R8</t>
  </si>
  <si>
    <t>360ohm 0,25W</t>
  </si>
  <si>
    <t>R9,R10</t>
  </si>
  <si>
    <t>Alimentation</t>
  </si>
  <si>
    <t>Inverseur logique</t>
  </si>
  <si>
    <t>4069 (DIP14)</t>
  </si>
  <si>
    <t>HCPL2531 (DIP8)</t>
  </si>
  <si>
    <t>U4,U5</t>
  </si>
  <si>
    <t>HCPL2630 (DIP8)</t>
  </si>
  <si>
    <t>HE10-10</t>
  </si>
  <si>
    <t>SW_PUSH</t>
  </si>
  <si>
    <t>Carte test ldc</t>
  </si>
  <si>
    <t>P1,P2</t>
  </si>
  <si>
    <t>P6,P7,P8,P9</t>
  </si>
  <si>
    <t>Valeur ??</t>
  </si>
  <si>
    <t>RV1,RV2</t>
  </si>
  <si>
    <t>SW1,SW2</t>
  </si>
  <si>
    <t>Bouton poussoir</t>
  </si>
  <si>
    <t>???</t>
  </si>
  <si>
    <t>Carte test PIC</t>
  </si>
  <si>
    <t>D1,D2,D3,D4,D5,D6,D7,D8,D9
D10,D11,D12,D13,D14</t>
  </si>
  <si>
    <t>LED(Diamètre couleur ?)</t>
  </si>
  <si>
    <t>R1,R2,R3,R4,R5,R6,R7,R8,R9
R10,R11,R12,R13,R14</t>
  </si>
  <si>
    <t>?? Valeur</t>
  </si>
  <si>
    <t>Carte standard 28 DCDC</t>
  </si>
  <si>
    <t>C18</t>
  </si>
  <si>
    <t>C19</t>
  </si>
  <si>
    <t>K1</t>
  </si>
  <si>
    <t>MCP2551</t>
  </si>
  <si>
    <t>ICD</t>
  </si>
  <si>
    <t>MAX232</t>
  </si>
  <si>
    <t>TMH_1205S</t>
  </si>
  <si>
    <t>X1</t>
  </si>
  <si>
    <t>10M</t>
  </si>
  <si>
    <t>C6,C9,C10,C11,C13,C14,C16</t>
  </si>
  <si>
    <t>C5,C7,C8,C12,C15,C17,C20</t>
  </si>
  <si>
    <t>RED (?? Diamètre)</t>
  </si>
  <si>
    <t>Pour RS232</t>
  </si>
  <si>
    <t>MEZZA1,MEZZA2</t>
  </si>
  <si>
    <t>P1,P2,P3,P4,P5,P6,P7,P8,P9</t>
  </si>
  <si>
    <t>R1,R2,R4</t>
  </si>
  <si>
    <t>1K 0,25W</t>
  </si>
  <si>
    <t>47K 0,25W</t>
  </si>
  <si>
    <t>Traceiver CAN</t>
  </si>
  <si>
    <t>Programmateur</t>
  </si>
  <si>
    <t>Module Série</t>
  </si>
  <si>
    <t>PIC</t>
  </si>
  <si>
    <t>PIC18F2580</t>
  </si>
  <si>
    <t>Quartz</t>
  </si>
  <si>
    <t>Carte standard 40</t>
  </si>
  <si>
    <t>PIC18F4580</t>
  </si>
  <si>
    <t>C1,C4,C5,C7,C8,C12,C15,C18</t>
  </si>
  <si>
    <t>C6,C9,C10,C11,C13,C14,C16,
C17</t>
  </si>
  <si>
    <t>RED (?diamètre)</t>
  </si>
  <si>
    <t>he10-16d</t>
  </si>
  <si>
    <t>P1,P2,P3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</si>
  <si>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</si>
  <si>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</si>
  <si>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</si>
  <si>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</si>
  <si>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</si>
  <si>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</si>
  <si>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</si>
  <si>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</si>
  <si>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</si>
  <si>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</si>
  <si>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</si>
  <si>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</si>
  <si>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</si>
  <si>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</si>
  <si>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</si>
  <si>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</si>
  <si>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</si>
  <si>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</si>
  <si>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</si>
  <si>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</si>
  <si>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</si>
  <si>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</si>
  <si>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</si>
  <si>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</si>
  <si>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</si>
  <si>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</si>
  <si>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</si>
  <si>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</si>
  <si>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</si>
  <si>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</si>
  <si>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MCMF0W4FF2200A50</t>
  </si>
  <si>
    <t>MCMF0W4FF3600A50</t>
  </si>
  <si>
    <t>MCMF0W4FF3300A50</t>
  </si>
  <si>
    <t>RN60D1001F</t>
  </si>
  <si>
    <t>CMF1/44991FLFTR</t>
  </si>
  <si>
    <t>MF25 10K</t>
  </si>
  <si>
    <t>MF25 20K</t>
  </si>
  <si>
    <t>PR03000201802JAC00</t>
  </si>
  <si>
    <t>PR03000202702JAC00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</si>
  <si>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</si>
  <si>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</si>
  <si>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</si>
  <si>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</si>
  <si>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</si>
  <si>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</si>
  <si>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</si>
  <si>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</si>
  <si>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</si>
  <si>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</si>
  <si>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</si>
  <si>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</si>
  <si>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</si>
  <si>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</si>
  <si>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</si>
  <si>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</si>
  <si>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</si>
  <si>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</si>
  <si>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</si>
  <si>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</si>
  <si>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</si>
  <si>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</si>
  <si>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</si>
  <si>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</si>
  <si>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</si>
  <si>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</si>
  <si>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</si>
  <si>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</si>
  <si>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</si>
  <si>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</si>
  <si>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</si>
  <si>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</si>
  <si>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</si>
  <si>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</si>
  <si>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</si>
  <si>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</si>
  <si>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</si>
  <si>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</si>
  <si>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</si>
  <si>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</si>
  <si>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</si>
  <si>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</si>
  <si>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</si>
  <si>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</si>
  <si>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</si>
  <si>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</si>
  <si>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</si>
  <si>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</si>
  <si>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</si>
  <si>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</si>
  <si>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</si>
  <si>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</si>
  <si>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</si>
  <si>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</si>
  <si>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</si>
  <si>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</si>
  <si>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</si>
  <si>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</si>
  <si>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</si>
  <si>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</si>
  <si>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</si>
  <si>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</si>
  <si>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</si>
  <si>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</si>
  <si>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</si>
  <si>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</si>
  <si>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</si>
  <si>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</si>
  <si>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</si>
  <si>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CARTE INTERFACE</t>
  </si>
  <si>
    <t>emplacement</t>
  </si>
  <si>
    <t>nb pieces</t>
  </si>
  <si>
    <t>C1,C5,C14,C16,C18,C20,C22,C24</t>
  </si>
  <si>
    <t>C3,C6,C7,C8,C9,C10,C11,C12,C25,C26,C27,C28,C29,C30,C31C32,C33</t>
  </si>
  <si>
    <t>D3,D4,D5,D6,D7,D8,D9,D10,D11</t>
  </si>
  <si>
    <t>P7,P9,P10,P12,P14,P15,P16, P17,P20,P21</t>
  </si>
  <si>
    <t>R3,R4,R12,R13,R15,R19,R20,R22,R27,R28,R30,R35,R36,R38,R42,R43,R44,R46,R47,R48,R50,R51,R52,R54,R55,R56</t>
  </si>
  <si>
    <t>R10,R17,R18,R21,R24,R25,R26,R29,R32,R33,R34,R37,R40,R41</t>
  </si>
  <si>
    <t>CMF1/41502FLFTR</t>
  </si>
  <si>
    <t>15k</t>
  </si>
  <si>
    <t>Total composant</t>
  </si>
  <si>
    <t>Prix unitaire</t>
  </si>
  <si>
    <t>Prix total</t>
  </si>
  <si>
    <t>Nombre carte</t>
  </si>
  <si>
    <t>CARTE PEDALIER</t>
  </si>
  <si>
    <t>CARTE LEM</t>
  </si>
  <si>
    <t>LV 25-P</t>
  </si>
  <si>
    <t>CARTE CONTACTEUR</t>
  </si>
  <si>
    <t>CARTE MOTEUR THERMIQUE</t>
  </si>
  <si>
    <t>R1,R3,R11,R12,R13,R14,R15,R16</t>
  </si>
  <si>
    <t>CARTE CONVERTISSEUR DRIVERS</t>
  </si>
  <si>
    <t>22_27_2071</t>
  </si>
  <si>
    <t>KK7</t>
  </si>
  <si>
    <t>Manque le connecteur HE10-14d Male ou femelle ?</t>
  </si>
  <si>
    <t>MF25 510R</t>
  </si>
  <si>
    <t>CARTE TEST LDC</t>
  </si>
  <si>
    <t>Manque valeur de la résistance R1,R2</t>
  </si>
  <si>
    <t>3mm rouge</t>
  </si>
  <si>
    <t>D1,D2,D3,D4,D5,D6,D7,D8,D9,D10,D11,D12,D13,D14</t>
  </si>
  <si>
    <t>R1,R2,R3,R4,R5,R6,R7,R8,R9,R10,R11,R12,R13,R14</t>
  </si>
  <si>
    <t>CARTE TEST PIC</t>
  </si>
  <si>
    <t>RED 3mm</t>
  </si>
  <si>
    <t>CARTE STANDARD28 DCDC</t>
  </si>
  <si>
    <t>MCF 0.25W 47K</t>
  </si>
  <si>
    <t>47k</t>
  </si>
  <si>
    <t xml:space="preserve">CARTE STANDARD40 </t>
  </si>
  <si>
    <t>C6,C9,C10,C11,C13,C14,C16,C17</t>
  </si>
  <si>
    <t>Besoin</t>
  </si>
  <si>
    <t>Prix</t>
  </si>
  <si>
    <t>TOTAUX</t>
  </si>
  <si>
    <t>pièce à
commander</t>
  </si>
  <si>
    <t>3309P-1-103</t>
  </si>
  <si>
    <t>MHRJJ66NFV</t>
  </si>
  <si>
    <t>Connecteurs</t>
  </si>
  <si>
    <t>Nombre</t>
  </si>
  <si>
    <t>Nombre de pin</t>
  </si>
  <si>
    <t>Placement</t>
  </si>
  <si>
    <t>Plug M</t>
  </si>
  <si>
    <t>Receptacle F</t>
  </si>
  <si>
    <t>Plug F</t>
  </si>
  <si>
    <t>Receptacle M</t>
  </si>
  <si>
    <t>Signal</t>
  </si>
  <si>
    <t>SIgnal</t>
  </si>
  <si>
    <t>Alim MP</t>
  </si>
  <si>
    <t>Connecteurs PLUG_M_2</t>
  </si>
  <si>
    <t>Connecteurs PLUG_F_2</t>
  </si>
  <si>
    <t>Connecteurs PLUG_M_4</t>
  </si>
  <si>
    <t>Connecteurs PLUG_M_8</t>
  </si>
  <si>
    <t>Conn 2</t>
  </si>
  <si>
    <t>Conn 4</t>
  </si>
  <si>
    <t>Conn 8</t>
  </si>
  <si>
    <t>Connecteurs SOCKET_F_2</t>
  </si>
  <si>
    <t>Connecteurs SOCKET_M_2</t>
  </si>
  <si>
    <t>Connecteurs SOCKET_F_4</t>
  </si>
  <si>
    <t>Connecteurs SOCKET_F_8</t>
  </si>
  <si>
    <t xml:space="preserve">09 0571 00 08 </t>
  </si>
  <si>
    <t>09 0474 00 08</t>
  </si>
  <si>
    <t xml:space="preserve">09 0301 00 02 </t>
  </si>
  <si>
    <t xml:space="preserve">09 0304 00 02 </t>
  </si>
  <si>
    <t xml:space="preserve">09 0309 00 04 </t>
  </si>
  <si>
    <t xml:space="preserve">09 0312 00 04 </t>
  </si>
  <si>
    <t>09 0302 00 02</t>
  </si>
  <si>
    <t xml:space="preserve">09 0303 00 02 </t>
  </si>
  <si>
    <t>BOITIER ALIM</t>
  </si>
  <si>
    <t>Nombre boitier</t>
  </si>
  <si>
    <t>Nb pièces 
pour un boitier</t>
  </si>
  <si>
    <t>Prix 
pour un boitier</t>
  </si>
  <si>
    <t>BOITIER FEUX AR</t>
  </si>
  <si>
    <t>BOITIER MOTEUR TH</t>
  </si>
  <si>
    <t>BOITIER INTERFACE</t>
  </si>
  <si>
    <t>BOITIER CONVERTISSEUR</t>
  </si>
  <si>
    <t>BOITIER AFFICHAGE TDB</t>
  </si>
  <si>
    <t>BOITIER TDB</t>
  </si>
  <si>
    <t>BOITIER PEDALIER</t>
  </si>
  <si>
    <t>BOITIER VITESSE/FEUX AV</t>
  </si>
  <si>
    <t>BOITIER CONTACTEURS</t>
  </si>
  <si>
    <t>BOITIER SUPER CAPAS</t>
  </si>
  <si>
    <t>Boitier HAMMOND</t>
  </si>
  <si>
    <t>Boitier SCHNEIDER</t>
  </si>
  <si>
    <t>1590WFFBK</t>
  </si>
  <si>
    <t>Boitier std</t>
  </si>
  <si>
    <t>NSYCRN33150</t>
  </si>
  <si>
    <t>Boitier int</t>
  </si>
  <si>
    <t>Boitiers</t>
  </si>
  <si>
    <t>HAMMOND</t>
  </si>
  <si>
    <t>SCHNEIDER</t>
  </si>
  <si>
    <t>Câbles</t>
  </si>
  <si>
    <t>Fonction</t>
  </si>
  <si>
    <t>Quantité</t>
  </si>
  <si>
    <t>Ethernet</t>
  </si>
  <si>
    <t>CAN</t>
  </si>
  <si>
    <t>Vis Boitiers</t>
  </si>
  <si>
    <t>1590WMS100BK</t>
  </si>
  <si>
    <t>Entretoise F-M</t>
  </si>
  <si>
    <t>05.13.141</t>
  </si>
  <si>
    <t>F-M</t>
  </si>
  <si>
    <t>MECA</t>
  </si>
  <si>
    <t>Entretoise F-F</t>
  </si>
  <si>
    <t>05.03.103</t>
  </si>
  <si>
    <t>Vis Entretoise</t>
  </si>
  <si>
    <t>M36 PRSTMCB100</t>
  </si>
  <si>
    <t>Entretoise</t>
  </si>
  <si>
    <t>F-F</t>
  </si>
  <si>
    <t>Souple</t>
  </si>
  <si>
    <t>MP</t>
  </si>
  <si>
    <t>2227MC-28-03-F1</t>
  </si>
  <si>
    <t>DIP28-7,54</t>
  </si>
  <si>
    <t>2227MC-40-06-05-F1</t>
  </si>
  <si>
    <t>DIP40-15,24</t>
  </si>
  <si>
    <t>Support DIP28-7,54</t>
  </si>
  <si>
    <t>Support DIP40-15,24</t>
  </si>
  <si>
    <t>808-AG11D-ESL-LF</t>
  </si>
  <si>
    <t>DIP8-7,54</t>
  </si>
</sst>
</file>

<file path=xl/styles.xml><?xml version="1.0" encoding="utf-8"?>
<styleSheet xmlns="http://schemas.openxmlformats.org/spreadsheetml/2006/main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1" applyNumberFormat="1" applyFont="1" applyFill="1" applyBorder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165" fontId="0" fillId="0" borderId="0" xfId="0" applyNumberFormat="1" applyBorder="1"/>
    <xf numFmtId="165" fontId="0" fillId="0" borderId="15" xfId="0" applyNumberFormat="1" applyBorder="1"/>
    <xf numFmtId="0" fontId="1" fillId="0" borderId="14" xfId="0" applyFont="1" applyBorder="1"/>
    <xf numFmtId="44" fontId="1" fillId="0" borderId="15" xfId="1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0" xfId="0" applyNumberFormat="1" applyFont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  <xf numFmtId="164" fontId="0" fillId="0" borderId="13" xfId="0" applyNumberFormat="1" applyFill="1" applyBorder="1"/>
    <xf numFmtId="44" fontId="0" fillId="0" borderId="3" xfId="1" applyFont="1" applyFill="1" applyBorder="1"/>
    <xf numFmtId="0" fontId="0" fillId="0" borderId="3" xfId="0" applyBorder="1"/>
    <xf numFmtId="0" fontId="4" fillId="0" borderId="15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6" xfId="0" applyBorder="1"/>
    <xf numFmtId="164" fontId="0" fillId="0" borderId="17" xfId="0" applyNumberFormat="1" applyBorder="1"/>
    <xf numFmtId="164" fontId="0" fillId="0" borderId="16" xfId="0" applyNumberFormat="1" applyBorder="1"/>
    <xf numFmtId="0" fontId="0" fillId="0" borderId="2" xfId="0" applyFill="1" applyBorder="1"/>
    <xf numFmtId="0" fontId="0" fillId="0" borderId="10" xfId="0" applyFill="1" applyBorder="1"/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18" xfId="1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89"/>
  <sheetViews>
    <sheetView topLeftCell="A65" zoomScaleNormal="100" workbookViewId="0">
      <pane xSplit="7" topLeftCell="AF1" activePane="topRight" state="frozen"/>
      <selection pane="topRight" activeCell="AJ81" sqref="AJ81"/>
    </sheetView>
  </sheetViews>
  <sheetFormatPr baseColWidth="10" defaultRowHeight="15"/>
  <cols>
    <col min="1" max="1" width="27.5703125" customWidth="1"/>
    <col min="2" max="2" width="11.140625" customWidth="1"/>
    <col min="3" max="3" width="16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  <col min="38" max="38" width="14.5703125" customWidth="1"/>
    <col min="39" max="39" width="14.140625" customWidth="1"/>
  </cols>
  <sheetData>
    <row r="1" spans="1:70">
      <c r="B1" t="s">
        <v>204</v>
      </c>
      <c r="C1" t="s">
        <v>205</v>
      </c>
    </row>
    <row r="2" spans="1:70">
      <c r="B2" t="s">
        <v>206</v>
      </c>
      <c r="W2" s="52" t="s">
        <v>328</v>
      </c>
      <c r="Z2" s="52" t="s">
        <v>331</v>
      </c>
      <c r="AC2" s="54"/>
      <c r="AF2" s="54"/>
      <c r="AI2" s="54"/>
    </row>
    <row r="3" spans="1:70" ht="18.75">
      <c r="H3" s="83" t="s">
        <v>304</v>
      </c>
      <c r="I3" s="83"/>
      <c r="J3" s="83"/>
      <c r="K3" s="79" t="s">
        <v>319</v>
      </c>
      <c r="L3" s="80"/>
      <c r="M3" s="81"/>
      <c r="N3" s="79" t="s">
        <v>320</v>
      </c>
      <c r="O3" s="80"/>
      <c r="P3" s="81"/>
      <c r="Q3" s="79" t="s">
        <v>322</v>
      </c>
      <c r="R3" s="80"/>
      <c r="S3" s="81"/>
      <c r="T3" s="79" t="s">
        <v>323</v>
      </c>
      <c r="U3" s="80"/>
      <c r="V3" s="81"/>
      <c r="W3" s="79" t="s">
        <v>325</v>
      </c>
      <c r="X3" s="80"/>
      <c r="Y3" s="81"/>
      <c r="Z3" s="79" t="s">
        <v>330</v>
      </c>
      <c r="AA3" s="80"/>
      <c r="AB3" s="81"/>
      <c r="AC3" s="79" t="s">
        <v>335</v>
      </c>
      <c r="AD3" s="80"/>
      <c r="AE3" s="81"/>
      <c r="AF3" s="79" t="s">
        <v>337</v>
      </c>
      <c r="AG3" s="80"/>
      <c r="AH3" s="81"/>
      <c r="AI3" s="79" t="s">
        <v>340</v>
      </c>
      <c r="AJ3" s="80"/>
      <c r="AK3" s="81"/>
      <c r="AL3" s="74" t="s">
        <v>378</v>
      </c>
      <c r="AM3" s="75"/>
      <c r="AN3" s="76"/>
      <c r="AO3" s="74" t="s">
        <v>382</v>
      </c>
      <c r="AP3" s="75"/>
      <c r="AQ3" s="76"/>
      <c r="AR3" s="74" t="s">
        <v>383</v>
      </c>
      <c r="AS3" s="75"/>
      <c r="AT3" s="76"/>
      <c r="AU3" s="74" t="s">
        <v>384</v>
      </c>
      <c r="AV3" s="75"/>
      <c r="AW3" s="76"/>
      <c r="AX3" s="74" t="s">
        <v>385</v>
      </c>
      <c r="AY3" s="75"/>
      <c r="AZ3" s="76"/>
      <c r="BA3" s="74" t="s">
        <v>386</v>
      </c>
      <c r="BB3" s="75"/>
      <c r="BC3" s="76"/>
      <c r="BD3" s="74" t="s">
        <v>387</v>
      </c>
      <c r="BE3" s="75"/>
      <c r="BF3" s="76"/>
      <c r="BG3" s="74" t="s">
        <v>388</v>
      </c>
      <c r="BH3" s="75"/>
      <c r="BI3" s="76"/>
      <c r="BJ3" s="74" t="s">
        <v>389</v>
      </c>
      <c r="BK3" s="75"/>
      <c r="BL3" s="76"/>
      <c r="BM3" s="74" t="s">
        <v>390</v>
      </c>
      <c r="BN3" s="75"/>
      <c r="BO3" s="76"/>
      <c r="BP3" s="74" t="s">
        <v>391</v>
      </c>
      <c r="BQ3" s="75"/>
      <c r="BR3" s="76"/>
    </row>
    <row r="4" spans="1:70" ht="18.75">
      <c r="H4" s="84" t="s">
        <v>318</v>
      </c>
      <c r="I4" s="84"/>
      <c r="J4" s="37">
        <v>2</v>
      </c>
      <c r="K4" s="77" t="s">
        <v>318</v>
      </c>
      <c r="L4" s="78"/>
      <c r="M4" s="38">
        <v>2</v>
      </c>
      <c r="N4" s="77" t="s">
        <v>318</v>
      </c>
      <c r="O4" s="78"/>
      <c r="P4" s="38">
        <v>2</v>
      </c>
      <c r="Q4" s="77" t="s">
        <v>318</v>
      </c>
      <c r="R4" s="78"/>
      <c r="S4" s="38">
        <v>2</v>
      </c>
      <c r="T4" s="77" t="s">
        <v>318</v>
      </c>
      <c r="U4" s="78"/>
      <c r="V4" s="38">
        <v>2</v>
      </c>
      <c r="W4" s="77" t="s">
        <v>318</v>
      </c>
      <c r="X4" s="78"/>
      <c r="Y4" s="38">
        <v>2</v>
      </c>
      <c r="Z4" s="77" t="s">
        <v>318</v>
      </c>
      <c r="AA4" s="78"/>
      <c r="AB4" s="38">
        <v>2</v>
      </c>
      <c r="AC4" s="77" t="s">
        <v>318</v>
      </c>
      <c r="AD4" s="78"/>
      <c r="AE4" s="38">
        <v>1</v>
      </c>
      <c r="AF4" s="77" t="s">
        <v>318</v>
      </c>
      <c r="AG4" s="78"/>
      <c r="AH4" s="38">
        <v>20</v>
      </c>
      <c r="AI4" s="77" t="s">
        <v>318</v>
      </c>
      <c r="AJ4" s="78"/>
      <c r="AK4" s="38">
        <v>4</v>
      </c>
      <c r="AL4" s="77" t="s">
        <v>379</v>
      </c>
      <c r="AM4" s="78"/>
      <c r="AN4" s="66">
        <v>1</v>
      </c>
      <c r="AO4" s="77" t="s">
        <v>379</v>
      </c>
      <c r="AP4" s="78"/>
      <c r="AQ4" s="66">
        <v>1</v>
      </c>
      <c r="AR4" s="77" t="s">
        <v>379</v>
      </c>
      <c r="AS4" s="78"/>
      <c r="AT4" s="66">
        <v>1</v>
      </c>
      <c r="AU4" s="77" t="s">
        <v>379</v>
      </c>
      <c r="AV4" s="78"/>
      <c r="AW4" s="66">
        <v>1</v>
      </c>
      <c r="AX4" s="77" t="s">
        <v>379</v>
      </c>
      <c r="AY4" s="78"/>
      <c r="AZ4" s="66">
        <v>1</v>
      </c>
      <c r="BA4" s="77" t="s">
        <v>379</v>
      </c>
      <c r="BB4" s="78"/>
      <c r="BC4" s="66">
        <v>1</v>
      </c>
      <c r="BD4" s="77" t="s">
        <v>379</v>
      </c>
      <c r="BE4" s="78"/>
      <c r="BF4" s="66">
        <v>1</v>
      </c>
      <c r="BG4" s="77" t="s">
        <v>379</v>
      </c>
      <c r="BH4" s="78"/>
      <c r="BI4" s="66">
        <v>1</v>
      </c>
      <c r="BJ4" s="77" t="s">
        <v>379</v>
      </c>
      <c r="BK4" s="78"/>
      <c r="BL4" s="66">
        <v>1</v>
      </c>
      <c r="BM4" s="77" t="s">
        <v>379</v>
      </c>
      <c r="BN4" s="78"/>
      <c r="BO4" s="66">
        <v>1</v>
      </c>
      <c r="BP4" s="77" t="s">
        <v>379</v>
      </c>
      <c r="BQ4" s="78"/>
      <c r="BR4" s="66">
        <v>1</v>
      </c>
    </row>
    <row r="5" spans="1:70" ht="46.5">
      <c r="A5" s="82" t="s">
        <v>198</v>
      </c>
      <c r="B5" s="82"/>
      <c r="C5" s="82"/>
      <c r="D5" s="82"/>
      <c r="E5" s="82"/>
      <c r="F5" s="82"/>
      <c r="G5" s="82"/>
      <c r="H5" s="32" t="s">
        <v>302</v>
      </c>
      <c r="I5" s="32" t="s">
        <v>301</v>
      </c>
      <c r="J5" s="32" t="s">
        <v>303</v>
      </c>
      <c r="K5" s="39" t="s">
        <v>302</v>
      </c>
      <c r="L5" s="40" t="s">
        <v>301</v>
      </c>
      <c r="M5" s="41" t="s">
        <v>303</v>
      </c>
      <c r="N5" s="39" t="s">
        <v>302</v>
      </c>
      <c r="O5" s="40" t="s">
        <v>301</v>
      </c>
      <c r="P5" s="41" t="s">
        <v>303</v>
      </c>
      <c r="Q5" s="39" t="s">
        <v>302</v>
      </c>
      <c r="R5" s="40" t="s">
        <v>301</v>
      </c>
      <c r="S5" s="41" t="s">
        <v>303</v>
      </c>
      <c r="T5" s="39" t="s">
        <v>302</v>
      </c>
      <c r="U5" s="40" t="s">
        <v>301</v>
      </c>
      <c r="V5" s="41" t="s">
        <v>303</v>
      </c>
      <c r="W5" s="39" t="s">
        <v>302</v>
      </c>
      <c r="X5" s="40" t="s">
        <v>301</v>
      </c>
      <c r="Y5" s="41" t="s">
        <v>303</v>
      </c>
      <c r="Z5" s="39" t="s">
        <v>302</v>
      </c>
      <c r="AA5" s="40" t="s">
        <v>301</v>
      </c>
      <c r="AB5" s="41" t="s">
        <v>303</v>
      </c>
      <c r="AC5" s="39" t="s">
        <v>302</v>
      </c>
      <c r="AD5" s="40" t="s">
        <v>301</v>
      </c>
      <c r="AE5" s="41" t="s">
        <v>303</v>
      </c>
      <c r="AF5" s="39" t="s">
        <v>302</v>
      </c>
      <c r="AG5" s="40" t="s">
        <v>301</v>
      </c>
      <c r="AH5" s="41" t="s">
        <v>303</v>
      </c>
      <c r="AI5" s="39" t="s">
        <v>302</v>
      </c>
      <c r="AJ5" s="40" t="s">
        <v>301</v>
      </c>
      <c r="AK5" s="41" t="s">
        <v>303</v>
      </c>
      <c r="AL5" s="39" t="s">
        <v>380</v>
      </c>
      <c r="AM5" s="40" t="s">
        <v>381</v>
      </c>
      <c r="AN5" s="67" t="s">
        <v>317</v>
      </c>
      <c r="AO5" s="39" t="s">
        <v>380</v>
      </c>
      <c r="AP5" s="40" t="s">
        <v>381</v>
      </c>
      <c r="AQ5" s="67" t="s">
        <v>317</v>
      </c>
      <c r="AR5" s="39" t="s">
        <v>380</v>
      </c>
      <c r="AS5" s="40" t="s">
        <v>381</v>
      </c>
      <c r="AT5" s="67" t="s">
        <v>317</v>
      </c>
      <c r="AU5" s="39" t="s">
        <v>380</v>
      </c>
      <c r="AV5" s="40" t="s">
        <v>381</v>
      </c>
      <c r="AW5" s="67" t="s">
        <v>317</v>
      </c>
      <c r="AX5" s="39" t="s">
        <v>380</v>
      </c>
      <c r="AY5" s="40" t="s">
        <v>381</v>
      </c>
      <c r="AZ5" s="67" t="s">
        <v>317</v>
      </c>
      <c r="BA5" s="39" t="s">
        <v>380</v>
      </c>
      <c r="BB5" s="40" t="s">
        <v>381</v>
      </c>
      <c r="BC5" s="67" t="s">
        <v>317</v>
      </c>
      <c r="BD5" s="39" t="s">
        <v>380</v>
      </c>
      <c r="BE5" s="40" t="s">
        <v>381</v>
      </c>
      <c r="BF5" s="67" t="s">
        <v>317</v>
      </c>
      <c r="BG5" s="39" t="s">
        <v>380</v>
      </c>
      <c r="BH5" s="40" t="s">
        <v>381</v>
      </c>
      <c r="BI5" s="67" t="s">
        <v>317</v>
      </c>
      <c r="BJ5" s="39" t="s">
        <v>380</v>
      </c>
      <c r="BK5" s="40" t="s">
        <v>381</v>
      </c>
      <c r="BL5" s="67" t="s">
        <v>317</v>
      </c>
      <c r="BM5" s="39" t="s">
        <v>380</v>
      </c>
      <c r="BN5" s="40" t="s">
        <v>381</v>
      </c>
      <c r="BO5" s="67" t="s">
        <v>317</v>
      </c>
      <c r="BP5" s="39" t="s">
        <v>380</v>
      </c>
      <c r="BQ5" s="40" t="s">
        <v>381</v>
      </c>
      <c r="BR5" s="67" t="s">
        <v>317</v>
      </c>
    </row>
    <row r="6" spans="1:70">
      <c r="A6" s="17" t="s">
        <v>197</v>
      </c>
      <c r="B6" s="17" t="s">
        <v>299</v>
      </c>
      <c r="C6" s="20" t="s">
        <v>300</v>
      </c>
      <c r="D6" s="20" t="s">
        <v>25</v>
      </c>
      <c r="E6" s="18" t="s">
        <v>201</v>
      </c>
      <c r="F6" s="18" t="s">
        <v>202</v>
      </c>
      <c r="G6" s="30" t="s">
        <v>203</v>
      </c>
      <c r="K6" s="42"/>
      <c r="L6" s="8"/>
      <c r="M6" s="43"/>
      <c r="N6" s="42"/>
      <c r="O6" s="8"/>
      <c r="P6" s="43"/>
      <c r="Q6" s="42"/>
      <c r="R6" s="8"/>
      <c r="S6" s="43"/>
      <c r="T6" s="42"/>
      <c r="U6" s="8"/>
      <c r="V6" s="43"/>
      <c r="W6" s="42"/>
      <c r="X6" s="8"/>
      <c r="Y6" s="43"/>
      <c r="Z6" s="42"/>
      <c r="AA6" s="8"/>
      <c r="AB6" s="43"/>
      <c r="AC6" s="42"/>
      <c r="AD6" s="8"/>
      <c r="AE6" s="43"/>
      <c r="AF6" s="42"/>
      <c r="AG6" s="8"/>
      <c r="AH6" s="43"/>
      <c r="AI6" s="42"/>
      <c r="AJ6" s="8"/>
      <c r="AK6" s="43"/>
      <c r="AL6" s="42"/>
      <c r="AM6" s="8"/>
      <c r="AN6" s="43"/>
      <c r="AO6" s="42"/>
      <c r="AP6" s="8"/>
      <c r="AQ6" s="43"/>
      <c r="AR6" s="42"/>
      <c r="AS6" s="8"/>
      <c r="AT6" s="43"/>
      <c r="AU6" s="42"/>
      <c r="AV6" s="8"/>
      <c r="AW6" s="43"/>
      <c r="AX6" s="42"/>
      <c r="AY6" s="8"/>
      <c r="AZ6" s="43"/>
      <c r="BA6" s="42"/>
      <c r="BB6" s="8"/>
      <c r="BC6" s="43"/>
      <c r="BD6" s="42"/>
      <c r="BE6" s="8"/>
      <c r="BF6" s="43"/>
      <c r="BG6" s="42"/>
      <c r="BH6" s="8"/>
      <c r="BI6" s="43"/>
      <c r="BJ6" s="42"/>
      <c r="BK6" s="8"/>
      <c r="BL6" s="43"/>
      <c r="BM6" s="42"/>
      <c r="BN6" s="8"/>
      <c r="BO6" s="43"/>
      <c r="BP6" s="42"/>
      <c r="BQ6" s="8"/>
      <c r="BR6" s="43"/>
    </row>
    <row r="7" spans="1:70">
      <c r="A7" s="7" t="s">
        <v>143</v>
      </c>
      <c r="B7" s="7">
        <v>1007558</v>
      </c>
      <c r="C7" s="21" t="s">
        <v>280</v>
      </c>
      <c r="D7" s="27" t="s">
        <v>280</v>
      </c>
      <c r="E7" s="8">
        <v>1</v>
      </c>
      <c r="F7" s="9">
        <v>6</v>
      </c>
      <c r="G7" s="31">
        <f t="shared" ref="G7:G48" si="0">F7/E7</f>
        <v>6</v>
      </c>
      <c r="H7">
        <v>0</v>
      </c>
      <c r="I7" s="34">
        <f>$G7*H7</f>
        <v>0</v>
      </c>
      <c r="J7" s="34">
        <f>J$4*I7</f>
        <v>0</v>
      </c>
      <c r="K7" s="42">
        <v>0</v>
      </c>
      <c r="L7" s="34">
        <f>$G7*K7</f>
        <v>0</v>
      </c>
      <c r="M7" s="34">
        <f>M$4*L7</f>
        <v>0</v>
      </c>
      <c r="N7" s="42">
        <v>0</v>
      </c>
      <c r="O7" s="44">
        <f>$G7*N7</f>
        <v>0</v>
      </c>
      <c r="P7" s="45">
        <f>P$4*O7</f>
        <v>0</v>
      </c>
      <c r="Q7" s="42">
        <v>0</v>
      </c>
      <c r="R7" s="44">
        <f>$G7*Q7</f>
        <v>0</v>
      </c>
      <c r="S7" s="45">
        <f>S$4*R7</f>
        <v>0</v>
      </c>
      <c r="T7" s="42">
        <v>0</v>
      </c>
      <c r="U7" s="44">
        <f>$G7*T7</f>
        <v>0</v>
      </c>
      <c r="V7" s="45">
        <f>V$4*U7</f>
        <v>0</v>
      </c>
      <c r="W7" s="42">
        <v>0</v>
      </c>
      <c r="X7" s="44">
        <f>$G7*W7</f>
        <v>0</v>
      </c>
      <c r="Y7" s="45">
        <f>Y$4*X7</f>
        <v>0</v>
      </c>
      <c r="Z7" s="42">
        <v>0</v>
      </c>
      <c r="AA7" s="44">
        <f>$G7*Z7</f>
        <v>0</v>
      </c>
      <c r="AB7" s="45">
        <f>AB$4*AA7</f>
        <v>0</v>
      </c>
      <c r="AC7" s="42">
        <v>0</v>
      </c>
      <c r="AD7" s="44">
        <f>$G7*AC7</f>
        <v>0</v>
      </c>
      <c r="AE7" s="45">
        <f>AE$4*AD7</f>
        <v>0</v>
      </c>
      <c r="AF7" s="42">
        <v>1</v>
      </c>
      <c r="AG7" s="44">
        <f>$G7*AF7</f>
        <v>6</v>
      </c>
      <c r="AH7" s="45">
        <f>AH$4*AG7</f>
        <v>120</v>
      </c>
      <c r="AI7" s="42">
        <v>0</v>
      </c>
      <c r="AJ7" s="44">
        <f>$G7*AI7</f>
        <v>0</v>
      </c>
      <c r="AK7" s="45">
        <f>AK$4*AJ7</f>
        <v>0</v>
      </c>
      <c r="AL7" s="42">
        <v>0</v>
      </c>
      <c r="AM7" s="44">
        <f>$G7*AL7</f>
        <v>0</v>
      </c>
      <c r="AN7" s="45">
        <f>AN$4*AM7</f>
        <v>0</v>
      </c>
      <c r="AO7" s="42">
        <v>0</v>
      </c>
      <c r="AP7" s="44">
        <f>$G7*AO7</f>
        <v>0</v>
      </c>
      <c r="AQ7" s="45">
        <f>AQ$4*AP7</f>
        <v>0</v>
      </c>
      <c r="AR7" s="42">
        <v>0</v>
      </c>
      <c r="AS7" s="44">
        <f>$G7*AR7</f>
        <v>0</v>
      </c>
      <c r="AT7" s="45">
        <f>AT$4*AS7</f>
        <v>0</v>
      </c>
      <c r="AU7" s="42">
        <v>0</v>
      </c>
      <c r="AV7" s="44">
        <f>$G7*AU7</f>
        <v>0</v>
      </c>
      <c r="AW7" s="45">
        <f>AW$4*AV7</f>
        <v>0</v>
      </c>
      <c r="AX7" s="42">
        <v>0</v>
      </c>
      <c r="AY7" s="44">
        <f>$G7*AX7</f>
        <v>0</v>
      </c>
      <c r="AZ7" s="45">
        <f>AZ$4*AY7</f>
        <v>0</v>
      </c>
      <c r="BA7" s="42">
        <v>0</v>
      </c>
      <c r="BB7" s="44">
        <f>$G7*BA7</f>
        <v>0</v>
      </c>
      <c r="BC7" s="45">
        <f>BC$4*BB7</f>
        <v>0</v>
      </c>
      <c r="BD7" s="42">
        <v>0</v>
      </c>
      <c r="BE7" s="44">
        <f>$G7*BD7</f>
        <v>0</v>
      </c>
      <c r="BF7" s="45">
        <f>BF$4*BE7</f>
        <v>0</v>
      </c>
      <c r="BG7" s="42">
        <v>0</v>
      </c>
      <c r="BH7" s="44">
        <f>$G7*BG7</f>
        <v>0</v>
      </c>
      <c r="BI7" s="45">
        <f>BI$4*BH7</f>
        <v>0</v>
      </c>
      <c r="BJ7" s="42">
        <v>0</v>
      </c>
      <c r="BK7" s="44">
        <f>$G7*BJ7</f>
        <v>0</v>
      </c>
      <c r="BL7" s="45">
        <f>BL$4*BK7</f>
        <v>0</v>
      </c>
      <c r="BM7" s="42">
        <v>0</v>
      </c>
      <c r="BN7" s="44">
        <f>$G7*BM7</f>
        <v>0</v>
      </c>
      <c r="BO7" s="45">
        <f>BO$4*BN7</f>
        <v>0</v>
      </c>
      <c r="BP7" s="42">
        <v>0</v>
      </c>
      <c r="BQ7" s="44">
        <f>$G7*BP7</f>
        <v>0</v>
      </c>
      <c r="BR7" s="45">
        <f>BR$4*BQ7</f>
        <v>0</v>
      </c>
    </row>
    <row r="8" spans="1:70">
      <c r="A8" s="10" t="s">
        <v>143</v>
      </c>
      <c r="B8" s="10">
        <v>1261398</v>
      </c>
      <c r="C8" s="22" t="s">
        <v>281</v>
      </c>
      <c r="D8" s="28">
        <v>7805</v>
      </c>
      <c r="E8" s="8">
        <v>1</v>
      </c>
      <c r="F8" s="9">
        <v>0.69</v>
      </c>
      <c r="G8" s="31">
        <f t="shared" si="0"/>
        <v>0.69</v>
      </c>
      <c r="H8">
        <v>0</v>
      </c>
      <c r="I8" s="34">
        <f t="shared" ref="I8:I81" si="1">$G8*H8</f>
        <v>0</v>
      </c>
      <c r="J8" s="34">
        <f t="shared" ref="J8:J81" si="2">J$4*I8</f>
        <v>0</v>
      </c>
      <c r="K8" s="42">
        <v>0</v>
      </c>
      <c r="L8" s="34">
        <f t="shared" ref="L8:L81" si="3">$G8*K8</f>
        <v>0</v>
      </c>
      <c r="M8" s="34">
        <f t="shared" ref="M8:M81" si="4">M$4*L8</f>
        <v>0</v>
      </c>
      <c r="N8" s="42">
        <v>0</v>
      </c>
      <c r="O8" s="44">
        <f t="shared" ref="O8:O81" si="5">$G8*N8</f>
        <v>0</v>
      </c>
      <c r="P8" s="45">
        <f t="shared" ref="P8:P81" si="6">P$4*O8</f>
        <v>0</v>
      </c>
      <c r="Q8" s="42">
        <v>0</v>
      </c>
      <c r="R8" s="44">
        <f t="shared" ref="R8:R81" si="7">$G8*Q8</f>
        <v>0</v>
      </c>
      <c r="S8" s="45">
        <f t="shared" ref="S8:S81" si="8">S$4*R8</f>
        <v>0</v>
      </c>
      <c r="T8" s="42">
        <v>0</v>
      </c>
      <c r="U8" s="44">
        <f t="shared" ref="U8:U81" si="9">$G8*T8</f>
        <v>0</v>
      </c>
      <c r="V8" s="45">
        <f t="shared" ref="V8:V81" si="10">V$4*U8</f>
        <v>0</v>
      </c>
      <c r="W8" s="42">
        <v>0</v>
      </c>
      <c r="X8" s="44">
        <f t="shared" ref="X8:X81" si="11">$G8*W8</f>
        <v>0</v>
      </c>
      <c r="Y8" s="45">
        <f t="shared" ref="Y8:Y81" si="12">Y$4*X8</f>
        <v>0</v>
      </c>
      <c r="Z8" s="42">
        <v>0</v>
      </c>
      <c r="AA8" s="44">
        <f t="shared" ref="AA8:AA81" si="13">$G8*Z8</f>
        <v>0</v>
      </c>
      <c r="AB8" s="45">
        <f t="shared" ref="AB8:AB81" si="14">AB$4*AA8</f>
        <v>0</v>
      </c>
      <c r="AC8" s="42">
        <v>0</v>
      </c>
      <c r="AD8" s="44">
        <f t="shared" ref="AD8:AD81" si="15">$G8*AC8</f>
        <v>0</v>
      </c>
      <c r="AE8" s="45">
        <f t="shared" ref="AE8:AE81" si="16">AE$4*AD8</f>
        <v>0</v>
      </c>
      <c r="AF8" s="42">
        <v>0</v>
      </c>
      <c r="AG8" s="44">
        <f t="shared" ref="AG8:AG81" si="17">$G8*AF8</f>
        <v>0</v>
      </c>
      <c r="AH8" s="45">
        <f t="shared" ref="AH8:AH81" si="18">AH$4*AG8</f>
        <v>0</v>
      </c>
      <c r="AI8" s="42">
        <v>0</v>
      </c>
      <c r="AJ8" s="44">
        <f t="shared" ref="AJ8:AJ81" si="19">$G8*AI8</f>
        <v>0</v>
      </c>
      <c r="AK8" s="45">
        <f t="shared" ref="AK8:AK81" si="20">AK$4*AJ8</f>
        <v>0</v>
      </c>
      <c r="AL8" s="42">
        <v>0</v>
      </c>
      <c r="AM8" s="44">
        <f t="shared" ref="AM8:AM75" si="21">$G8*AL8</f>
        <v>0</v>
      </c>
      <c r="AN8" s="45">
        <f t="shared" ref="AN8:AN75" si="22">AN$4*AM8</f>
        <v>0</v>
      </c>
      <c r="AO8">
        <v>0</v>
      </c>
      <c r="AP8" s="44">
        <f t="shared" ref="AP8:AP75" si="23">$G8*AO8</f>
        <v>0</v>
      </c>
      <c r="AQ8" s="45">
        <f t="shared" ref="AQ8:AQ75" si="24">AQ$4*AP8</f>
        <v>0</v>
      </c>
      <c r="AR8">
        <v>0</v>
      </c>
      <c r="AS8" s="44">
        <f t="shared" ref="AS8:AS75" si="25">$G8*AR8</f>
        <v>0</v>
      </c>
      <c r="AT8" s="45">
        <f t="shared" ref="AT8:AT75" si="26">AT$4*AS8</f>
        <v>0</v>
      </c>
      <c r="AU8">
        <v>0</v>
      </c>
      <c r="AV8" s="44">
        <f t="shared" ref="AV8:AV75" si="27">$G8*AU8</f>
        <v>0</v>
      </c>
      <c r="AW8" s="45">
        <f t="shared" ref="AW8:AW75" si="28">AW$4*AV8</f>
        <v>0</v>
      </c>
      <c r="AX8">
        <v>0</v>
      </c>
      <c r="AY8" s="44">
        <f t="shared" ref="AY8:AY75" si="29">$G8*AX8</f>
        <v>0</v>
      </c>
      <c r="AZ8" s="45">
        <f t="shared" ref="AZ8:AZ75" si="30">AZ$4*AY8</f>
        <v>0</v>
      </c>
      <c r="BA8">
        <v>0</v>
      </c>
      <c r="BB8" s="44">
        <f t="shared" ref="BB8:BB75" si="31">$G8*BA8</f>
        <v>0</v>
      </c>
      <c r="BC8" s="45">
        <f t="shared" ref="BC8:BC75" si="32">BC$4*BB8</f>
        <v>0</v>
      </c>
      <c r="BD8">
        <v>0</v>
      </c>
      <c r="BE8" s="44">
        <f t="shared" ref="BE8:BE75" si="33">$G8*BD8</f>
        <v>0</v>
      </c>
      <c r="BF8" s="45">
        <f t="shared" ref="BF8:BF75" si="34">BF$4*BE8</f>
        <v>0</v>
      </c>
      <c r="BG8">
        <v>0</v>
      </c>
      <c r="BH8" s="44">
        <f t="shared" ref="BH8:BH75" si="35">$G8*BG8</f>
        <v>0</v>
      </c>
      <c r="BI8" s="45">
        <f t="shared" ref="BI8:BI75" si="36">BI$4*BH8</f>
        <v>0</v>
      </c>
      <c r="BJ8">
        <v>0</v>
      </c>
      <c r="BK8" s="44">
        <f t="shared" ref="BK8:BK75" si="37">$G8*BJ8</f>
        <v>0</v>
      </c>
      <c r="BL8" s="45">
        <f t="shared" ref="BL8:BL75" si="38">BL$4*BK8</f>
        <v>0</v>
      </c>
      <c r="BM8">
        <v>0</v>
      </c>
      <c r="BN8" s="44">
        <f t="shared" ref="BN8:BN75" si="39">$G8*BM8</f>
        <v>0</v>
      </c>
      <c r="BO8" s="45">
        <f t="shared" ref="BO8:BO75" si="40">BO$4*BN8</f>
        <v>0</v>
      </c>
      <c r="BP8">
        <v>0</v>
      </c>
      <c r="BQ8" s="44">
        <f t="shared" ref="BQ8:BQ75" si="41">$G8*BP8</f>
        <v>0</v>
      </c>
      <c r="BR8" s="45">
        <f t="shared" ref="BR8:BR75" si="42">BR$4*BQ8</f>
        <v>0</v>
      </c>
    </row>
    <row r="9" spans="1:70">
      <c r="A9" s="11" t="s">
        <v>143</v>
      </c>
      <c r="B9" s="11">
        <v>1523798</v>
      </c>
      <c r="C9" s="23" t="s">
        <v>295</v>
      </c>
      <c r="D9" s="28" t="s">
        <v>98</v>
      </c>
      <c r="E9" s="8">
        <v>50</v>
      </c>
      <c r="F9" s="9">
        <v>17.100000000000001</v>
      </c>
      <c r="G9" s="31">
        <f t="shared" si="0"/>
        <v>0.34200000000000003</v>
      </c>
      <c r="H9">
        <v>0</v>
      </c>
      <c r="I9" s="34">
        <f t="shared" si="1"/>
        <v>0</v>
      </c>
      <c r="J9" s="34">
        <f t="shared" si="2"/>
        <v>0</v>
      </c>
      <c r="K9" s="42">
        <v>0</v>
      </c>
      <c r="L9" s="34">
        <f t="shared" si="3"/>
        <v>0</v>
      </c>
      <c r="M9" s="34">
        <f t="shared" si="4"/>
        <v>0</v>
      </c>
      <c r="N9" s="42">
        <v>0</v>
      </c>
      <c r="O9" s="44">
        <f t="shared" si="5"/>
        <v>0</v>
      </c>
      <c r="P9" s="45">
        <f t="shared" si="6"/>
        <v>0</v>
      </c>
      <c r="Q9" s="42">
        <v>1</v>
      </c>
      <c r="R9" s="44">
        <f t="shared" si="7"/>
        <v>0.34200000000000003</v>
      </c>
      <c r="S9" s="45">
        <f t="shared" si="8"/>
        <v>0.68400000000000005</v>
      </c>
      <c r="T9" s="42">
        <v>0</v>
      </c>
      <c r="U9" s="44">
        <f t="shared" si="9"/>
        <v>0</v>
      </c>
      <c r="V9" s="45">
        <f t="shared" si="10"/>
        <v>0</v>
      </c>
      <c r="W9" s="42">
        <v>1</v>
      </c>
      <c r="X9" s="44">
        <f t="shared" si="11"/>
        <v>0.34200000000000003</v>
      </c>
      <c r="Y9" s="45">
        <f t="shared" si="12"/>
        <v>0.68400000000000005</v>
      </c>
      <c r="Z9" s="42">
        <v>0</v>
      </c>
      <c r="AA9" s="44">
        <f t="shared" si="13"/>
        <v>0</v>
      </c>
      <c r="AB9" s="45">
        <f t="shared" si="14"/>
        <v>0</v>
      </c>
      <c r="AC9" s="42">
        <v>0</v>
      </c>
      <c r="AD9" s="44">
        <f t="shared" si="15"/>
        <v>0</v>
      </c>
      <c r="AE9" s="45">
        <f t="shared" si="16"/>
        <v>0</v>
      </c>
      <c r="AF9" s="42">
        <v>0</v>
      </c>
      <c r="AG9" s="44">
        <f t="shared" si="17"/>
        <v>0</v>
      </c>
      <c r="AH9" s="45">
        <f t="shared" si="18"/>
        <v>0</v>
      </c>
      <c r="AI9" s="42">
        <v>1</v>
      </c>
      <c r="AJ9" s="44">
        <f t="shared" si="19"/>
        <v>0.34200000000000003</v>
      </c>
      <c r="AK9" s="45">
        <f t="shared" si="20"/>
        <v>1.3680000000000001</v>
      </c>
      <c r="AL9" s="42">
        <v>0</v>
      </c>
      <c r="AM9" s="44">
        <f t="shared" si="21"/>
        <v>0</v>
      </c>
      <c r="AN9" s="45">
        <f t="shared" si="22"/>
        <v>0</v>
      </c>
      <c r="AO9">
        <v>0</v>
      </c>
      <c r="AP9" s="44">
        <f t="shared" si="23"/>
        <v>0</v>
      </c>
      <c r="AQ9" s="45">
        <f t="shared" si="24"/>
        <v>0</v>
      </c>
      <c r="AR9" s="42">
        <v>0</v>
      </c>
      <c r="AS9" s="44">
        <f t="shared" si="25"/>
        <v>0</v>
      </c>
      <c r="AT9" s="45">
        <f t="shared" si="26"/>
        <v>0</v>
      </c>
      <c r="AU9" s="42">
        <v>0</v>
      </c>
      <c r="AV9" s="44">
        <f t="shared" si="27"/>
        <v>0</v>
      </c>
      <c r="AW9" s="45">
        <f t="shared" si="28"/>
        <v>0</v>
      </c>
      <c r="AX9" s="42">
        <v>0</v>
      </c>
      <c r="AY9" s="44">
        <f t="shared" si="29"/>
        <v>0</v>
      </c>
      <c r="AZ9" s="45">
        <f t="shared" si="30"/>
        <v>0</v>
      </c>
      <c r="BA9" s="42">
        <v>0</v>
      </c>
      <c r="BB9" s="44">
        <f t="shared" si="31"/>
        <v>0</v>
      </c>
      <c r="BC9" s="45">
        <f t="shared" si="32"/>
        <v>0</v>
      </c>
      <c r="BD9" s="42">
        <v>0</v>
      </c>
      <c r="BE9" s="44">
        <f t="shared" si="33"/>
        <v>0</v>
      </c>
      <c r="BF9" s="45">
        <f t="shared" si="34"/>
        <v>0</v>
      </c>
      <c r="BG9" s="42">
        <v>0</v>
      </c>
      <c r="BH9" s="44">
        <f t="shared" si="35"/>
        <v>0</v>
      </c>
      <c r="BI9" s="45">
        <f t="shared" si="36"/>
        <v>0</v>
      </c>
      <c r="BJ9" s="42">
        <v>0</v>
      </c>
      <c r="BK9" s="44">
        <f t="shared" si="37"/>
        <v>0</v>
      </c>
      <c r="BL9" s="45">
        <f t="shared" si="38"/>
        <v>0</v>
      </c>
      <c r="BM9" s="42">
        <v>0</v>
      </c>
      <c r="BN9" s="44">
        <f t="shared" si="39"/>
        <v>0</v>
      </c>
      <c r="BO9" s="45">
        <f t="shared" si="40"/>
        <v>0</v>
      </c>
      <c r="BP9" s="42">
        <v>0</v>
      </c>
      <c r="BQ9" s="44">
        <f t="shared" si="41"/>
        <v>0</v>
      </c>
      <c r="BR9" s="45">
        <f t="shared" si="42"/>
        <v>0</v>
      </c>
    </row>
    <row r="10" spans="1:70">
      <c r="A10" s="7" t="s">
        <v>270</v>
      </c>
      <c r="B10" s="7">
        <v>1564954</v>
      </c>
      <c r="C10" s="21" t="s">
        <v>271</v>
      </c>
      <c r="D10" s="27" t="s">
        <v>271</v>
      </c>
      <c r="E10" s="8">
        <v>1</v>
      </c>
      <c r="F10" s="9">
        <v>0.5</v>
      </c>
      <c r="G10" s="31">
        <f t="shared" si="0"/>
        <v>0.5</v>
      </c>
      <c r="H10">
        <v>6</v>
      </c>
      <c r="I10" s="34">
        <f t="shared" si="1"/>
        <v>3</v>
      </c>
      <c r="J10" s="34">
        <f t="shared" si="2"/>
        <v>6</v>
      </c>
      <c r="K10" s="42">
        <v>0</v>
      </c>
      <c r="L10" s="34">
        <f t="shared" si="3"/>
        <v>0</v>
      </c>
      <c r="M10" s="34">
        <f t="shared" si="4"/>
        <v>0</v>
      </c>
      <c r="N10" s="42">
        <v>0</v>
      </c>
      <c r="O10" s="44">
        <f t="shared" si="5"/>
        <v>0</v>
      </c>
      <c r="P10" s="45">
        <f t="shared" si="6"/>
        <v>0</v>
      </c>
      <c r="Q10" s="42">
        <v>0</v>
      </c>
      <c r="R10" s="44">
        <f t="shared" si="7"/>
        <v>0</v>
      </c>
      <c r="S10" s="45">
        <f t="shared" si="8"/>
        <v>0</v>
      </c>
      <c r="T10" s="42">
        <v>0</v>
      </c>
      <c r="U10" s="44">
        <f t="shared" si="9"/>
        <v>0</v>
      </c>
      <c r="V10" s="45">
        <f t="shared" si="10"/>
        <v>0</v>
      </c>
      <c r="W10" s="42">
        <v>0</v>
      </c>
      <c r="X10" s="44">
        <f t="shared" si="11"/>
        <v>0</v>
      </c>
      <c r="Y10" s="45">
        <f t="shared" si="12"/>
        <v>0</v>
      </c>
      <c r="Z10" s="42">
        <v>0</v>
      </c>
      <c r="AA10" s="44">
        <f t="shared" si="13"/>
        <v>0</v>
      </c>
      <c r="AB10" s="45">
        <f t="shared" si="14"/>
        <v>0</v>
      </c>
      <c r="AC10" s="42">
        <v>0</v>
      </c>
      <c r="AD10" s="44">
        <f t="shared" si="15"/>
        <v>0</v>
      </c>
      <c r="AE10" s="45">
        <f t="shared" si="16"/>
        <v>0</v>
      </c>
      <c r="AF10" s="42">
        <v>0</v>
      </c>
      <c r="AG10" s="44">
        <f t="shared" si="17"/>
        <v>0</v>
      </c>
      <c r="AH10" s="45">
        <f t="shared" si="18"/>
        <v>0</v>
      </c>
      <c r="AI10" s="42">
        <v>0</v>
      </c>
      <c r="AJ10" s="44">
        <f t="shared" si="19"/>
        <v>0</v>
      </c>
      <c r="AK10" s="45">
        <f t="shared" si="20"/>
        <v>0</v>
      </c>
      <c r="AL10" s="42">
        <v>0</v>
      </c>
      <c r="AM10" s="44">
        <f t="shared" si="21"/>
        <v>0</v>
      </c>
      <c r="AN10" s="45">
        <f t="shared" si="22"/>
        <v>0</v>
      </c>
      <c r="AO10" s="42">
        <v>0</v>
      </c>
      <c r="AP10" s="44">
        <f t="shared" si="23"/>
        <v>0</v>
      </c>
      <c r="AQ10" s="45">
        <f t="shared" si="24"/>
        <v>0</v>
      </c>
      <c r="AR10">
        <v>0</v>
      </c>
      <c r="AS10" s="44">
        <f t="shared" si="25"/>
        <v>0</v>
      </c>
      <c r="AT10" s="45">
        <f t="shared" si="26"/>
        <v>0</v>
      </c>
      <c r="AU10">
        <v>0</v>
      </c>
      <c r="AV10" s="44">
        <f t="shared" si="27"/>
        <v>0</v>
      </c>
      <c r="AW10" s="45">
        <f t="shared" si="28"/>
        <v>0</v>
      </c>
      <c r="AX10">
        <v>0</v>
      </c>
      <c r="AY10" s="44">
        <f t="shared" si="29"/>
        <v>0</v>
      </c>
      <c r="AZ10" s="45">
        <f t="shared" si="30"/>
        <v>0</v>
      </c>
      <c r="BA10" s="42">
        <v>0</v>
      </c>
      <c r="BB10" s="44">
        <f t="shared" si="31"/>
        <v>0</v>
      </c>
      <c r="BC10" s="45">
        <f t="shared" si="32"/>
        <v>0</v>
      </c>
      <c r="BD10" s="42">
        <v>0</v>
      </c>
      <c r="BE10" s="44">
        <f t="shared" si="33"/>
        <v>0</v>
      </c>
      <c r="BF10" s="45">
        <f t="shared" si="34"/>
        <v>0</v>
      </c>
      <c r="BG10" s="42">
        <v>0</v>
      </c>
      <c r="BH10" s="44">
        <f t="shared" si="35"/>
        <v>0</v>
      </c>
      <c r="BI10" s="45">
        <f t="shared" si="36"/>
        <v>0</v>
      </c>
      <c r="BJ10" s="42">
        <v>0</v>
      </c>
      <c r="BK10" s="44">
        <f t="shared" si="37"/>
        <v>0</v>
      </c>
      <c r="BL10" s="45">
        <f t="shared" si="38"/>
        <v>0</v>
      </c>
      <c r="BM10" s="42">
        <v>0</v>
      </c>
      <c r="BN10" s="44">
        <f t="shared" si="39"/>
        <v>0</v>
      </c>
      <c r="BO10" s="45">
        <f t="shared" si="40"/>
        <v>0</v>
      </c>
      <c r="BP10" s="42">
        <v>0</v>
      </c>
      <c r="BQ10" s="44">
        <f t="shared" si="41"/>
        <v>0</v>
      </c>
      <c r="BR10" s="45">
        <f t="shared" si="42"/>
        <v>0</v>
      </c>
    </row>
    <row r="11" spans="1:70">
      <c r="A11" s="7" t="s">
        <v>270</v>
      </c>
      <c r="B11" s="7">
        <v>9486810</v>
      </c>
      <c r="C11" s="21" t="s">
        <v>272</v>
      </c>
      <c r="D11" s="27" t="s">
        <v>272</v>
      </c>
      <c r="E11" s="8">
        <v>1</v>
      </c>
      <c r="F11" s="9">
        <v>0.82</v>
      </c>
      <c r="G11" s="31">
        <f t="shared" si="0"/>
        <v>0.82</v>
      </c>
      <c r="H11">
        <v>0</v>
      </c>
      <c r="I11" s="34">
        <f t="shared" si="1"/>
        <v>0</v>
      </c>
      <c r="J11" s="34">
        <f t="shared" si="2"/>
        <v>0</v>
      </c>
      <c r="K11" s="42">
        <v>1</v>
      </c>
      <c r="L11" s="34">
        <f t="shared" si="3"/>
        <v>0.82</v>
      </c>
      <c r="M11" s="34">
        <f t="shared" si="4"/>
        <v>1.64</v>
      </c>
      <c r="N11" s="42">
        <v>0</v>
      </c>
      <c r="O11" s="44">
        <f t="shared" si="5"/>
        <v>0</v>
      </c>
      <c r="P11" s="45">
        <f t="shared" si="6"/>
        <v>0</v>
      </c>
      <c r="Q11" s="42">
        <v>0</v>
      </c>
      <c r="R11" s="44">
        <f t="shared" si="7"/>
        <v>0</v>
      </c>
      <c r="S11" s="45">
        <f t="shared" si="8"/>
        <v>0</v>
      </c>
      <c r="T11" s="42">
        <v>1</v>
      </c>
      <c r="U11" s="44">
        <f t="shared" si="9"/>
        <v>0.82</v>
      </c>
      <c r="V11" s="45">
        <f t="shared" si="10"/>
        <v>1.64</v>
      </c>
      <c r="W11" s="42">
        <v>0</v>
      </c>
      <c r="X11" s="44">
        <f t="shared" si="11"/>
        <v>0</v>
      </c>
      <c r="Y11" s="45">
        <f t="shared" si="12"/>
        <v>0</v>
      </c>
      <c r="Z11" s="42">
        <v>0</v>
      </c>
      <c r="AA11" s="44">
        <f t="shared" si="13"/>
        <v>0</v>
      </c>
      <c r="AB11" s="45">
        <f t="shared" si="14"/>
        <v>0</v>
      </c>
      <c r="AC11" s="42">
        <v>0</v>
      </c>
      <c r="AD11" s="44">
        <f t="shared" si="15"/>
        <v>0</v>
      </c>
      <c r="AE11" s="45">
        <f t="shared" si="16"/>
        <v>0</v>
      </c>
      <c r="AF11" s="42">
        <v>0</v>
      </c>
      <c r="AG11" s="44">
        <f t="shared" si="17"/>
        <v>0</v>
      </c>
      <c r="AH11" s="45">
        <f t="shared" si="18"/>
        <v>0</v>
      </c>
      <c r="AI11" s="42">
        <v>0</v>
      </c>
      <c r="AJ11" s="44">
        <f t="shared" si="19"/>
        <v>0</v>
      </c>
      <c r="AK11" s="45">
        <f t="shared" si="20"/>
        <v>0</v>
      </c>
      <c r="AL11" s="42">
        <v>0</v>
      </c>
      <c r="AM11" s="44">
        <f t="shared" si="21"/>
        <v>0</v>
      </c>
      <c r="AN11" s="45">
        <f t="shared" si="22"/>
        <v>0</v>
      </c>
      <c r="AO11">
        <v>0</v>
      </c>
      <c r="AP11" s="44">
        <f t="shared" si="23"/>
        <v>0</v>
      </c>
      <c r="AQ11" s="45">
        <f t="shared" si="24"/>
        <v>0</v>
      </c>
      <c r="AR11" s="42">
        <v>0</v>
      </c>
      <c r="AS11" s="44">
        <f t="shared" si="25"/>
        <v>0</v>
      </c>
      <c r="AT11" s="45">
        <f t="shared" si="26"/>
        <v>0</v>
      </c>
      <c r="AU11" s="42">
        <v>0</v>
      </c>
      <c r="AV11" s="44">
        <f t="shared" si="27"/>
        <v>0</v>
      </c>
      <c r="AW11" s="45">
        <f t="shared" si="28"/>
        <v>0</v>
      </c>
      <c r="AX11" s="42">
        <v>0</v>
      </c>
      <c r="AY11" s="44">
        <f t="shared" si="29"/>
        <v>0</v>
      </c>
      <c r="AZ11" s="45">
        <f t="shared" si="30"/>
        <v>0</v>
      </c>
      <c r="BA11">
        <v>0</v>
      </c>
      <c r="BB11" s="44">
        <f t="shared" si="31"/>
        <v>0</v>
      </c>
      <c r="BC11" s="45">
        <f t="shared" si="32"/>
        <v>0</v>
      </c>
      <c r="BD11">
        <v>0</v>
      </c>
      <c r="BE11" s="44">
        <f t="shared" si="33"/>
        <v>0</v>
      </c>
      <c r="BF11" s="45">
        <f t="shared" si="34"/>
        <v>0</v>
      </c>
      <c r="BG11">
        <v>0</v>
      </c>
      <c r="BH11" s="44">
        <f t="shared" si="35"/>
        <v>0</v>
      </c>
      <c r="BI11" s="45">
        <f t="shared" si="36"/>
        <v>0</v>
      </c>
      <c r="BJ11" s="42">
        <v>0</v>
      </c>
      <c r="BK11" s="44">
        <f t="shared" si="37"/>
        <v>0</v>
      </c>
      <c r="BL11" s="45">
        <f t="shared" si="38"/>
        <v>0</v>
      </c>
      <c r="BM11">
        <v>0</v>
      </c>
      <c r="BN11" s="44">
        <f t="shared" si="39"/>
        <v>0</v>
      </c>
      <c r="BO11" s="45">
        <f t="shared" si="40"/>
        <v>0</v>
      </c>
      <c r="BP11">
        <v>0</v>
      </c>
      <c r="BQ11" s="44">
        <f t="shared" si="41"/>
        <v>0</v>
      </c>
      <c r="BR11" s="45">
        <f t="shared" si="42"/>
        <v>0</v>
      </c>
    </row>
    <row r="12" spans="1:70">
      <c r="A12" s="21" t="s">
        <v>392</v>
      </c>
      <c r="B12">
        <v>1896827</v>
      </c>
      <c r="C12" s="7" t="s">
        <v>394</v>
      </c>
      <c r="D12" s="27" t="s">
        <v>395</v>
      </c>
      <c r="E12" s="33">
        <v>1</v>
      </c>
      <c r="F12" s="9">
        <v>58.93</v>
      </c>
      <c r="G12" s="31">
        <f t="shared" si="0"/>
        <v>58.93</v>
      </c>
      <c r="H12">
        <v>0</v>
      </c>
      <c r="I12" s="34">
        <f t="shared" si="1"/>
        <v>0</v>
      </c>
      <c r="J12" s="34">
        <f t="shared" si="2"/>
        <v>0</v>
      </c>
      <c r="K12" s="42">
        <v>0</v>
      </c>
      <c r="L12" s="34">
        <f t="shared" si="3"/>
        <v>0</v>
      </c>
      <c r="M12" s="34">
        <f t="shared" si="4"/>
        <v>0</v>
      </c>
      <c r="N12" s="42">
        <v>0</v>
      </c>
      <c r="O12" s="44">
        <f t="shared" si="5"/>
        <v>0</v>
      </c>
      <c r="P12" s="45">
        <f t="shared" si="6"/>
        <v>0</v>
      </c>
      <c r="Q12" s="42">
        <v>0</v>
      </c>
      <c r="R12" s="44">
        <f t="shared" si="7"/>
        <v>0</v>
      </c>
      <c r="S12" s="45">
        <f t="shared" si="8"/>
        <v>0</v>
      </c>
      <c r="T12" s="42">
        <v>0</v>
      </c>
      <c r="U12" s="44">
        <f t="shared" si="9"/>
        <v>0</v>
      </c>
      <c r="V12" s="45">
        <f t="shared" si="10"/>
        <v>0</v>
      </c>
      <c r="W12" s="42">
        <v>0</v>
      </c>
      <c r="X12" s="44">
        <f t="shared" si="11"/>
        <v>0</v>
      </c>
      <c r="Y12" s="45">
        <f t="shared" si="12"/>
        <v>0</v>
      </c>
      <c r="Z12" s="42">
        <v>0</v>
      </c>
      <c r="AA12" s="44">
        <f t="shared" si="13"/>
        <v>0</v>
      </c>
      <c r="AB12" s="45">
        <f t="shared" si="14"/>
        <v>0</v>
      </c>
      <c r="AC12" s="42">
        <v>0</v>
      </c>
      <c r="AD12" s="44">
        <f t="shared" si="15"/>
        <v>0</v>
      </c>
      <c r="AE12" s="45">
        <f t="shared" si="16"/>
        <v>0</v>
      </c>
      <c r="AF12" s="42">
        <v>0</v>
      </c>
      <c r="AG12" s="44">
        <f t="shared" si="17"/>
        <v>0</v>
      </c>
      <c r="AH12" s="45">
        <f t="shared" si="18"/>
        <v>0</v>
      </c>
      <c r="AI12" s="42">
        <v>0</v>
      </c>
      <c r="AJ12" s="44">
        <f t="shared" si="19"/>
        <v>0</v>
      </c>
      <c r="AK12" s="45">
        <f t="shared" si="20"/>
        <v>0</v>
      </c>
      <c r="AL12" s="42">
        <v>1</v>
      </c>
      <c r="AM12" s="44">
        <f t="shared" si="21"/>
        <v>58.93</v>
      </c>
      <c r="AN12" s="45">
        <f t="shared" si="22"/>
        <v>58.93</v>
      </c>
      <c r="AO12">
        <v>1</v>
      </c>
      <c r="AP12" s="44">
        <f t="shared" si="23"/>
        <v>58.93</v>
      </c>
      <c r="AQ12" s="45">
        <f t="shared" si="24"/>
        <v>58.93</v>
      </c>
      <c r="AR12" s="68">
        <v>1</v>
      </c>
      <c r="AS12" s="44">
        <f t="shared" si="25"/>
        <v>58.93</v>
      </c>
      <c r="AT12" s="45">
        <f t="shared" si="26"/>
        <v>58.93</v>
      </c>
      <c r="AU12" s="68">
        <v>0</v>
      </c>
      <c r="AV12" s="44">
        <f t="shared" si="27"/>
        <v>0</v>
      </c>
      <c r="AW12" s="45">
        <f t="shared" si="28"/>
        <v>0</v>
      </c>
      <c r="AX12" s="68">
        <v>1</v>
      </c>
      <c r="AY12" s="44">
        <f t="shared" si="29"/>
        <v>58.93</v>
      </c>
      <c r="AZ12" s="45">
        <f t="shared" si="30"/>
        <v>58.93</v>
      </c>
      <c r="BA12">
        <v>1</v>
      </c>
      <c r="BB12" s="44">
        <f t="shared" si="31"/>
        <v>58.93</v>
      </c>
      <c r="BC12" s="45">
        <f t="shared" si="32"/>
        <v>58.93</v>
      </c>
      <c r="BD12">
        <v>1</v>
      </c>
      <c r="BE12" s="44">
        <f t="shared" si="33"/>
        <v>58.93</v>
      </c>
      <c r="BF12" s="45">
        <f t="shared" si="34"/>
        <v>58.93</v>
      </c>
      <c r="BG12">
        <v>1</v>
      </c>
      <c r="BH12" s="44">
        <f t="shared" si="35"/>
        <v>58.93</v>
      </c>
      <c r="BI12" s="45">
        <f t="shared" si="36"/>
        <v>58.93</v>
      </c>
      <c r="BJ12" s="68">
        <v>1</v>
      </c>
      <c r="BK12" s="44">
        <f t="shared" si="37"/>
        <v>58.93</v>
      </c>
      <c r="BL12" s="45">
        <f t="shared" si="38"/>
        <v>58.93</v>
      </c>
      <c r="BM12">
        <v>1</v>
      </c>
      <c r="BN12" s="44">
        <f t="shared" si="39"/>
        <v>58.93</v>
      </c>
      <c r="BO12" s="45">
        <f t="shared" si="40"/>
        <v>58.93</v>
      </c>
      <c r="BP12">
        <v>1</v>
      </c>
      <c r="BQ12" s="44">
        <f t="shared" si="41"/>
        <v>58.93</v>
      </c>
      <c r="BR12" s="45">
        <f t="shared" si="42"/>
        <v>58.93</v>
      </c>
    </row>
    <row r="13" spans="1:70">
      <c r="A13" s="21" t="s">
        <v>393</v>
      </c>
      <c r="B13">
        <v>1850790</v>
      </c>
      <c r="C13" t="s">
        <v>396</v>
      </c>
      <c r="D13" s="27" t="s">
        <v>397</v>
      </c>
      <c r="E13" s="33">
        <v>1</v>
      </c>
      <c r="F13" s="9">
        <v>51</v>
      </c>
      <c r="G13" s="31">
        <f t="shared" si="0"/>
        <v>51</v>
      </c>
      <c r="H13">
        <v>0</v>
      </c>
      <c r="I13" s="34">
        <f t="shared" si="1"/>
        <v>0</v>
      </c>
      <c r="J13" s="34">
        <f t="shared" si="2"/>
        <v>0</v>
      </c>
      <c r="K13" s="42">
        <v>0</v>
      </c>
      <c r="L13" s="34">
        <f t="shared" si="3"/>
        <v>0</v>
      </c>
      <c r="M13" s="34">
        <f t="shared" si="4"/>
        <v>0</v>
      </c>
      <c r="N13" s="42">
        <v>0</v>
      </c>
      <c r="O13" s="44">
        <f t="shared" si="5"/>
        <v>0</v>
      </c>
      <c r="P13" s="45">
        <f t="shared" si="6"/>
        <v>0</v>
      </c>
      <c r="Q13" s="42">
        <v>0</v>
      </c>
      <c r="R13" s="44">
        <f t="shared" si="7"/>
        <v>0</v>
      </c>
      <c r="S13" s="45">
        <f t="shared" si="8"/>
        <v>0</v>
      </c>
      <c r="T13" s="42">
        <v>0</v>
      </c>
      <c r="U13" s="44">
        <f t="shared" si="9"/>
        <v>0</v>
      </c>
      <c r="V13" s="45">
        <f t="shared" si="10"/>
        <v>0</v>
      </c>
      <c r="W13" s="42">
        <v>0</v>
      </c>
      <c r="X13" s="44">
        <f t="shared" si="11"/>
        <v>0</v>
      </c>
      <c r="Y13" s="45">
        <f t="shared" si="12"/>
        <v>0</v>
      </c>
      <c r="Z13" s="42">
        <v>0</v>
      </c>
      <c r="AA13" s="44">
        <f t="shared" si="13"/>
        <v>0</v>
      </c>
      <c r="AB13" s="45">
        <f t="shared" si="14"/>
        <v>0</v>
      </c>
      <c r="AC13" s="42">
        <v>0</v>
      </c>
      <c r="AD13" s="44">
        <f t="shared" si="15"/>
        <v>0</v>
      </c>
      <c r="AE13" s="45">
        <f t="shared" si="16"/>
        <v>0</v>
      </c>
      <c r="AF13" s="42">
        <v>0</v>
      </c>
      <c r="AG13" s="44">
        <f t="shared" si="17"/>
        <v>0</v>
      </c>
      <c r="AH13" s="45">
        <f t="shared" si="18"/>
        <v>0</v>
      </c>
      <c r="AI13" s="42">
        <v>0</v>
      </c>
      <c r="AJ13" s="44">
        <f t="shared" si="19"/>
        <v>0</v>
      </c>
      <c r="AK13" s="45">
        <f t="shared" si="20"/>
        <v>0</v>
      </c>
      <c r="AL13" s="42">
        <v>0</v>
      </c>
      <c r="AM13" s="44">
        <f t="shared" si="21"/>
        <v>0</v>
      </c>
      <c r="AN13" s="45">
        <f t="shared" si="22"/>
        <v>0</v>
      </c>
      <c r="AO13">
        <v>0</v>
      </c>
      <c r="AP13" s="44">
        <f t="shared" si="23"/>
        <v>0</v>
      </c>
      <c r="AQ13" s="45">
        <f t="shared" si="24"/>
        <v>0</v>
      </c>
      <c r="AR13" s="68">
        <v>0</v>
      </c>
      <c r="AS13" s="44">
        <f t="shared" si="25"/>
        <v>0</v>
      </c>
      <c r="AT13" s="45">
        <f t="shared" si="26"/>
        <v>0</v>
      </c>
      <c r="AU13" s="68">
        <v>1</v>
      </c>
      <c r="AV13" s="44">
        <f t="shared" si="27"/>
        <v>51</v>
      </c>
      <c r="AW13" s="45">
        <f t="shared" si="28"/>
        <v>51</v>
      </c>
      <c r="AX13" s="68">
        <v>0</v>
      </c>
      <c r="AY13" s="44">
        <f t="shared" si="29"/>
        <v>0</v>
      </c>
      <c r="AZ13" s="45">
        <f t="shared" si="30"/>
        <v>0</v>
      </c>
      <c r="BA13">
        <v>0</v>
      </c>
      <c r="BB13" s="44">
        <f t="shared" si="31"/>
        <v>0</v>
      </c>
      <c r="BC13" s="45">
        <f t="shared" si="32"/>
        <v>0</v>
      </c>
      <c r="BD13">
        <v>0</v>
      </c>
      <c r="BE13" s="44">
        <f t="shared" si="33"/>
        <v>0</v>
      </c>
      <c r="BF13" s="45">
        <f t="shared" si="34"/>
        <v>0</v>
      </c>
      <c r="BG13">
        <v>0</v>
      </c>
      <c r="BH13" s="44">
        <f t="shared" si="35"/>
        <v>0</v>
      </c>
      <c r="BI13" s="45">
        <f t="shared" si="36"/>
        <v>0</v>
      </c>
      <c r="BJ13" s="68">
        <v>0</v>
      </c>
      <c r="BK13" s="44">
        <f t="shared" si="37"/>
        <v>0</v>
      </c>
      <c r="BL13" s="45">
        <f t="shared" si="38"/>
        <v>0</v>
      </c>
      <c r="BM13">
        <v>0</v>
      </c>
      <c r="BN13" s="44">
        <f t="shared" si="39"/>
        <v>0</v>
      </c>
      <c r="BO13" s="45">
        <f t="shared" si="40"/>
        <v>0</v>
      </c>
      <c r="BP13">
        <v>0</v>
      </c>
      <c r="BQ13" s="44">
        <f t="shared" si="41"/>
        <v>0</v>
      </c>
      <c r="BR13" s="45">
        <f t="shared" si="42"/>
        <v>0</v>
      </c>
    </row>
    <row r="14" spans="1:70">
      <c r="A14" s="10" t="s">
        <v>292</v>
      </c>
      <c r="B14" s="7">
        <v>3938414</v>
      </c>
      <c r="C14" s="7" t="s">
        <v>347</v>
      </c>
      <c r="D14" s="21" t="s">
        <v>169</v>
      </c>
      <c r="E14" s="33">
        <v>1</v>
      </c>
      <c r="F14" s="9">
        <v>0.85</v>
      </c>
      <c r="G14" s="31">
        <f t="shared" si="0"/>
        <v>0.85</v>
      </c>
      <c r="H14">
        <v>0</v>
      </c>
      <c r="I14" s="34">
        <f t="shared" si="1"/>
        <v>0</v>
      </c>
      <c r="J14" s="34">
        <f t="shared" si="2"/>
        <v>0</v>
      </c>
      <c r="K14" s="42">
        <v>0</v>
      </c>
      <c r="L14" s="34">
        <f t="shared" si="3"/>
        <v>0</v>
      </c>
      <c r="M14" s="34">
        <f t="shared" si="4"/>
        <v>0</v>
      </c>
      <c r="N14" s="42">
        <v>0</v>
      </c>
      <c r="O14" s="44">
        <f t="shared" si="5"/>
        <v>0</v>
      </c>
      <c r="P14" s="45">
        <f t="shared" si="6"/>
        <v>0</v>
      </c>
      <c r="Q14" s="42">
        <v>0</v>
      </c>
      <c r="R14" s="44">
        <f t="shared" si="7"/>
        <v>0</v>
      </c>
      <c r="S14" s="45">
        <f t="shared" si="8"/>
        <v>0</v>
      </c>
      <c r="T14" s="42">
        <v>0</v>
      </c>
      <c r="U14" s="44">
        <f t="shared" si="9"/>
        <v>0</v>
      </c>
      <c r="V14" s="45">
        <f t="shared" si="10"/>
        <v>0</v>
      </c>
      <c r="W14" s="42">
        <v>0</v>
      </c>
      <c r="X14" s="44">
        <f t="shared" si="11"/>
        <v>0</v>
      </c>
      <c r="Y14" s="45">
        <f t="shared" si="12"/>
        <v>0</v>
      </c>
      <c r="Z14" s="42">
        <v>0</v>
      </c>
      <c r="AA14" s="44">
        <f t="shared" si="13"/>
        <v>0</v>
      </c>
      <c r="AB14" s="45">
        <f t="shared" si="14"/>
        <v>0</v>
      </c>
      <c r="AC14" s="42">
        <v>0</v>
      </c>
      <c r="AD14" s="44">
        <f t="shared" si="15"/>
        <v>0</v>
      </c>
      <c r="AE14" s="45">
        <f t="shared" si="16"/>
        <v>0</v>
      </c>
      <c r="AF14" s="42">
        <v>1</v>
      </c>
      <c r="AG14" s="44">
        <f t="shared" si="17"/>
        <v>0.85</v>
      </c>
      <c r="AH14" s="45">
        <f t="shared" si="18"/>
        <v>17</v>
      </c>
      <c r="AI14" s="42">
        <v>1</v>
      </c>
      <c r="AJ14" s="44">
        <f t="shared" si="19"/>
        <v>0.85</v>
      </c>
      <c r="AK14" s="45">
        <f t="shared" si="20"/>
        <v>3.4</v>
      </c>
      <c r="AL14" s="42">
        <v>0</v>
      </c>
      <c r="AM14" s="44">
        <f t="shared" si="21"/>
        <v>0</v>
      </c>
      <c r="AN14" s="45">
        <f t="shared" si="22"/>
        <v>0</v>
      </c>
      <c r="AO14">
        <v>0</v>
      </c>
      <c r="AP14" s="44">
        <f t="shared" si="23"/>
        <v>0</v>
      </c>
      <c r="AQ14" s="45">
        <f t="shared" si="24"/>
        <v>0</v>
      </c>
      <c r="AR14">
        <v>0</v>
      </c>
      <c r="AS14" s="44">
        <f t="shared" si="25"/>
        <v>0</v>
      </c>
      <c r="AT14" s="45">
        <f t="shared" si="26"/>
        <v>0</v>
      </c>
      <c r="AU14">
        <v>0</v>
      </c>
      <c r="AV14" s="44">
        <f t="shared" si="27"/>
        <v>0</v>
      </c>
      <c r="AW14" s="45">
        <f t="shared" si="28"/>
        <v>0</v>
      </c>
      <c r="AX14">
        <v>0</v>
      </c>
      <c r="AY14" s="44">
        <f t="shared" si="29"/>
        <v>0</v>
      </c>
      <c r="AZ14" s="45">
        <f t="shared" si="30"/>
        <v>0</v>
      </c>
      <c r="BA14" s="42">
        <v>0</v>
      </c>
      <c r="BB14" s="44">
        <f t="shared" si="31"/>
        <v>0</v>
      </c>
      <c r="BC14" s="45">
        <f t="shared" si="32"/>
        <v>0</v>
      </c>
      <c r="BD14" s="42">
        <v>0</v>
      </c>
      <c r="BE14" s="44">
        <f t="shared" si="33"/>
        <v>0</v>
      </c>
      <c r="BF14" s="45">
        <f t="shared" si="34"/>
        <v>0</v>
      </c>
      <c r="BG14" s="42">
        <v>0</v>
      </c>
      <c r="BH14" s="44">
        <f t="shared" si="35"/>
        <v>0</v>
      </c>
      <c r="BI14" s="45">
        <f t="shared" si="36"/>
        <v>0</v>
      </c>
      <c r="BJ14">
        <v>0</v>
      </c>
      <c r="BK14" s="44">
        <f t="shared" si="37"/>
        <v>0</v>
      </c>
      <c r="BL14" s="45">
        <f t="shared" si="38"/>
        <v>0</v>
      </c>
      <c r="BM14" s="42">
        <v>0</v>
      </c>
      <c r="BN14" s="44">
        <f t="shared" si="39"/>
        <v>0</v>
      </c>
      <c r="BO14" s="45">
        <f t="shared" si="40"/>
        <v>0</v>
      </c>
      <c r="BP14" s="42">
        <v>0</v>
      </c>
      <c r="BQ14" s="44">
        <f t="shared" si="41"/>
        <v>0</v>
      </c>
      <c r="BR14" s="45">
        <f t="shared" si="42"/>
        <v>0</v>
      </c>
    </row>
    <row r="15" spans="1:70">
      <c r="A15" s="11" t="s">
        <v>294</v>
      </c>
      <c r="B15" s="13"/>
      <c r="C15" s="24"/>
      <c r="D15" s="22"/>
      <c r="E15" s="33">
        <v>1</v>
      </c>
      <c r="F15" s="9">
        <v>0</v>
      </c>
      <c r="G15" s="31">
        <f t="shared" si="0"/>
        <v>0</v>
      </c>
      <c r="H15">
        <v>0</v>
      </c>
      <c r="I15" s="34">
        <f t="shared" si="1"/>
        <v>0</v>
      </c>
      <c r="J15" s="34">
        <f t="shared" si="2"/>
        <v>0</v>
      </c>
      <c r="K15" s="42">
        <v>0</v>
      </c>
      <c r="L15" s="34">
        <f t="shared" si="3"/>
        <v>0</v>
      </c>
      <c r="M15" s="34">
        <f t="shared" si="4"/>
        <v>0</v>
      </c>
      <c r="N15" s="42">
        <v>0</v>
      </c>
      <c r="O15" s="44">
        <f t="shared" si="5"/>
        <v>0</v>
      </c>
      <c r="P15" s="45">
        <f t="shared" si="6"/>
        <v>0</v>
      </c>
      <c r="Q15" s="42">
        <v>0</v>
      </c>
      <c r="R15" s="44">
        <f t="shared" si="7"/>
        <v>0</v>
      </c>
      <c r="S15" s="45">
        <f t="shared" si="8"/>
        <v>0</v>
      </c>
      <c r="T15" s="42">
        <v>0</v>
      </c>
      <c r="U15" s="44">
        <f t="shared" si="9"/>
        <v>0</v>
      </c>
      <c r="V15" s="45">
        <f t="shared" si="10"/>
        <v>0</v>
      </c>
      <c r="W15" s="42">
        <v>0</v>
      </c>
      <c r="X15" s="44">
        <f t="shared" si="11"/>
        <v>0</v>
      </c>
      <c r="Y15" s="45">
        <f t="shared" si="12"/>
        <v>0</v>
      </c>
      <c r="Z15" s="42">
        <v>2</v>
      </c>
      <c r="AA15" s="44">
        <f t="shared" si="13"/>
        <v>0</v>
      </c>
      <c r="AB15" s="45">
        <f t="shared" si="14"/>
        <v>0</v>
      </c>
      <c r="AC15" s="42">
        <v>0</v>
      </c>
      <c r="AD15" s="44">
        <f t="shared" si="15"/>
        <v>0</v>
      </c>
      <c r="AE15" s="45">
        <f t="shared" si="16"/>
        <v>0</v>
      </c>
      <c r="AF15" s="42">
        <v>0</v>
      </c>
      <c r="AG15" s="44">
        <f t="shared" si="17"/>
        <v>0</v>
      </c>
      <c r="AH15" s="45">
        <f t="shared" si="18"/>
        <v>0</v>
      </c>
      <c r="AI15" s="42">
        <v>0</v>
      </c>
      <c r="AJ15" s="44">
        <f t="shared" si="19"/>
        <v>0</v>
      </c>
      <c r="AK15" s="45">
        <f t="shared" si="20"/>
        <v>0</v>
      </c>
      <c r="AL15" s="42">
        <v>0</v>
      </c>
      <c r="AM15" s="44">
        <f t="shared" si="21"/>
        <v>0</v>
      </c>
      <c r="AN15" s="45">
        <f t="shared" si="22"/>
        <v>0</v>
      </c>
      <c r="AO15" s="42">
        <v>0</v>
      </c>
      <c r="AP15" s="44">
        <f t="shared" si="23"/>
        <v>0</v>
      </c>
      <c r="AQ15" s="45">
        <f t="shared" si="24"/>
        <v>0</v>
      </c>
      <c r="AR15" s="42">
        <v>0</v>
      </c>
      <c r="AS15" s="44">
        <f t="shared" si="25"/>
        <v>0</v>
      </c>
      <c r="AT15" s="45">
        <f t="shared" si="26"/>
        <v>0</v>
      </c>
      <c r="AU15" s="42">
        <v>0</v>
      </c>
      <c r="AV15" s="44">
        <f t="shared" si="27"/>
        <v>0</v>
      </c>
      <c r="AW15" s="45">
        <f t="shared" si="28"/>
        <v>0</v>
      </c>
      <c r="AX15" s="42">
        <v>0</v>
      </c>
      <c r="AY15" s="44">
        <f t="shared" si="29"/>
        <v>0</v>
      </c>
      <c r="AZ15" s="45">
        <f t="shared" si="30"/>
        <v>0</v>
      </c>
      <c r="BA15" s="42">
        <v>0</v>
      </c>
      <c r="BB15" s="44">
        <f t="shared" si="31"/>
        <v>0</v>
      </c>
      <c r="BC15" s="45">
        <f t="shared" si="32"/>
        <v>0</v>
      </c>
      <c r="BD15" s="42">
        <v>0</v>
      </c>
      <c r="BE15" s="44">
        <f t="shared" si="33"/>
        <v>0</v>
      </c>
      <c r="BF15" s="45">
        <f t="shared" si="34"/>
        <v>0</v>
      </c>
      <c r="BG15" s="42">
        <v>0</v>
      </c>
      <c r="BH15" s="44">
        <f t="shared" si="35"/>
        <v>0</v>
      </c>
      <c r="BI15" s="45">
        <f t="shared" si="36"/>
        <v>0</v>
      </c>
      <c r="BJ15" s="42">
        <v>0</v>
      </c>
      <c r="BK15" s="44">
        <f t="shared" si="37"/>
        <v>0</v>
      </c>
      <c r="BL15" s="45">
        <f t="shared" si="38"/>
        <v>0</v>
      </c>
      <c r="BM15" s="42">
        <v>0</v>
      </c>
      <c r="BN15" s="44">
        <f t="shared" si="39"/>
        <v>0</v>
      </c>
      <c r="BO15" s="45">
        <f t="shared" si="40"/>
        <v>0</v>
      </c>
      <c r="BP15" s="42">
        <v>0</v>
      </c>
      <c r="BQ15" s="44">
        <f t="shared" si="41"/>
        <v>0</v>
      </c>
      <c r="BR15" s="45">
        <f t="shared" si="42"/>
        <v>0</v>
      </c>
    </row>
    <row r="16" spans="1:70">
      <c r="A16" s="7" t="s">
        <v>199</v>
      </c>
      <c r="B16" s="7">
        <v>1694239</v>
      </c>
      <c r="C16" s="21" t="s">
        <v>207</v>
      </c>
      <c r="D16" s="21" t="s">
        <v>1</v>
      </c>
      <c r="E16" s="8">
        <v>1</v>
      </c>
      <c r="F16" s="12">
        <v>3.5999999999999997E-2</v>
      </c>
      <c r="G16" s="31">
        <f t="shared" si="0"/>
        <v>3.5999999999999997E-2</v>
      </c>
      <c r="H16">
        <v>8</v>
      </c>
      <c r="I16" s="34">
        <f t="shared" si="1"/>
        <v>0.28799999999999998</v>
      </c>
      <c r="J16" s="34">
        <f t="shared" si="2"/>
        <v>0.57599999999999996</v>
      </c>
      <c r="K16" s="42">
        <v>1</v>
      </c>
      <c r="L16" s="34">
        <f t="shared" si="3"/>
        <v>3.5999999999999997E-2</v>
      </c>
      <c r="M16" s="34">
        <f t="shared" si="4"/>
        <v>7.1999999999999995E-2</v>
      </c>
      <c r="N16" s="42">
        <v>1</v>
      </c>
      <c r="O16" s="44">
        <f t="shared" si="5"/>
        <v>3.5999999999999997E-2</v>
      </c>
      <c r="P16" s="45">
        <f t="shared" si="6"/>
        <v>7.1999999999999995E-2</v>
      </c>
      <c r="Q16" s="42">
        <v>2</v>
      </c>
      <c r="R16" s="44">
        <f t="shared" si="7"/>
        <v>7.1999999999999995E-2</v>
      </c>
      <c r="S16" s="45">
        <f t="shared" si="8"/>
        <v>0.14399999999999999</v>
      </c>
      <c r="T16" s="42">
        <v>1</v>
      </c>
      <c r="U16" s="44">
        <f t="shared" si="9"/>
        <v>3.5999999999999997E-2</v>
      </c>
      <c r="V16" s="45">
        <f t="shared" si="10"/>
        <v>7.1999999999999995E-2</v>
      </c>
      <c r="W16" s="42">
        <v>0</v>
      </c>
      <c r="X16" s="44">
        <f t="shared" si="11"/>
        <v>0</v>
      </c>
      <c r="Y16" s="45">
        <f t="shared" si="12"/>
        <v>0</v>
      </c>
      <c r="Z16" s="42">
        <v>0</v>
      </c>
      <c r="AA16" s="44">
        <f t="shared" si="13"/>
        <v>0</v>
      </c>
      <c r="AB16" s="45">
        <f t="shared" si="14"/>
        <v>0</v>
      </c>
      <c r="AC16" s="42">
        <v>0</v>
      </c>
      <c r="AD16" s="44">
        <f t="shared" si="15"/>
        <v>0</v>
      </c>
      <c r="AE16" s="45">
        <f t="shared" si="16"/>
        <v>0</v>
      </c>
      <c r="AF16" s="42">
        <v>7</v>
      </c>
      <c r="AG16" s="44">
        <f t="shared" si="17"/>
        <v>0.252</v>
      </c>
      <c r="AH16" s="45">
        <f t="shared" si="18"/>
        <v>5.04</v>
      </c>
      <c r="AI16" s="42">
        <v>8</v>
      </c>
      <c r="AJ16" s="44">
        <f t="shared" si="19"/>
        <v>0.28799999999999998</v>
      </c>
      <c r="AK16" s="45">
        <f t="shared" si="20"/>
        <v>1.1519999999999999</v>
      </c>
      <c r="AL16" s="42">
        <v>0</v>
      </c>
      <c r="AM16" s="44">
        <f t="shared" si="21"/>
        <v>0</v>
      </c>
      <c r="AN16" s="45">
        <f t="shared" si="22"/>
        <v>0</v>
      </c>
      <c r="AO16">
        <v>0</v>
      </c>
      <c r="AP16" s="44">
        <f t="shared" si="23"/>
        <v>0</v>
      </c>
      <c r="AQ16" s="45">
        <f t="shared" si="24"/>
        <v>0</v>
      </c>
      <c r="AR16">
        <v>0</v>
      </c>
      <c r="AS16" s="44">
        <f t="shared" si="25"/>
        <v>0</v>
      </c>
      <c r="AT16" s="45">
        <f t="shared" si="26"/>
        <v>0</v>
      </c>
      <c r="AU16">
        <v>0</v>
      </c>
      <c r="AV16" s="44">
        <f t="shared" si="27"/>
        <v>0</v>
      </c>
      <c r="AW16" s="45">
        <f t="shared" si="28"/>
        <v>0</v>
      </c>
      <c r="AX16">
        <v>0</v>
      </c>
      <c r="AY16" s="44">
        <f t="shared" si="29"/>
        <v>0</v>
      </c>
      <c r="AZ16" s="45">
        <f t="shared" si="30"/>
        <v>0</v>
      </c>
      <c r="BA16">
        <v>0</v>
      </c>
      <c r="BB16" s="44">
        <f t="shared" si="31"/>
        <v>0</v>
      </c>
      <c r="BC16" s="45">
        <f t="shared" si="32"/>
        <v>0</v>
      </c>
      <c r="BD16">
        <v>0</v>
      </c>
      <c r="BE16" s="44">
        <f t="shared" si="33"/>
        <v>0</v>
      </c>
      <c r="BF16" s="45">
        <f t="shared" si="34"/>
        <v>0</v>
      </c>
      <c r="BG16">
        <v>0</v>
      </c>
      <c r="BH16" s="44">
        <f t="shared" si="35"/>
        <v>0</v>
      </c>
      <c r="BI16" s="45">
        <f t="shared" si="36"/>
        <v>0</v>
      </c>
      <c r="BJ16" s="42">
        <v>0</v>
      </c>
      <c r="BK16" s="44">
        <f t="shared" si="37"/>
        <v>0</v>
      </c>
      <c r="BL16" s="45">
        <f t="shared" si="38"/>
        <v>0</v>
      </c>
      <c r="BM16">
        <v>0</v>
      </c>
      <c r="BN16" s="44">
        <f t="shared" si="39"/>
        <v>0</v>
      </c>
      <c r="BO16" s="45">
        <f t="shared" si="40"/>
        <v>0</v>
      </c>
      <c r="BP16">
        <v>0</v>
      </c>
      <c r="BQ16" s="44">
        <f t="shared" si="41"/>
        <v>0</v>
      </c>
      <c r="BR16" s="45">
        <f t="shared" si="42"/>
        <v>0</v>
      </c>
    </row>
    <row r="17" spans="1:70">
      <c r="A17" s="7" t="s">
        <v>199</v>
      </c>
      <c r="B17" s="7">
        <v>1457705</v>
      </c>
      <c r="C17" s="21" t="s">
        <v>208</v>
      </c>
      <c r="D17" s="21" t="s">
        <v>70</v>
      </c>
      <c r="E17" s="8">
        <v>10</v>
      </c>
      <c r="F17" s="9">
        <v>2.6</v>
      </c>
      <c r="G17" s="31">
        <f t="shared" si="0"/>
        <v>0.26</v>
      </c>
      <c r="H17">
        <v>0</v>
      </c>
      <c r="I17" s="34">
        <f t="shared" si="1"/>
        <v>0</v>
      </c>
      <c r="J17" s="34">
        <f t="shared" si="2"/>
        <v>0</v>
      </c>
      <c r="K17" s="42">
        <v>1</v>
      </c>
      <c r="L17" s="34">
        <f t="shared" si="3"/>
        <v>0.26</v>
      </c>
      <c r="M17" s="34">
        <f t="shared" si="4"/>
        <v>0.52</v>
      </c>
      <c r="N17" s="42">
        <v>0</v>
      </c>
      <c r="O17" s="44">
        <f t="shared" si="5"/>
        <v>0</v>
      </c>
      <c r="P17" s="45">
        <f t="shared" si="6"/>
        <v>0</v>
      </c>
      <c r="Q17" s="42">
        <v>0</v>
      </c>
      <c r="R17" s="44">
        <f t="shared" si="7"/>
        <v>0</v>
      </c>
      <c r="S17" s="45">
        <f t="shared" si="8"/>
        <v>0</v>
      </c>
      <c r="T17" s="42">
        <v>0</v>
      </c>
      <c r="U17" s="44">
        <f t="shared" si="9"/>
        <v>0</v>
      </c>
      <c r="V17" s="45">
        <f t="shared" si="10"/>
        <v>0</v>
      </c>
      <c r="W17" s="42">
        <v>6</v>
      </c>
      <c r="X17" s="44">
        <f t="shared" si="11"/>
        <v>1.56</v>
      </c>
      <c r="Y17" s="45">
        <f t="shared" si="12"/>
        <v>3.12</v>
      </c>
      <c r="Z17" s="42">
        <v>0</v>
      </c>
      <c r="AA17" s="44">
        <f t="shared" si="13"/>
        <v>0</v>
      </c>
      <c r="AB17" s="45">
        <f t="shared" si="14"/>
        <v>0</v>
      </c>
      <c r="AC17" s="42">
        <v>0</v>
      </c>
      <c r="AD17" s="44">
        <f t="shared" si="15"/>
        <v>0</v>
      </c>
      <c r="AE17" s="45">
        <f t="shared" si="16"/>
        <v>0</v>
      </c>
      <c r="AF17" s="42">
        <v>0</v>
      </c>
      <c r="AG17" s="44">
        <f t="shared" si="17"/>
        <v>0</v>
      </c>
      <c r="AH17" s="45">
        <f t="shared" si="18"/>
        <v>0</v>
      </c>
      <c r="AI17" s="42">
        <v>0</v>
      </c>
      <c r="AJ17" s="44">
        <f t="shared" si="19"/>
        <v>0</v>
      </c>
      <c r="AK17" s="45">
        <f t="shared" si="20"/>
        <v>0</v>
      </c>
      <c r="AL17" s="42">
        <v>0</v>
      </c>
      <c r="AM17" s="44">
        <f t="shared" si="21"/>
        <v>0</v>
      </c>
      <c r="AN17" s="45">
        <f t="shared" si="22"/>
        <v>0</v>
      </c>
      <c r="AO17">
        <v>0</v>
      </c>
      <c r="AP17" s="44">
        <f t="shared" si="23"/>
        <v>0</v>
      </c>
      <c r="AQ17" s="45">
        <f t="shared" si="24"/>
        <v>0</v>
      </c>
      <c r="AR17" s="42">
        <v>0</v>
      </c>
      <c r="AS17" s="44">
        <f t="shared" si="25"/>
        <v>0</v>
      </c>
      <c r="AT17" s="45">
        <f t="shared" si="26"/>
        <v>0</v>
      </c>
      <c r="AU17" s="42">
        <v>0</v>
      </c>
      <c r="AV17" s="44">
        <f t="shared" si="27"/>
        <v>0</v>
      </c>
      <c r="AW17" s="45">
        <f t="shared" si="28"/>
        <v>0</v>
      </c>
      <c r="AX17" s="42">
        <v>0</v>
      </c>
      <c r="AY17" s="44">
        <f t="shared" si="29"/>
        <v>0</v>
      </c>
      <c r="AZ17" s="45">
        <f t="shared" si="30"/>
        <v>0</v>
      </c>
      <c r="BA17" s="42">
        <v>0</v>
      </c>
      <c r="BB17" s="44">
        <f t="shared" si="31"/>
        <v>0</v>
      </c>
      <c r="BC17" s="45">
        <f t="shared" si="32"/>
        <v>0</v>
      </c>
      <c r="BD17" s="42">
        <v>0</v>
      </c>
      <c r="BE17" s="44">
        <f t="shared" si="33"/>
        <v>0</v>
      </c>
      <c r="BF17" s="45">
        <f t="shared" si="34"/>
        <v>0</v>
      </c>
      <c r="BG17" s="42">
        <v>0</v>
      </c>
      <c r="BH17" s="44">
        <f t="shared" si="35"/>
        <v>0</v>
      </c>
      <c r="BI17" s="45">
        <f t="shared" si="36"/>
        <v>0</v>
      </c>
      <c r="BJ17" s="42">
        <v>0</v>
      </c>
      <c r="BK17" s="44">
        <f t="shared" si="37"/>
        <v>0</v>
      </c>
      <c r="BL17" s="45">
        <f t="shared" si="38"/>
        <v>0</v>
      </c>
      <c r="BM17" s="42">
        <v>0</v>
      </c>
      <c r="BN17" s="44">
        <f t="shared" si="39"/>
        <v>0</v>
      </c>
      <c r="BO17" s="45">
        <f t="shared" si="40"/>
        <v>0</v>
      </c>
      <c r="BP17" s="42">
        <v>0</v>
      </c>
      <c r="BQ17" s="44">
        <f t="shared" si="41"/>
        <v>0</v>
      </c>
      <c r="BR17" s="45">
        <f t="shared" si="42"/>
        <v>0</v>
      </c>
    </row>
    <row r="18" spans="1:70">
      <c r="A18" s="7" t="s">
        <v>199</v>
      </c>
      <c r="B18" s="7">
        <v>1890269</v>
      </c>
      <c r="C18" s="21" t="s">
        <v>209</v>
      </c>
      <c r="D18" s="21" t="s">
        <v>5</v>
      </c>
      <c r="E18" s="8">
        <v>10</v>
      </c>
      <c r="F18" s="9">
        <v>8.6999999999999993</v>
      </c>
      <c r="G18" s="31">
        <f t="shared" si="0"/>
        <v>0.86999999999999988</v>
      </c>
      <c r="H18">
        <v>17</v>
      </c>
      <c r="I18" s="34">
        <f t="shared" si="1"/>
        <v>14.789999999999997</v>
      </c>
      <c r="J18" s="34">
        <f t="shared" si="2"/>
        <v>29.579999999999995</v>
      </c>
      <c r="K18" s="42">
        <v>1</v>
      </c>
      <c r="L18" s="34">
        <f t="shared" si="3"/>
        <v>0.86999999999999988</v>
      </c>
      <c r="M18" s="34">
        <f t="shared" si="4"/>
        <v>1.7399999999999998</v>
      </c>
      <c r="N18" s="42">
        <v>0</v>
      </c>
      <c r="O18" s="44">
        <f t="shared" si="5"/>
        <v>0</v>
      </c>
      <c r="P18" s="45">
        <f t="shared" si="6"/>
        <v>0</v>
      </c>
      <c r="Q18" s="42">
        <v>0</v>
      </c>
      <c r="R18" s="44">
        <f t="shared" si="7"/>
        <v>0</v>
      </c>
      <c r="S18" s="45">
        <f t="shared" si="8"/>
        <v>0</v>
      </c>
      <c r="T18" s="42">
        <v>0</v>
      </c>
      <c r="U18" s="44">
        <f t="shared" si="9"/>
        <v>0</v>
      </c>
      <c r="V18" s="45">
        <f t="shared" si="10"/>
        <v>0</v>
      </c>
      <c r="W18" s="42">
        <v>0</v>
      </c>
      <c r="X18" s="44">
        <f t="shared" si="11"/>
        <v>0</v>
      </c>
      <c r="Y18" s="45">
        <f t="shared" si="12"/>
        <v>0</v>
      </c>
      <c r="Z18" s="42">
        <v>0</v>
      </c>
      <c r="AA18" s="44">
        <f t="shared" si="13"/>
        <v>0</v>
      </c>
      <c r="AB18" s="45">
        <f t="shared" si="14"/>
        <v>0</v>
      </c>
      <c r="AC18" s="42">
        <v>0</v>
      </c>
      <c r="AD18" s="44">
        <f t="shared" si="15"/>
        <v>0</v>
      </c>
      <c r="AE18" s="45">
        <f t="shared" si="16"/>
        <v>0</v>
      </c>
      <c r="AF18" s="42">
        <v>0</v>
      </c>
      <c r="AG18" s="44">
        <f t="shared" si="17"/>
        <v>0</v>
      </c>
      <c r="AH18" s="45">
        <f t="shared" si="18"/>
        <v>0</v>
      </c>
      <c r="AI18" s="42">
        <v>0</v>
      </c>
      <c r="AJ18" s="44">
        <f t="shared" si="19"/>
        <v>0</v>
      </c>
      <c r="AK18" s="45">
        <f t="shared" si="20"/>
        <v>0</v>
      </c>
      <c r="AL18" s="42">
        <v>0</v>
      </c>
      <c r="AM18" s="44">
        <f t="shared" si="21"/>
        <v>0</v>
      </c>
      <c r="AN18" s="45">
        <f t="shared" si="22"/>
        <v>0</v>
      </c>
      <c r="AO18" s="42">
        <v>0</v>
      </c>
      <c r="AP18" s="44">
        <f t="shared" si="23"/>
        <v>0</v>
      </c>
      <c r="AQ18" s="45">
        <f t="shared" si="24"/>
        <v>0</v>
      </c>
      <c r="AR18">
        <v>0</v>
      </c>
      <c r="AS18" s="44">
        <f t="shared" si="25"/>
        <v>0</v>
      </c>
      <c r="AT18" s="45">
        <f t="shared" si="26"/>
        <v>0</v>
      </c>
      <c r="AU18">
        <v>0</v>
      </c>
      <c r="AV18" s="44">
        <f t="shared" si="27"/>
        <v>0</v>
      </c>
      <c r="AW18" s="45">
        <f t="shared" si="28"/>
        <v>0</v>
      </c>
      <c r="AX18">
        <v>0</v>
      </c>
      <c r="AY18" s="44">
        <f t="shared" si="29"/>
        <v>0</v>
      </c>
      <c r="AZ18" s="45">
        <f t="shared" si="30"/>
        <v>0</v>
      </c>
      <c r="BA18" s="42">
        <v>0</v>
      </c>
      <c r="BB18" s="44">
        <f t="shared" si="31"/>
        <v>0</v>
      </c>
      <c r="BC18" s="45">
        <f t="shared" si="32"/>
        <v>0</v>
      </c>
      <c r="BD18" s="42">
        <v>0</v>
      </c>
      <c r="BE18" s="44">
        <f t="shared" si="33"/>
        <v>0</v>
      </c>
      <c r="BF18" s="45">
        <f t="shared" si="34"/>
        <v>0</v>
      </c>
      <c r="BG18" s="42">
        <v>0</v>
      </c>
      <c r="BH18" s="44">
        <f t="shared" si="35"/>
        <v>0</v>
      </c>
      <c r="BI18" s="45">
        <f t="shared" si="36"/>
        <v>0</v>
      </c>
      <c r="BJ18">
        <v>0</v>
      </c>
      <c r="BK18" s="44">
        <f t="shared" si="37"/>
        <v>0</v>
      </c>
      <c r="BL18" s="45">
        <f t="shared" si="38"/>
        <v>0</v>
      </c>
      <c r="BM18" s="42">
        <v>0</v>
      </c>
      <c r="BN18" s="44">
        <f t="shared" si="39"/>
        <v>0</v>
      </c>
      <c r="BO18" s="45">
        <f t="shared" si="40"/>
        <v>0</v>
      </c>
      <c r="BP18" s="42">
        <v>0</v>
      </c>
      <c r="BQ18" s="44">
        <f t="shared" si="41"/>
        <v>0</v>
      </c>
      <c r="BR18" s="45">
        <f t="shared" si="42"/>
        <v>0</v>
      </c>
    </row>
    <row r="19" spans="1:70">
      <c r="A19" s="7" t="s">
        <v>199</v>
      </c>
      <c r="B19" s="7">
        <v>1848561</v>
      </c>
      <c r="C19" s="21" t="s">
        <v>210</v>
      </c>
      <c r="D19" s="21" t="s">
        <v>7</v>
      </c>
      <c r="E19" s="8">
        <v>5</v>
      </c>
      <c r="F19" s="9">
        <f>5*0.29</f>
        <v>1.45</v>
      </c>
      <c r="G19" s="31">
        <f t="shared" si="0"/>
        <v>0.28999999999999998</v>
      </c>
      <c r="H19">
        <v>7</v>
      </c>
      <c r="I19" s="34">
        <f t="shared" si="1"/>
        <v>2.0299999999999998</v>
      </c>
      <c r="J19" s="34">
        <f t="shared" si="2"/>
        <v>4.0599999999999996</v>
      </c>
      <c r="K19" s="42">
        <v>1</v>
      </c>
      <c r="L19" s="34">
        <f t="shared" si="3"/>
        <v>0.28999999999999998</v>
      </c>
      <c r="M19" s="34">
        <f t="shared" si="4"/>
        <v>0.57999999999999996</v>
      </c>
      <c r="N19" s="42">
        <v>0</v>
      </c>
      <c r="O19" s="44">
        <f t="shared" si="5"/>
        <v>0</v>
      </c>
      <c r="P19" s="45">
        <f t="shared" si="6"/>
        <v>0</v>
      </c>
      <c r="Q19" s="42">
        <v>1</v>
      </c>
      <c r="R19" s="44">
        <f t="shared" si="7"/>
        <v>0.28999999999999998</v>
      </c>
      <c r="S19" s="45">
        <f t="shared" si="8"/>
        <v>0.57999999999999996</v>
      </c>
      <c r="T19" s="42">
        <v>1</v>
      </c>
      <c r="U19" s="44">
        <f t="shared" si="9"/>
        <v>0.28999999999999998</v>
      </c>
      <c r="V19" s="45">
        <f t="shared" si="10"/>
        <v>0.57999999999999996</v>
      </c>
      <c r="W19" s="42">
        <v>4</v>
      </c>
      <c r="X19" s="44">
        <f t="shared" si="11"/>
        <v>1.1599999999999999</v>
      </c>
      <c r="Y19" s="45">
        <f t="shared" si="12"/>
        <v>2.3199999999999998</v>
      </c>
      <c r="Z19" s="42">
        <v>0</v>
      </c>
      <c r="AA19" s="44">
        <f t="shared" si="13"/>
        <v>0</v>
      </c>
      <c r="AB19" s="45">
        <f t="shared" si="14"/>
        <v>0</v>
      </c>
      <c r="AC19" s="42">
        <v>0</v>
      </c>
      <c r="AD19" s="44">
        <f t="shared" si="15"/>
        <v>0</v>
      </c>
      <c r="AE19" s="45">
        <f t="shared" si="16"/>
        <v>0</v>
      </c>
      <c r="AF19" s="42">
        <v>7</v>
      </c>
      <c r="AG19" s="44">
        <f t="shared" si="17"/>
        <v>2.0299999999999998</v>
      </c>
      <c r="AH19" s="45">
        <f t="shared" si="18"/>
        <v>40.599999999999994</v>
      </c>
      <c r="AI19" s="42">
        <v>8</v>
      </c>
      <c r="AJ19" s="44">
        <f t="shared" si="19"/>
        <v>2.3199999999999998</v>
      </c>
      <c r="AK19" s="45">
        <f t="shared" si="20"/>
        <v>9.2799999999999994</v>
      </c>
      <c r="AL19" s="42">
        <v>0</v>
      </c>
      <c r="AM19" s="44">
        <f t="shared" si="21"/>
        <v>0</v>
      </c>
      <c r="AN19" s="45">
        <f t="shared" si="22"/>
        <v>0</v>
      </c>
      <c r="AO19">
        <v>0</v>
      </c>
      <c r="AP19" s="44">
        <f t="shared" si="23"/>
        <v>0</v>
      </c>
      <c r="AQ19" s="45">
        <f t="shared" si="24"/>
        <v>0</v>
      </c>
      <c r="AR19" s="42">
        <v>0</v>
      </c>
      <c r="AS19" s="44">
        <f t="shared" si="25"/>
        <v>0</v>
      </c>
      <c r="AT19" s="45">
        <f t="shared" si="26"/>
        <v>0</v>
      </c>
      <c r="AU19" s="42">
        <v>0</v>
      </c>
      <c r="AV19" s="44">
        <f t="shared" si="27"/>
        <v>0</v>
      </c>
      <c r="AW19" s="45">
        <f t="shared" si="28"/>
        <v>0</v>
      </c>
      <c r="AX19" s="42">
        <v>0</v>
      </c>
      <c r="AY19" s="44">
        <f t="shared" si="29"/>
        <v>0</v>
      </c>
      <c r="AZ19" s="45">
        <f t="shared" si="30"/>
        <v>0</v>
      </c>
      <c r="BA19">
        <v>0</v>
      </c>
      <c r="BB19" s="44">
        <f t="shared" si="31"/>
        <v>0</v>
      </c>
      <c r="BC19" s="45">
        <f t="shared" si="32"/>
        <v>0</v>
      </c>
      <c r="BD19">
        <v>0</v>
      </c>
      <c r="BE19" s="44">
        <f t="shared" si="33"/>
        <v>0</v>
      </c>
      <c r="BF19" s="45">
        <f t="shared" si="34"/>
        <v>0</v>
      </c>
      <c r="BG19">
        <v>0</v>
      </c>
      <c r="BH19" s="44">
        <f t="shared" si="35"/>
        <v>0</v>
      </c>
      <c r="BI19" s="45">
        <f t="shared" si="36"/>
        <v>0</v>
      </c>
      <c r="BJ19" s="42">
        <v>0</v>
      </c>
      <c r="BK19" s="44">
        <f t="shared" si="37"/>
        <v>0</v>
      </c>
      <c r="BL19" s="45">
        <f t="shared" si="38"/>
        <v>0</v>
      </c>
      <c r="BM19">
        <v>0</v>
      </c>
      <c r="BN19" s="44">
        <f t="shared" si="39"/>
        <v>0</v>
      </c>
      <c r="BO19" s="45">
        <f t="shared" si="40"/>
        <v>0</v>
      </c>
      <c r="BP19">
        <v>0</v>
      </c>
      <c r="BQ19" s="44">
        <f t="shared" si="41"/>
        <v>0</v>
      </c>
      <c r="BR19" s="45">
        <f t="shared" si="42"/>
        <v>0</v>
      </c>
    </row>
    <row r="20" spans="1:70">
      <c r="A20" s="7" t="s">
        <v>199</v>
      </c>
      <c r="B20" s="7">
        <v>1144640</v>
      </c>
      <c r="C20" s="21" t="s">
        <v>211</v>
      </c>
      <c r="D20" s="21" t="s">
        <v>95</v>
      </c>
      <c r="E20" s="8">
        <v>5</v>
      </c>
      <c r="F20" s="9">
        <f>0.24*5</f>
        <v>1.2</v>
      </c>
      <c r="G20" s="31">
        <f t="shared" si="0"/>
        <v>0.24</v>
      </c>
      <c r="H20">
        <v>0</v>
      </c>
      <c r="I20" s="34">
        <f t="shared" si="1"/>
        <v>0</v>
      </c>
      <c r="J20" s="34">
        <f t="shared" si="2"/>
        <v>0</v>
      </c>
      <c r="K20" s="42">
        <v>0</v>
      </c>
      <c r="L20" s="34">
        <f t="shared" si="3"/>
        <v>0</v>
      </c>
      <c r="M20" s="34">
        <f t="shared" si="4"/>
        <v>0</v>
      </c>
      <c r="N20" s="42">
        <v>0</v>
      </c>
      <c r="O20" s="44">
        <f t="shared" si="5"/>
        <v>0</v>
      </c>
      <c r="P20" s="45">
        <f t="shared" si="6"/>
        <v>0</v>
      </c>
      <c r="Q20" s="42">
        <v>1</v>
      </c>
      <c r="R20" s="44">
        <f t="shared" si="7"/>
        <v>0.24</v>
      </c>
      <c r="S20" s="45">
        <f t="shared" si="8"/>
        <v>0.48</v>
      </c>
      <c r="T20" s="42">
        <v>0</v>
      </c>
      <c r="U20" s="44">
        <f t="shared" si="9"/>
        <v>0</v>
      </c>
      <c r="V20" s="45">
        <f t="shared" si="10"/>
        <v>0</v>
      </c>
      <c r="W20" s="42">
        <v>0</v>
      </c>
      <c r="X20" s="44">
        <f t="shared" si="11"/>
        <v>0</v>
      </c>
      <c r="Y20" s="45">
        <f t="shared" si="12"/>
        <v>0</v>
      </c>
      <c r="Z20" s="42">
        <v>0</v>
      </c>
      <c r="AA20" s="44">
        <f t="shared" si="13"/>
        <v>0</v>
      </c>
      <c r="AB20" s="45">
        <f t="shared" si="14"/>
        <v>0</v>
      </c>
      <c r="AC20" s="42">
        <v>0</v>
      </c>
      <c r="AD20" s="44">
        <f t="shared" si="15"/>
        <v>0</v>
      </c>
      <c r="AE20" s="45">
        <f t="shared" si="16"/>
        <v>0</v>
      </c>
      <c r="AF20" s="42">
        <v>1</v>
      </c>
      <c r="AG20" s="44">
        <f t="shared" si="17"/>
        <v>0.24</v>
      </c>
      <c r="AH20" s="45">
        <f t="shared" si="18"/>
        <v>4.8</v>
      </c>
      <c r="AI20" s="42">
        <v>1</v>
      </c>
      <c r="AJ20" s="44">
        <f t="shared" si="19"/>
        <v>0.24</v>
      </c>
      <c r="AK20" s="45">
        <f t="shared" si="20"/>
        <v>0.96</v>
      </c>
      <c r="AL20" s="42">
        <v>0</v>
      </c>
      <c r="AM20" s="44">
        <f t="shared" si="21"/>
        <v>0</v>
      </c>
      <c r="AN20" s="45">
        <f t="shared" si="22"/>
        <v>0</v>
      </c>
      <c r="AO20">
        <v>0</v>
      </c>
      <c r="AP20" s="44">
        <f t="shared" si="23"/>
        <v>0</v>
      </c>
      <c r="AQ20" s="45">
        <f t="shared" si="24"/>
        <v>0</v>
      </c>
      <c r="AR20">
        <v>0</v>
      </c>
      <c r="AS20" s="44">
        <f t="shared" si="25"/>
        <v>0</v>
      </c>
      <c r="AT20" s="45">
        <f t="shared" si="26"/>
        <v>0</v>
      </c>
      <c r="AU20">
        <v>0</v>
      </c>
      <c r="AV20" s="44">
        <f t="shared" si="27"/>
        <v>0</v>
      </c>
      <c r="AW20" s="45">
        <f t="shared" si="28"/>
        <v>0</v>
      </c>
      <c r="AX20">
        <v>0</v>
      </c>
      <c r="AY20" s="44">
        <f t="shared" si="29"/>
        <v>0</v>
      </c>
      <c r="AZ20" s="45">
        <f t="shared" si="30"/>
        <v>0</v>
      </c>
      <c r="BA20" s="42">
        <v>0</v>
      </c>
      <c r="BB20" s="44">
        <f t="shared" si="31"/>
        <v>0</v>
      </c>
      <c r="BC20" s="45">
        <f t="shared" si="32"/>
        <v>0</v>
      </c>
      <c r="BD20" s="42">
        <v>0</v>
      </c>
      <c r="BE20" s="44">
        <f t="shared" si="33"/>
        <v>0</v>
      </c>
      <c r="BF20" s="45">
        <f t="shared" si="34"/>
        <v>0</v>
      </c>
      <c r="BG20" s="42">
        <v>0</v>
      </c>
      <c r="BH20" s="44">
        <f t="shared" si="35"/>
        <v>0</v>
      </c>
      <c r="BI20" s="45">
        <f t="shared" si="36"/>
        <v>0</v>
      </c>
      <c r="BJ20" s="42">
        <v>0</v>
      </c>
      <c r="BK20" s="44">
        <f t="shared" si="37"/>
        <v>0</v>
      </c>
      <c r="BL20" s="45">
        <f t="shared" si="38"/>
        <v>0</v>
      </c>
      <c r="BM20" s="42">
        <v>0</v>
      </c>
      <c r="BN20" s="44">
        <f t="shared" si="39"/>
        <v>0</v>
      </c>
      <c r="BO20" s="45">
        <f t="shared" si="40"/>
        <v>0</v>
      </c>
      <c r="BP20" s="42">
        <v>0</v>
      </c>
      <c r="BQ20" s="44">
        <f t="shared" si="41"/>
        <v>0</v>
      </c>
      <c r="BR20" s="45">
        <f t="shared" si="42"/>
        <v>0</v>
      </c>
    </row>
    <row r="21" spans="1:70">
      <c r="A21" s="7" t="s">
        <v>199</v>
      </c>
      <c r="B21" s="7">
        <v>8126658</v>
      </c>
      <c r="C21" s="21" t="s">
        <v>212</v>
      </c>
      <c r="D21" s="21" t="s">
        <v>3</v>
      </c>
      <c r="E21" s="8">
        <v>1</v>
      </c>
      <c r="F21" s="9">
        <v>0.4</v>
      </c>
      <c r="G21" s="31">
        <f t="shared" si="0"/>
        <v>0.4</v>
      </c>
      <c r="H21">
        <v>1</v>
      </c>
      <c r="I21" s="34">
        <f t="shared" si="1"/>
        <v>0.4</v>
      </c>
      <c r="J21" s="34">
        <f t="shared" si="2"/>
        <v>0.8</v>
      </c>
      <c r="K21" s="42">
        <v>1</v>
      </c>
      <c r="L21" s="34">
        <f t="shared" si="3"/>
        <v>0.4</v>
      </c>
      <c r="M21" s="34">
        <f t="shared" si="4"/>
        <v>0.8</v>
      </c>
      <c r="N21" s="42">
        <v>0</v>
      </c>
      <c r="O21" s="44">
        <f t="shared" si="5"/>
        <v>0</v>
      </c>
      <c r="P21" s="45">
        <f t="shared" si="6"/>
        <v>0</v>
      </c>
      <c r="Q21" s="42">
        <v>0</v>
      </c>
      <c r="R21" s="44">
        <f t="shared" si="7"/>
        <v>0</v>
      </c>
      <c r="S21" s="45">
        <f t="shared" si="8"/>
        <v>0</v>
      </c>
      <c r="T21" s="42">
        <v>0</v>
      </c>
      <c r="U21" s="44">
        <f t="shared" si="9"/>
        <v>0</v>
      </c>
      <c r="V21" s="45">
        <f t="shared" si="10"/>
        <v>0</v>
      </c>
      <c r="W21" s="42">
        <v>2</v>
      </c>
      <c r="X21" s="44">
        <f t="shared" si="11"/>
        <v>0.8</v>
      </c>
      <c r="Y21" s="45">
        <f t="shared" si="12"/>
        <v>1.6</v>
      </c>
      <c r="Z21" s="42">
        <v>0</v>
      </c>
      <c r="AA21" s="44">
        <f t="shared" si="13"/>
        <v>0</v>
      </c>
      <c r="AB21" s="45">
        <f t="shared" si="14"/>
        <v>0</v>
      </c>
      <c r="AC21" s="42">
        <v>0</v>
      </c>
      <c r="AD21" s="44">
        <f t="shared" si="15"/>
        <v>0</v>
      </c>
      <c r="AE21" s="45">
        <f t="shared" si="16"/>
        <v>0</v>
      </c>
      <c r="AF21" s="42">
        <v>1</v>
      </c>
      <c r="AG21" s="44">
        <f t="shared" si="17"/>
        <v>0.4</v>
      </c>
      <c r="AH21" s="45">
        <f t="shared" si="18"/>
        <v>8</v>
      </c>
      <c r="AI21" s="42">
        <v>1</v>
      </c>
      <c r="AJ21" s="44">
        <f t="shared" si="19"/>
        <v>0.4</v>
      </c>
      <c r="AK21" s="45">
        <f t="shared" si="20"/>
        <v>1.6</v>
      </c>
      <c r="AL21" s="42">
        <v>0</v>
      </c>
      <c r="AM21" s="44">
        <f t="shared" si="21"/>
        <v>0</v>
      </c>
      <c r="AN21" s="45">
        <f t="shared" si="22"/>
        <v>0</v>
      </c>
      <c r="AO21" s="42">
        <v>0</v>
      </c>
      <c r="AP21" s="44">
        <f t="shared" si="23"/>
        <v>0</v>
      </c>
      <c r="AQ21" s="45">
        <f t="shared" si="24"/>
        <v>0</v>
      </c>
      <c r="AR21" s="42">
        <v>0</v>
      </c>
      <c r="AS21" s="44">
        <f t="shared" si="25"/>
        <v>0</v>
      </c>
      <c r="AT21" s="45">
        <f t="shared" si="26"/>
        <v>0</v>
      </c>
      <c r="AU21" s="42">
        <v>0</v>
      </c>
      <c r="AV21" s="44">
        <f t="shared" si="27"/>
        <v>0</v>
      </c>
      <c r="AW21" s="45">
        <f t="shared" si="28"/>
        <v>0</v>
      </c>
      <c r="AX21" s="42">
        <v>0</v>
      </c>
      <c r="AY21" s="44">
        <f t="shared" si="29"/>
        <v>0</v>
      </c>
      <c r="AZ21" s="45">
        <f t="shared" si="30"/>
        <v>0</v>
      </c>
      <c r="BA21" s="42">
        <v>0</v>
      </c>
      <c r="BB21" s="44">
        <f t="shared" si="31"/>
        <v>0</v>
      </c>
      <c r="BC21" s="45">
        <f t="shared" si="32"/>
        <v>0</v>
      </c>
      <c r="BD21" s="42">
        <v>0</v>
      </c>
      <c r="BE21" s="44">
        <f t="shared" si="33"/>
        <v>0</v>
      </c>
      <c r="BF21" s="45">
        <f t="shared" si="34"/>
        <v>0</v>
      </c>
      <c r="BG21" s="42">
        <v>0</v>
      </c>
      <c r="BH21" s="44">
        <f t="shared" si="35"/>
        <v>0</v>
      </c>
      <c r="BI21" s="45">
        <f t="shared" si="36"/>
        <v>0</v>
      </c>
      <c r="BJ21" s="42">
        <v>0</v>
      </c>
      <c r="BK21" s="44">
        <f t="shared" si="37"/>
        <v>0</v>
      </c>
      <c r="BL21" s="45">
        <f t="shared" si="38"/>
        <v>0</v>
      </c>
      <c r="BM21" s="42">
        <v>0</v>
      </c>
      <c r="BN21" s="44">
        <f t="shared" si="39"/>
        <v>0</v>
      </c>
      <c r="BO21" s="45">
        <f t="shared" si="40"/>
        <v>0</v>
      </c>
      <c r="BP21" s="42">
        <v>0</v>
      </c>
      <c r="BQ21" s="44">
        <f t="shared" si="41"/>
        <v>0</v>
      </c>
      <c r="BR21" s="45">
        <f t="shared" si="42"/>
        <v>0</v>
      </c>
    </row>
    <row r="22" spans="1:70">
      <c r="A22" s="7" t="s">
        <v>214</v>
      </c>
      <c r="B22" s="7">
        <v>1165376</v>
      </c>
      <c r="C22" s="21" t="s">
        <v>216</v>
      </c>
      <c r="D22" s="21" t="s">
        <v>200</v>
      </c>
      <c r="E22" s="8">
        <v>1</v>
      </c>
      <c r="F22" s="9">
        <v>2.83</v>
      </c>
      <c r="G22" s="31">
        <f t="shared" si="0"/>
        <v>2.83</v>
      </c>
      <c r="H22">
        <v>0</v>
      </c>
      <c r="I22" s="34">
        <f t="shared" si="1"/>
        <v>0</v>
      </c>
      <c r="J22" s="34">
        <f t="shared" si="2"/>
        <v>0</v>
      </c>
      <c r="K22" s="42">
        <v>0</v>
      </c>
      <c r="L22" s="34">
        <f t="shared" si="3"/>
        <v>0</v>
      </c>
      <c r="M22" s="34">
        <f t="shared" si="4"/>
        <v>0</v>
      </c>
      <c r="N22" s="42">
        <v>0</v>
      </c>
      <c r="O22" s="44">
        <f t="shared" si="5"/>
        <v>0</v>
      </c>
      <c r="P22" s="45">
        <f t="shared" si="6"/>
        <v>0</v>
      </c>
      <c r="Q22" s="42">
        <v>0</v>
      </c>
      <c r="R22" s="44">
        <f t="shared" si="7"/>
        <v>0</v>
      </c>
      <c r="S22" s="45">
        <f t="shared" si="8"/>
        <v>0</v>
      </c>
      <c r="T22" s="42">
        <v>0</v>
      </c>
      <c r="U22" s="44">
        <f t="shared" si="9"/>
        <v>0</v>
      </c>
      <c r="V22" s="45">
        <f t="shared" si="10"/>
        <v>0</v>
      </c>
      <c r="W22" s="42">
        <v>0</v>
      </c>
      <c r="X22" s="44">
        <f t="shared" si="11"/>
        <v>0</v>
      </c>
      <c r="Y22" s="45">
        <f t="shared" si="12"/>
        <v>0</v>
      </c>
      <c r="Z22" s="42">
        <v>0</v>
      </c>
      <c r="AA22" s="44">
        <f t="shared" si="13"/>
        <v>0</v>
      </c>
      <c r="AB22" s="45">
        <f t="shared" si="14"/>
        <v>0</v>
      </c>
      <c r="AC22" s="42">
        <v>0</v>
      </c>
      <c r="AD22" s="44">
        <f t="shared" si="15"/>
        <v>0</v>
      </c>
      <c r="AE22" s="45">
        <f t="shared" si="16"/>
        <v>0</v>
      </c>
      <c r="AF22" s="42">
        <v>0</v>
      </c>
      <c r="AG22" s="44">
        <f t="shared" si="17"/>
        <v>0</v>
      </c>
      <c r="AH22" s="45">
        <f t="shared" si="18"/>
        <v>0</v>
      </c>
      <c r="AI22" s="42">
        <v>0</v>
      </c>
      <c r="AJ22" s="44">
        <f t="shared" si="19"/>
        <v>0</v>
      </c>
      <c r="AK22" s="45">
        <f t="shared" si="20"/>
        <v>0</v>
      </c>
      <c r="AL22" s="42">
        <v>0</v>
      </c>
      <c r="AM22" s="44">
        <f t="shared" si="21"/>
        <v>0</v>
      </c>
      <c r="AN22" s="45">
        <f t="shared" si="22"/>
        <v>0</v>
      </c>
      <c r="AO22">
        <v>0</v>
      </c>
      <c r="AP22" s="44">
        <f t="shared" si="23"/>
        <v>0</v>
      </c>
      <c r="AQ22" s="45">
        <f t="shared" si="24"/>
        <v>0</v>
      </c>
      <c r="AR22">
        <v>0</v>
      </c>
      <c r="AS22" s="44">
        <f t="shared" si="25"/>
        <v>0</v>
      </c>
      <c r="AT22" s="45">
        <f t="shared" si="26"/>
        <v>0</v>
      </c>
      <c r="AU22">
        <v>0</v>
      </c>
      <c r="AV22" s="44">
        <f t="shared" si="27"/>
        <v>0</v>
      </c>
      <c r="AW22" s="45">
        <f t="shared" si="28"/>
        <v>0</v>
      </c>
      <c r="AX22">
        <v>0</v>
      </c>
      <c r="AY22" s="44">
        <f t="shared" si="29"/>
        <v>0</v>
      </c>
      <c r="AZ22" s="45">
        <f t="shared" si="30"/>
        <v>0</v>
      </c>
      <c r="BA22">
        <v>0</v>
      </c>
      <c r="BB22" s="44">
        <f t="shared" si="31"/>
        <v>0</v>
      </c>
      <c r="BC22" s="45">
        <f t="shared" si="32"/>
        <v>0</v>
      </c>
      <c r="BD22">
        <v>0</v>
      </c>
      <c r="BE22" s="44">
        <f t="shared" si="33"/>
        <v>0</v>
      </c>
      <c r="BF22" s="45">
        <f t="shared" si="34"/>
        <v>0</v>
      </c>
      <c r="BG22">
        <v>0</v>
      </c>
      <c r="BH22" s="44">
        <f t="shared" si="35"/>
        <v>0</v>
      </c>
      <c r="BI22" s="45">
        <f t="shared" si="36"/>
        <v>0</v>
      </c>
      <c r="BJ22">
        <v>0</v>
      </c>
      <c r="BK22" s="44">
        <f t="shared" si="37"/>
        <v>0</v>
      </c>
      <c r="BL22" s="45">
        <f t="shared" si="38"/>
        <v>0</v>
      </c>
      <c r="BM22">
        <v>0</v>
      </c>
      <c r="BN22" s="44">
        <f t="shared" si="39"/>
        <v>0</v>
      </c>
      <c r="BO22" s="45">
        <f t="shared" si="40"/>
        <v>0</v>
      </c>
      <c r="BP22">
        <v>0</v>
      </c>
      <c r="BQ22" s="44">
        <f t="shared" si="41"/>
        <v>0</v>
      </c>
      <c r="BR22" s="45">
        <f t="shared" si="42"/>
        <v>0</v>
      </c>
    </row>
    <row r="23" spans="1:70">
      <c r="A23" s="7" t="s">
        <v>213</v>
      </c>
      <c r="B23" s="7">
        <v>1144617</v>
      </c>
      <c r="C23" s="21" t="s">
        <v>215</v>
      </c>
      <c r="D23" s="21" t="s">
        <v>200</v>
      </c>
      <c r="E23" s="8">
        <v>5</v>
      </c>
      <c r="F23" s="9">
        <f>0.75*5</f>
        <v>3.75</v>
      </c>
      <c r="G23" s="31">
        <f t="shared" si="0"/>
        <v>0.75</v>
      </c>
      <c r="H23">
        <v>0</v>
      </c>
      <c r="I23" s="34">
        <f t="shared" si="1"/>
        <v>0</v>
      </c>
      <c r="J23" s="34">
        <f t="shared" si="2"/>
        <v>0</v>
      </c>
      <c r="K23" s="42">
        <v>0</v>
      </c>
      <c r="L23" s="34">
        <f t="shared" si="3"/>
        <v>0</v>
      </c>
      <c r="M23" s="34">
        <f t="shared" si="4"/>
        <v>0</v>
      </c>
      <c r="N23" s="42">
        <v>1</v>
      </c>
      <c r="O23" s="44">
        <f t="shared" si="5"/>
        <v>0.75</v>
      </c>
      <c r="P23" s="45">
        <f t="shared" si="6"/>
        <v>1.5</v>
      </c>
      <c r="Q23" s="42">
        <v>0</v>
      </c>
      <c r="R23" s="44">
        <f t="shared" si="7"/>
        <v>0</v>
      </c>
      <c r="S23" s="45">
        <f t="shared" si="8"/>
        <v>0</v>
      </c>
      <c r="T23" s="42">
        <v>0</v>
      </c>
      <c r="U23" s="44">
        <f t="shared" si="9"/>
        <v>0</v>
      </c>
      <c r="V23" s="45">
        <f t="shared" si="10"/>
        <v>0</v>
      </c>
      <c r="W23" s="42">
        <v>0</v>
      </c>
      <c r="X23" s="44">
        <f t="shared" si="11"/>
        <v>0</v>
      </c>
      <c r="Y23" s="45">
        <f t="shared" si="12"/>
        <v>0</v>
      </c>
      <c r="Z23" s="42">
        <v>0</v>
      </c>
      <c r="AA23" s="44">
        <f t="shared" si="13"/>
        <v>0</v>
      </c>
      <c r="AB23" s="45">
        <f t="shared" si="14"/>
        <v>0</v>
      </c>
      <c r="AC23" s="42">
        <v>0</v>
      </c>
      <c r="AD23" s="44">
        <f t="shared" si="15"/>
        <v>0</v>
      </c>
      <c r="AE23" s="45">
        <f t="shared" si="16"/>
        <v>0</v>
      </c>
      <c r="AF23" s="42">
        <v>0</v>
      </c>
      <c r="AG23" s="44">
        <f t="shared" si="17"/>
        <v>0</v>
      </c>
      <c r="AH23" s="45">
        <f t="shared" si="18"/>
        <v>0</v>
      </c>
      <c r="AI23" s="42">
        <v>0</v>
      </c>
      <c r="AJ23" s="44">
        <f t="shared" si="19"/>
        <v>0</v>
      </c>
      <c r="AK23" s="45">
        <f t="shared" si="20"/>
        <v>0</v>
      </c>
      <c r="AL23" s="42">
        <v>0</v>
      </c>
      <c r="AM23" s="44">
        <f t="shared" si="21"/>
        <v>0</v>
      </c>
      <c r="AN23" s="45">
        <f t="shared" si="22"/>
        <v>0</v>
      </c>
      <c r="AO23">
        <v>0</v>
      </c>
      <c r="AP23" s="44">
        <f t="shared" si="23"/>
        <v>0</v>
      </c>
      <c r="AQ23" s="45">
        <f t="shared" si="24"/>
        <v>0</v>
      </c>
      <c r="AR23" s="42">
        <v>0</v>
      </c>
      <c r="AS23" s="44">
        <f t="shared" si="25"/>
        <v>0</v>
      </c>
      <c r="AT23" s="45">
        <f t="shared" si="26"/>
        <v>0</v>
      </c>
      <c r="AU23" s="42">
        <v>0</v>
      </c>
      <c r="AV23" s="44">
        <f t="shared" si="27"/>
        <v>0</v>
      </c>
      <c r="AW23" s="45">
        <f t="shared" si="28"/>
        <v>0</v>
      </c>
      <c r="AX23" s="42">
        <v>0</v>
      </c>
      <c r="AY23" s="44">
        <f t="shared" si="29"/>
        <v>0</v>
      </c>
      <c r="AZ23" s="45">
        <f t="shared" si="30"/>
        <v>0</v>
      </c>
      <c r="BA23" s="42">
        <v>0</v>
      </c>
      <c r="BB23" s="44">
        <f t="shared" si="31"/>
        <v>0</v>
      </c>
      <c r="BC23" s="45">
        <f t="shared" si="32"/>
        <v>0</v>
      </c>
      <c r="BD23" s="42">
        <v>0</v>
      </c>
      <c r="BE23" s="44">
        <f t="shared" si="33"/>
        <v>0</v>
      </c>
      <c r="BF23" s="45">
        <f t="shared" si="34"/>
        <v>0</v>
      </c>
      <c r="BG23" s="42">
        <v>0</v>
      </c>
      <c r="BH23" s="44">
        <f t="shared" si="35"/>
        <v>0</v>
      </c>
      <c r="BI23" s="45">
        <f t="shared" si="36"/>
        <v>0</v>
      </c>
      <c r="BJ23" s="42">
        <v>0</v>
      </c>
      <c r="BK23" s="44">
        <f t="shared" si="37"/>
        <v>0</v>
      </c>
      <c r="BL23" s="45">
        <f t="shared" si="38"/>
        <v>0</v>
      </c>
      <c r="BM23" s="42">
        <v>0</v>
      </c>
      <c r="BN23" s="44">
        <f t="shared" si="39"/>
        <v>0</v>
      </c>
      <c r="BO23" s="45">
        <f t="shared" si="40"/>
        <v>0</v>
      </c>
      <c r="BP23" s="42">
        <v>0</v>
      </c>
      <c r="BQ23" s="44">
        <f t="shared" si="41"/>
        <v>0</v>
      </c>
      <c r="BR23" s="45">
        <f t="shared" si="42"/>
        <v>0</v>
      </c>
    </row>
    <row r="24" spans="1:70">
      <c r="A24" s="7" t="s">
        <v>236</v>
      </c>
      <c r="B24" s="7">
        <v>1756797</v>
      </c>
      <c r="C24" s="21" t="s">
        <v>243</v>
      </c>
      <c r="D24" s="27" t="s">
        <v>43</v>
      </c>
      <c r="E24" s="8">
        <v>10</v>
      </c>
      <c r="F24" s="9">
        <v>1.42</v>
      </c>
      <c r="G24" s="31">
        <f t="shared" si="0"/>
        <v>0.14199999999999999</v>
      </c>
      <c r="H24">
        <v>0</v>
      </c>
      <c r="I24" s="34">
        <f t="shared" si="1"/>
        <v>0</v>
      </c>
      <c r="J24" s="34">
        <f t="shared" si="2"/>
        <v>0</v>
      </c>
      <c r="K24" s="42">
        <v>0</v>
      </c>
      <c r="L24" s="34">
        <f t="shared" si="3"/>
        <v>0</v>
      </c>
      <c r="M24" s="34">
        <f t="shared" si="4"/>
        <v>0</v>
      </c>
      <c r="N24" s="42">
        <v>0</v>
      </c>
      <c r="O24" s="44">
        <f t="shared" si="5"/>
        <v>0</v>
      </c>
      <c r="P24" s="45">
        <f t="shared" si="6"/>
        <v>0</v>
      </c>
      <c r="Q24" s="42">
        <v>0</v>
      </c>
      <c r="R24" s="44">
        <f t="shared" si="7"/>
        <v>0</v>
      </c>
      <c r="S24" s="45">
        <f t="shared" si="8"/>
        <v>0</v>
      </c>
      <c r="T24" s="42">
        <v>0</v>
      </c>
      <c r="U24" s="44">
        <f t="shared" si="9"/>
        <v>0</v>
      </c>
      <c r="V24" s="45">
        <f t="shared" si="10"/>
        <v>0</v>
      </c>
      <c r="W24" s="42">
        <v>0</v>
      </c>
      <c r="X24" s="44">
        <f t="shared" si="11"/>
        <v>0</v>
      </c>
      <c r="Y24" s="45">
        <f t="shared" si="12"/>
        <v>0</v>
      </c>
      <c r="Z24" s="42">
        <v>0</v>
      </c>
      <c r="AA24" s="44">
        <f t="shared" si="13"/>
        <v>0</v>
      </c>
      <c r="AB24" s="45">
        <f t="shared" si="14"/>
        <v>0</v>
      </c>
      <c r="AC24" s="42">
        <v>0</v>
      </c>
      <c r="AD24" s="44">
        <f t="shared" si="15"/>
        <v>0</v>
      </c>
      <c r="AE24" s="45">
        <f t="shared" si="16"/>
        <v>0</v>
      </c>
      <c r="AF24" s="42">
        <v>9</v>
      </c>
      <c r="AG24" s="44">
        <f t="shared" si="17"/>
        <v>1.2779999999999998</v>
      </c>
      <c r="AH24" s="45">
        <f t="shared" si="18"/>
        <v>25.559999999999995</v>
      </c>
      <c r="AI24" s="42">
        <v>3</v>
      </c>
      <c r="AJ24" s="44">
        <f t="shared" si="19"/>
        <v>0.42599999999999993</v>
      </c>
      <c r="AK24" s="45">
        <f t="shared" si="20"/>
        <v>1.7039999999999997</v>
      </c>
      <c r="AL24" s="42">
        <v>0</v>
      </c>
      <c r="AM24" s="44">
        <f t="shared" si="21"/>
        <v>0</v>
      </c>
      <c r="AN24" s="45">
        <f t="shared" si="22"/>
        <v>0</v>
      </c>
      <c r="AO24" s="42">
        <v>0</v>
      </c>
      <c r="AP24" s="44">
        <f t="shared" si="23"/>
        <v>0</v>
      </c>
      <c r="AQ24" s="45">
        <f t="shared" si="24"/>
        <v>0</v>
      </c>
      <c r="AR24">
        <v>0</v>
      </c>
      <c r="AS24" s="44">
        <f t="shared" si="25"/>
        <v>0</v>
      </c>
      <c r="AT24" s="45">
        <f t="shared" si="26"/>
        <v>0</v>
      </c>
      <c r="AU24">
        <v>0</v>
      </c>
      <c r="AV24" s="44">
        <f t="shared" si="27"/>
        <v>0</v>
      </c>
      <c r="AW24" s="45">
        <f t="shared" si="28"/>
        <v>0</v>
      </c>
      <c r="AX24">
        <v>0</v>
      </c>
      <c r="AY24" s="44">
        <f t="shared" si="29"/>
        <v>0</v>
      </c>
      <c r="AZ24" s="45">
        <f t="shared" si="30"/>
        <v>0</v>
      </c>
      <c r="BA24" s="42">
        <v>0</v>
      </c>
      <c r="BB24" s="44">
        <f t="shared" si="31"/>
        <v>0</v>
      </c>
      <c r="BC24" s="45">
        <f t="shared" si="32"/>
        <v>0</v>
      </c>
      <c r="BD24" s="42">
        <v>0</v>
      </c>
      <c r="BE24" s="44">
        <f t="shared" si="33"/>
        <v>0</v>
      </c>
      <c r="BF24" s="45">
        <f t="shared" si="34"/>
        <v>0</v>
      </c>
      <c r="BG24" s="42">
        <v>0</v>
      </c>
      <c r="BH24" s="44">
        <f t="shared" si="35"/>
        <v>0</v>
      </c>
      <c r="BI24" s="45">
        <f t="shared" si="36"/>
        <v>0</v>
      </c>
      <c r="BJ24" s="42">
        <v>0</v>
      </c>
      <c r="BK24" s="44">
        <f t="shared" si="37"/>
        <v>0</v>
      </c>
      <c r="BL24" s="45">
        <f t="shared" si="38"/>
        <v>0</v>
      </c>
      <c r="BM24" s="42">
        <v>0</v>
      </c>
      <c r="BN24" s="44">
        <f t="shared" si="39"/>
        <v>0</v>
      </c>
      <c r="BO24" s="45">
        <f t="shared" si="40"/>
        <v>0</v>
      </c>
      <c r="BP24" s="42">
        <v>0</v>
      </c>
      <c r="BQ24" s="44">
        <f t="shared" si="41"/>
        <v>0</v>
      </c>
      <c r="BR24" s="45">
        <f t="shared" si="42"/>
        <v>0</v>
      </c>
    </row>
    <row r="25" spans="1:70">
      <c r="A25" s="7" t="s">
        <v>236</v>
      </c>
      <c r="B25" s="7">
        <v>1756798</v>
      </c>
      <c r="C25" s="21" t="s">
        <v>245</v>
      </c>
      <c r="D25" s="27" t="s">
        <v>42</v>
      </c>
      <c r="E25" s="8">
        <v>10</v>
      </c>
      <c r="F25" s="9">
        <v>2.5</v>
      </c>
      <c r="G25" s="31">
        <f t="shared" si="0"/>
        <v>0.25</v>
      </c>
      <c r="H25">
        <v>0</v>
      </c>
      <c r="I25" s="34">
        <f t="shared" si="1"/>
        <v>0</v>
      </c>
      <c r="J25" s="34">
        <f t="shared" si="2"/>
        <v>0</v>
      </c>
      <c r="K25" s="42">
        <v>0</v>
      </c>
      <c r="L25" s="34">
        <f t="shared" si="3"/>
        <v>0</v>
      </c>
      <c r="M25" s="34">
        <f t="shared" si="4"/>
        <v>0</v>
      </c>
      <c r="N25" s="42">
        <v>0</v>
      </c>
      <c r="O25" s="44">
        <f t="shared" si="5"/>
        <v>0</v>
      </c>
      <c r="P25" s="45">
        <f t="shared" si="6"/>
        <v>0</v>
      </c>
      <c r="Q25" s="42">
        <v>0</v>
      </c>
      <c r="R25" s="44">
        <f t="shared" si="7"/>
        <v>0</v>
      </c>
      <c r="S25" s="45">
        <f t="shared" si="8"/>
        <v>0</v>
      </c>
      <c r="T25" s="42">
        <v>0</v>
      </c>
      <c r="U25" s="44">
        <f t="shared" si="9"/>
        <v>0</v>
      </c>
      <c r="V25" s="45">
        <f t="shared" si="10"/>
        <v>0</v>
      </c>
      <c r="W25" s="42">
        <v>0</v>
      </c>
      <c r="X25" s="44">
        <f t="shared" si="11"/>
        <v>0</v>
      </c>
      <c r="Y25" s="45">
        <f t="shared" si="12"/>
        <v>0</v>
      </c>
      <c r="Z25" s="42">
        <v>0</v>
      </c>
      <c r="AA25" s="44">
        <f t="shared" si="13"/>
        <v>0</v>
      </c>
      <c r="AB25" s="45">
        <f t="shared" si="14"/>
        <v>0</v>
      </c>
      <c r="AC25" s="42">
        <v>0</v>
      </c>
      <c r="AD25" s="44">
        <f t="shared" si="15"/>
        <v>0</v>
      </c>
      <c r="AE25" s="45">
        <f t="shared" si="16"/>
        <v>0</v>
      </c>
      <c r="AF25" s="42">
        <v>1</v>
      </c>
      <c r="AG25" s="44">
        <f t="shared" si="17"/>
        <v>0.25</v>
      </c>
      <c r="AH25" s="45">
        <f t="shared" si="18"/>
        <v>5</v>
      </c>
      <c r="AI25" s="42">
        <v>1</v>
      </c>
      <c r="AJ25" s="44">
        <f t="shared" si="19"/>
        <v>0.25</v>
      </c>
      <c r="AK25" s="45">
        <f t="shared" si="20"/>
        <v>1</v>
      </c>
      <c r="AL25" s="42">
        <v>0</v>
      </c>
      <c r="AM25" s="44">
        <f t="shared" si="21"/>
        <v>0</v>
      </c>
      <c r="AN25" s="45">
        <f t="shared" si="22"/>
        <v>0</v>
      </c>
      <c r="AO25">
        <v>0</v>
      </c>
      <c r="AP25" s="44">
        <f t="shared" si="23"/>
        <v>0</v>
      </c>
      <c r="AQ25" s="45">
        <f t="shared" si="24"/>
        <v>0</v>
      </c>
      <c r="AR25" s="42">
        <v>0</v>
      </c>
      <c r="AS25" s="44">
        <f t="shared" si="25"/>
        <v>0</v>
      </c>
      <c r="AT25" s="45">
        <f t="shared" si="26"/>
        <v>0</v>
      </c>
      <c r="AU25" s="42">
        <v>0</v>
      </c>
      <c r="AV25" s="44">
        <f t="shared" si="27"/>
        <v>0</v>
      </c>
      <c r="AW25" s="45">
        <f t="shared" si="28"/>
        <v>0</v>
      </c>
      <c r="AX25" s="42">
        <v>0</v>
      </c>
      <c r="AY25" s="44">
        <f t="shared" si="29"/>
        <v>0</v>
      </c>
      <c r="AZ25" s="45">
        <f t="shared" si="30"/>
        <v>0</v>
      </c>
      <c r="BA25">
        <v>0</v>
      </c>
      <c r="BB25" s="44">
        <f t="shared" si="31"/>
        <v>0</v>
      </c>
      <c r="BC25" s="45">
        <f t="shared" si="32"/>
        <v>0</v>
      </c>
      <c r="BD25">
        <v>0</v>
      </c>
      <c r="BE25" s="44">
        <f t="shared" si="33"/>
        <v>0</v>
      </c>
      <c r="BF25" s="45">
        <f t="shared" si="34"/>
        <v>0</v>
      </c>
      <c r="BG25">
        <v>0</v>
      </c>
      <c r="BH25" s="44">
        <f t="shared" si="35"/>
        <v>0</v>
      </c>
      <c r="BI25" s="45">
        <f t="shared" si="36"/>
        <v>0</v>
      </c>
      <c r="BJ25" s="42">
        <v>0</v>
      </c>
      <c r="BK25" s="44">
        <f t="shared" si="37"/>
        <v>0</v>
      </c>
      <c r="BL25" s="45">
        <f t="shared" si="38"/>
        <v>0</v>
      </c>
      <c r="BM25">
        <v>0</v>
      </c>
      <c r="BN25" s="44">
        <f t="shared" si="39"/>
        <v>0</v>
      </c>
      <c r="BO25" s="45">
        <f t="shared" si="40"/>
        <v>0</v>
      </c>
      <c r="BP25">
        <v>0</v>
      </c>
      <c r="BQ25" s="44">
        <f t="shared" si="41"/>
        <v>0</v>
      </c>
      <c r="BR25" s="45">
        <f t="shared" si="42"/>
        <v>0</v>
      </c>
    </row>
    <row r="26" spans="1:70">
      <c r="A26" s="7" t="s">
        <v>239</v>
      </c>
      <c r="B26" s="7">
        <v>9138625</v>
      </c>
      <c r="C26" s="21" t="s">
        <v>242</v>
      </c>
      <c r="D26" s="27" t="s">
        <v>238</v>
      </c>
      <c r="E26" s="8">
        <v>1</v>
      </c>
      <c r="F26" s="9">
        <v>2.5</v>
      </c>
      <c r="G26" s="31">
        <f t="shared" si="0"/>
        <v>2.5</v>
      </c>
      <c r="H26">
        <v>0</v>
      </c>
      <c r="I26" s="34">
        <f t="shared" si="1"/>
        <v>0</v>
      </c>
      <c r="J26" s="34">
        <f t="shared" si="2"/>
        <v>0</v>
      </c>
      <c r="K26" s="42">
        <v>0</v>
      </c>
      <c r="L26" s="34">
        <f t="shared" si="3"/>
        <v>0</v>
      </c>
      <c r="M26" s="34">
        <f t="shared" si="4"/>
        <v>0</v>
      </c>
      <c r="N26" s="42">
        <v>0</v>
      </c>
      <c r="O26" s="44">
        <f t="shared" si="5"/>
        <v>0</v>
      </c>
      <c r="P26" s="45">
        <f t="shared" si="6"/>
        <v>0</v>
      </c>
      <c r="Q26" s="42">
        <v>0</v>
      </c>
      <c r="R26" s="44">
        <f t="shared" si="7"/>
        <v>0</v>
      </c>
      <c r="S26" s="45">
        <f t="shared" si="8"/>
        <v>0</v>
      </c>
      <c r="T26" s="42">
        <v>0</v>
      </c>
      <c r="U26" s="44">
        <f t="shared" si="9"/>
        <v>0</v>
      </c>
      <c r="V26" s="45">
        <f t="shared" si="10"/>
        <v>0</v>
      </c>
      <c r="W26" s="42">
        <v>0</v>
      </c>
      <c r="X26" s="44">
        <f t="shared" si="11"/>
        <v>0</v>
      </c>
      <c r="Y26" s="45">
        <f t="shared" si="12"/>
        <v>0</v>
      </c>
      <c r="Z26" s="42">
        <v>0</v>
      </c>
      <c r="AA26" s="44">
        <f t="shared" si="13"/>
        <v>0</v>
      </c>
      <c r="AB26" s="45">
        <f t="shared" si="14"/>
        <v>0</v>
      </c>
      <c r="AC26" s="42">
        <v>0</v>
      </c>
      <c r="AD26" s="44">
        <f t="shared" si="15"/>
        <v>0</v>
      </c>
      <c r="AE26" s="45">
        <f t="shared" si="16"/>
        <v>0</v>
      </c>
      <c r="AF26" s="42">
        <v>0</v>
      </c>
      <c r="AG26" s="44">
        <f t="shared" si="17"/>
        <v>0</v>
      </c>
      <c r="AH26" s="45">
        <f t="shared" si="18"/>
        <v>0</v>
      </c>
      <c r="AI26" s="42">
        <v>0</v>
      </c>
      <c r="AJ26" s="44">
        <f t="shared" si="19"/>
        <v>0</v>
      </c>
      <c r="AK26" s="45">
        <f t="shared" si="20"/>
        <v>0</v>
      </c>
      <c r="AL26" s="42">
        <v>0</v>
      </c>
      <c r="AM26" s="44">
        <f t="shared" si="21"/>
        <v>0</v>
      </c>
      <c r="AN26" s="45">
        <f t="shared" si="22"/>
        <v>0</v>
      </c>
      <c r="AO26">
        <v>0</v>
      </c>
      <c r="AP26" s="44">
        <f t="shared" si="23"/>
        <v>0</v>
      </c>
      <c r="AQ26" s="45">
        <f t="shared" si="24"/>
        <v>0</v>
      </c>
      <c r="AR26">
        <v>0</v>
      </c>
      <c r="AS26" s="44">
        <f t="shared" si="25"/>
        <v>0</v>
      </c>
      <c r="AT26" s="45">
        <f t="shared" si="26"/>
        <v>0</v>
      </c>
      <c r="AU26">
        <v>0</v>
      </c>
      <c r="AV26" s="44">
        <f t="shared" si="27"/>
        <v>0</v>
      </c>
      <c r="AW26" s="45">
        <f t="shared" si="28"/>
        <v>0</v>
      </c>
      <c r="AX26">
        <v>0</v>
      </c>
      <c r="AY26" s="44">
        <f t="shared" si="29"/>
        <v>0</v>
      </c>
      <c r="AZ26" s="45">
        <f t="shared" si="30"/>
        <v>0</v>
      </c>
      <c r="BA26" s="42">
        <v>0</v>
      </c>
      <c r="BB26" s="44">
        <f t="shared" si="31"/>
        <v>0</v>
      </c>
      <c r="BC26" s="45">
        <f t="shared" si="32"/>
        <v>0</v>
      </c>
      <c r="BD26" s="42">
        <v>0</v>
      </c>
      <c r="BE26" s="44">
        <f t="shared" si="33"/>
        <v>0</v>
      </c>
      <c r="BF26" s="45">
        <f t="shared" si="34"/>
        <v>0</v>
      </c>
      <c r="BG26" s="42">
        <v>0</v>
      </c>
      <c r="BH26" s="44">
        <f t="shared" si="35"/>
        <v>0</v>
      </c>
      <c r="BI26" s="45">
        <f t="shared" si="36"/>
        <v>0</v>
      </c>
      <c r="BJ26">
        <v>0</v>
      </c>
      <c r="BK26" s="44">
        <f t="shared" si="37"/>
        <v>0</v>
      </c>
      <c r="BL26" s="45">
        <f t="shared" si="38"/>
        <v>0</v>
      </c>
      <c r="BM26" s="42">
        <v>0</v>
      </c>
      <c r="BN26" s="44">
        <f t="shared" si="39"/>
        <v>0</v>
      </c>
      <c r="BO26" s="45">
        <f t="shared" si="40"/>
        <v>0</v>
      </c>
      <c r="BP26" s="42">
        <v>0</v>
      </c>
      <c r="BQ26" s="44">
        <f t="shared" si="41"/>
        <v>0</v>
      </c>
      <c r="BR26" s="45">
        <f t="shared" si="42"/>
        <v>0</v>
      </c>
    </row>
    <row r="27" spans="1:70">
      <c r="A27" s="7" t="s">
        <v>239</v>
      </c>
      <c r="B27" s="7">
        <v>9138633</v>
      </c>
      <c r="C27" s="21" t="s">
        <v>241</v>
      </c>
      <c r="D27" s="27" t="s">
        <v>237</v>
      </c>
      <c r="E27" s="8">
        <v>1</v>
      </c>
      <c r="F27" s="9">
        <v>2.5299999999999998</v>
      </c>
      <c r="G27" s="31">
        <f t="shared" si="0"/>
        <v>2.5299999999999998</v>
      </c>
      <c r="H27">
        <v>2</v>
      </c>
      <c r="I27" s="34">
        <f t="shared" si="1"/>
        <v>5.0599999999999996</v>
      </c>
      <c r="J27" s="34">
        <f t="shared" si="2"/>
        <v>10.119999999999999</v>
      </c>
      <c r="K27" s="42">
        <v>2</v>
      </c>
      <c r="L27" s="34">
        <f t="shared" si="3"/>
        <v>5.0599999999999996</v>
      </c>
      <c r="M27" s="34">
        <f t="shared" si="4"/>
        <v>10.119999999999999</v>
      </c>
      <c r="N27" s="42">
        <v>0</v>
      </c>
      <c r="O27" s="44">
        <f t="shared" si="5"/>
        <v>0</v>
      </c>
      <c r="P27" s="45">
        <f t="shared" si="6"/>
        <v>0</v>
      </c>
      <c r="Q27" s="42">
        <v>0</v>
      </c>
      <c r="R27" s="44">
        <f t="shared" si="7"/>
        <v>0</v>
      </c>
      <c r="S27" s="45">
        <f t="shared" si="8"/>
        <v>0</v>
      </c>
      <c r="T27" s="42">
        <v>2</v>
      </c>
      <c r="U27" s="44">
        <f t="shared" si="9"/>
        <v>5.0599999999999996</v>
      </c>
      <c r="V27" s="45">
        <f t="shared" si="10"/>
        <v>10.119999999999999</v>
      </c>
      <c r="W27" s="42">
        <v>0</v>
      </c>
      <c r="X27" s="44">
        <f t="shared" si="11"/>
        <v>0</v>
      </c>
      <c r="Y27" s="45">
        <f t="shared" si="12"/>
        <v>0</v>
      </c>
      <c r="Z27" s="42">
        <v>0</v>
      </c>
      <c r="AA27" s="44">
        <f t="shared" si="13"/>
        <v>0</v>
      </c>
      <c r="AB27" s="45">
        <f t="shared" si="14"/>
        <v>0</v>
      </c>
      <c r="AC27" s="42">
        <v>0</v>
      </c>
      <c r="AD27" s="44">
        <f t="shared" si="15"/>
        <v>0</v>
      </c>
      <c r="AE27" s="45">
        <f t="shared" si="16"/>
        <v>0</v>
      </c>
      <c r="AF27" s="42">
        <v>0</v>
      </c>
      <c r="AG27" s="44">
        <f t="shared" si="17"/>
        <v>0</v>
      </c>
      <c r="AH27" s="45">
        <f t="shared" si="18"/>
        <v>0</v>
      </c>
      <c r="AI27" s="42">
        <v>0</v>
      </c>
      <c r="AJ27" s="44">
        <f t="shared" si="19"/>
        <v>0</v>
      </c>
      <c r="AK27" s="45">
        <f t="shared" si="20"/>
        <v>0</v>
      </c>
      <c r="AL27" s="42">
        <v>0</v>
      </c>
      <c r="AM27" s="44">
        <f t="shared" si="21"/>
        <v>0</v>
      </c>
      <c r="AN27" s="45">
        <f t="shared" si="22"/>
        <v>0</v>
      </c>
      <c r="AO27" s="42">
        <v>0</v>
      </c>
      <c r="AP27" s="44">
        <f t="shared" si="23"/>
        <v>0</v>
      </c>
      <c r="AQ27" s="45">
        <f t="shared" si="24"/>
        <v>0</v>
      </c>
      <c r="AR27" s="42">
        <v>0</v>
      </c>
      <c r="AS27" s="44">
        <f t="shared" si="25"/>
        <v>0</v>
      </c>
      <c r="AT27" s="45">
        <f t="shared" si="26"/>
        <v>0</v>
      </c>
      <c r="AU27" s="42">
        <v>0</v>
      </c>
      <c r="AV27" s="44">
        <f t="shared" si="27"/>
        <v>0</v>
      </c>
      <c r="AW27" s="45">
        <f t="shared" si="28"/>
        <v>0</v>
      </c>
      <c r="AX27" s="42">
        <v>0</v>
      </c>
      <c r="AY27" s="44">
        <f t="shared" si="29"/>
        <v>0</v>
      </c>
      <c r="AZ27" s="45">
        <f t="shared" si="30"/>
        <v>0</v>
      </c>
      <c r="BA27" s="42">
        <v>0</v>
      </c>
      <c r="BB27" s="44">
        <f t="shared" si="31"/>
        <v>0</v>
      </c>
      <c r="BC27" s="45">
        <f t="shared" si="32"/>
        <v>0</v>
      </c>
      <c r="BD27" s="42">
        <v>0</v>
      </c>
      <c r="BE27" s="44">
        <f t="shared" si="33"/>
        <v>0</v>
      </c>
      <c r="BF27" s="45">
        <f t="shared" si="34"/>
        <v>0</v>
      </c>
      <c r="BG27" s="42">
        <v>0</v>
      </c>
      <c r="BH27" s="44">
        <f t="shared" si="35"/>
        <v>0</v>
      </c>
      <c r="BI27" s="45">
        <f t="shared" si="36"/>
        <v>0</v>
      </c>
      <c r="BJ27" s="42">
        <v>0</v>
      </c>
      <c r="BK27" s="44">
        <f t="shared" si="37"/>
        <v>0</v>
      </c>
      <c r="BL27" s="45">
        <f t="shared" si="38"/>
        <v>0</v>
      </c>
      <c r="BM27" s="42">
        <v>0</v>
      </c>
      <c r="BN27" s="44">
        <f t="shared" si="39"/>
        <v>0</v>
      </c>
      <c r="BO27" s="45">
        <f t="shared" si="40"/>
        <v>0</v>
      </c>
      <c r="BP27" s="42">
        <v>0</v>
      </c>
      <c r="BQ27" s="44">
        <f t="shared" si="41"/>
        <v>0</v>
      </c>
      <c r="BR27" s="45">
        <f t="shared" si="42"/>
        <v>0</v>
      </c>
    </row>
    <row r="28" spans="1:70">
      <c r="A28" s="7" t="s">
        <v>235</v>
      </c>
      <c r="B28" s="7">
        <v>1462926</v>
      </c>
      <c r="C28" s="21" t="s">
        <v>247</v>
      </c>
      <c r="D28" s="27" t="s">
        <v>43</v>
      </c>
      <c r="E28" s="8">
        <v>1</v>
      </c>
      <c r="F28" s="12">
        <v>7.0999999999999994E-2</v>
      </c>
      <c r="G28" s="31">
        <f t="shared" si="0"/>
        <v>7.0999999999999994E-2</v>
      </c>
      <c r="H28">
        <v>11</v>
      </c>
      <c r="I28" s="34">
        <f t="shared" si="1"/>
        <v>0.78099999999999992</v>
      </c>
      <c r="J28" s="34">
        <f t="shared" si="2"/>
        <v>1.5619999999999998</v>
      </c>
      <c r="K28" s="42">
        <v>4</v>
      </c>
      <c r="L28" s="34">
        <f t="shared" si="3"/>
        <v>0.28399999999999997</v>
      </c>
      <c r="M28" s="34">
        <f t="shared" si="4"/>
        <v>0.56799999999999995</v>
      </c>
      <c r="N28" s="42">
        <v>1</v>
      </c>
      <c r="O28" s="44">
        <f t="shared" si="5"/>
        <v>7.0999999999999994E-2</v>
      </c>
      <c r="P28" s="45">
        <f t="shared" si="6"/>
        <v>0.14199999999999999</v>
      </c>
      <c r="Q28" s="42">
        <v>1</v>
      </c>
      <c r="R28" s="44">
        <f t="shared" si="7"/>
        <v>7.0999999999999994E-2</v>
      </c>
      <c r="S28" s="45">
        <f t="shared" si="8"/>
        <v>0.14199999999999999</v>
      </c>
      <c r="T28" s="42">
        <v>1</v>
      </c>
      <c r="U28" s="44">
        <f t="shared" si="9"/>
        <v>7.0999999999999994E-2</v>
      </c>
      <c r="V28" s="45">
        <f t="shared" si="10"/>
        <v>0.14199999999999999</v>
      </c>
      <c r="W28" s="42">
        <v>1</v>
      </c>
      <c r="X28" s="44">
        <f t="shared" si="11"/>
        <v>7.0999999999999994E-2</v>
      </c>
      <c r="Y28" s="45">
        <f t="shared" si="12"/>
        <v>0.14199999999999999</v>
      </c>
      <c r="Z28" s="42">
        <v>4</v>
      </c>
      <c r="AA28" s="44">
        <f t="shared" si="13"/>
        <v>0.28399999999999997</v>
      </c>
      <c r="AB28" s="45">
        <f t="shared" si="14"/>
        <v>0.56799999999999995</v>
      </c>
      <c r="AC28" s="42">
        <v>0</v>
      </c>
      <c r="AD28" s="44">
        <f t="shared" si="15"/>
        <v>0</v>
      </c>
      <c r="AE28" s="45">
        <f t="shared" si="16"/>
        <v>0</v>
      </c>
      <c r="AF28" s="42">
        <v>0</v>
      </c>
      <c r="AG28" s="44">
        <f t="shared" si="17"/>
        <v>0</v>
      </c>
      <c r="AH28" s="45">
        <f t="shared" si="18"/>
        <v>0</v>
      </c>
      <c r="AI28" s="42">
        <v>0</v>
      </c>
      <c r="AJ28" s="44">
        <f t="shared" si="19"/>
        <v>0</v>
      </c>
      <c r="AK28" s="45">
        <f t="shared" si="20"/>
        <v>0</v>
      </c>
      <c r="AL28" s="42">
        <v>0</v>
      </c>
      <c r="AM28" s="44">
        <f t="shared" si="21"/>
        <v>0</v>
      </c>
      <c r="AN28" s="45">
        <f t="shared" si="22"/>
        <v>0</v>
      </c>
      <c r="AO28">
        <v>0</v>
      </c>
      <c r="AP28" s="44">
        <f t="shared" si="23"/>
        <v>0</v>
      </c>
      <c r="AQ28" s="45">
        <f t="shared" si="24"/>
        <v>0</v>
      </c>
      <c r="AR28">
        <v>0</v>
      </c>
      <c r="AS28" s="44">
        <f t="shared" si="25"/>
        <v>0</v>
      </c>
      <c r="AT28" s="45">
        <f t="shared" si="26"/>
        <v>0</v>
      </c>
      <c r="AU28">
        <v>0</v>
      </c>
      <c r="AV28" s="44">
        <f t="shared" si="27"/>
        <v>0</v>
      </c>
      <c r="AW28" s="45">
        <f t="shared" si="28"/>
        <v>0</v>
      </c>
      <c r="AX28">
        <v>0</v>
      </c>
      <c r="AY28" s="44">
        <f t="shared" si="29"/>
        <v>0</v>
      </c>
      <c r="AZ28" s="45">
        <f t="shared" si="30"/>
        <v>0</v>
      </c>
      <c r="BA28">
        <v>0</v>
      </c>
      <c r="BB28" s="44">
        <f t="shared" si="31"/>
        <v>0</v>
      </c>
      <c r="BC28" s="45">
        <f t="shared" si="32"/>
        <v>0</v>
      </c>
      <c r="BD28">
        <v>0</v>
      </c>
      <c r="BE28" s="44">
        <f t="shared" si="33"/>
        <v>0</v>
      </c>
      <c r="BF28" s="45">
        <f t="shared" si="34"/>
        <v>0</v>
      </c>
      <c r="BG28">
        <v>0</v>
      </c>
      <c r="BH28" s="44">
        <f t="shared" si="35"/>
        <v>0</v>
      </c>
      <c r="BI28" s="45">
        <f t="shared" si="36"/>
        <v>0</v>
      </c>
      <c r="BJ28" s="42">
        <v>0</v>
      </c>
      <c r="BK28" s="44">
        <f t="shared" si="37"/>
        <v>0</v>
      </c>
      <c r="BL28" s="45">
        <f t="shared" si="38"/>
        <v>0</v>
      </c>
      <c r="BM28">
        <v>0</v>
      </c>
      <c r="BN28" s="44">
        <f t="shared" si="39"/>
        <v>0</v>
      </c>
      <c r="BO28" s="45">
        <f t="shared" si="40"/>
        <v>0</v>
      </c>
      <c r="BP28">
        <v>0</v>
      </c>
      <c r="BQ28" s="44">
        <f t="shared" si="41"/>
        <v>0</v>
      </c>
      <c r="BR28" s="45">
        <f t="shared" si="42"/>
        <v>0</v>
      </c>
    </row>
    <row r="29" spans="1:70">
      <c r="A29" s="7" t="s">
        <v>235</v>
      </c>
      <c r="B29" s="7">
        <v>1756796</v>
      </c>
      <c r="C29" s="21" t="s">
        <v>244</v>
      </c>
      <c r="D29" s="27" t="s">
        <v>42</v>
      </c>
      <c r="E29" s="8">
        <v>10</v>
      </c>
      <c r="F29" s="12">
        <v>2.2999999999999998</v>
      </c>
      <c r="G29" s="31">
        <f t="shared" si="0"/>
        <v>0.22999999999999998</v>
      </c>
      <c r="H29">
        <v>10</v>
      </c>
      <c r="I29" s="34">
        <f t="shared" si="1"/>
        <v>2.2999999999999998</v>
      </c>
      <c r="J29" s="34">
        <f t="shared" si="2"/>
        <v>4.5999999999999996</v>
      </c>
      <c r="K29" s="42">
        <v>1</v>
      </c>
      <c r="L29" s="34">
        <f t="shared" si="3"/>
        <v>0.22999999999999998</v>
      </c>
      <c r="M29" s="34">
        <f t="shared" si="4"/>
        <v>0.45999999999999996</v>
      </c>
      <c r="N29" s="42">
        <v>1</v>
      </c>
      <c r="O29" s="44">
        <f t="shared" si="5"/>
        <v>0.22999999999999998</v>
      </c>
      <c r="P29" s="45">
        <f t="shared" si="6"/>
        <v>0.45999999999999996</v>
      </c>
      <c r="Q29" s="42">
        <v>1</v>
      </c>
      <c r="R29" s="44">
        <f t="shared" si="7"/>
        <v>0.22999999999999998</v>
      </c>
      <c r="S29" s="45">
        <f t="shared" si="8"/>
        <v>0.45999999999999996</v>
      </c>
      <c r="T29" s="42">
        <v>0</v>
      </c>
      <c r="U29" s="44">
        <f t="shared" si="9"/>
        <v>0</v>
      </c>
      <c r="V29" s="45">
        <f t="shared" si="10"/>
        <v>0</v>
      </c>
      <c r="W29" s="42">
        <v>0</v>
      </c>
      <c r="X29" s="44">
        <f t="shared" si="11"/>
        <v>0</v>
      </c>
      <c r="Y29" s="45">
        <f t="shared" si="12"/>
        <v>0</v>
      </c>
      <c r="Z29" s="42">
        <v>0</v>
      </c>
      <c r="AA29" s="44">
        <f t="shared" si="13"/>
        <v>0</v>
      </c>
      <c r="AB29" s="45">
        <f t="shared" si="14"/>
        <v>0</v>
      </c>
      <c r="AC29" s="42">
        <v>0</v>
      </c>
      <c r="AD29" s="44">
        <f t="shared" si="15"/>
        <v>0</v>
      </c>
      <c r="AE29" s="45">
        <f t="shared" si="16"/>
        <v>0</v>
      </c>
      <c r="AF29" s="42">
        <v>0</v>
      </c>
      <c r="AG29" s="44">
        <f t="shared" si="17"/>
        <v>0</v>
      </c>
      <c r="AH29" s="45">
        <f t="shared" si="18"/>
        <v>0</v>
      </c>
      <c r="AI29" s="42">
        <v>0</v>
      </c>
      <c r="AJ29" s="44">
        <f t="shared" si="19"/>
        <v>0</v>
      </c>
      <c r="AK29" s="45">
        <f t="shared" si="20"/>
        <v>0</v>
      </c>
      <c r="AL29" s="42">
        <v>0</v>
      </c>
      <c r="AM29" s="44">
        <f t="shared" si="21"/>
        <v>0</v>
      </c>
      <c r="AN29" s="45">
        <f t="shared" si="22"/>
        <v>0</v>
      </c>
      <c r="AO29">
        <v>0</v>
      </c>
      <c r="AP29" s="44">
        <f t="shared" si="23"/>
        <v>0</v>
      </c>
      <c r="AQ29" s="45">
        <f t="shared" si="24"/>
        <v>0</v>
      </c>
      <c r="AR29" s="42">
        <v>0</v>
      </c>
      <c r="AS29" s="44">
        <f t="shared" si="25"/>
        <v>0</v>
      </c>
      <c r="AT29" s="45">
        <f t="shared" si="26"/>
        <v>0</v>
      </c>
      <c r="AU29" s="42">
        <v>0</v>
      </c>
      <c r="AV29" s="44">
        <f t="shared" si="27"/>
        <v>0</v>
      </c>
      <c r="AW29" s="45">
        <f t="shared" si="28"/>
        <v>0</v>
      </c>
      <c r="AX29" s="42">
        <v>0</v>
      </c>
      <c r="AY29" s="44">
        <f t="shared" si="29"/>
        <v>0</v>
      </c>
      <c r="AZ29" s="45">
        <f t="shared" si="30"/>
        <v>0</v>
      </c>
      <c r="BA29" s="42">
        <v>0</v>
      </c>
      <c r="BB29" s="44">
        <f t="shared" si="31"/>
        <v>0</v>
      </c>
      <c r="BC29" s="45">
        <f t="shared" si="32"/>
        <v>0</v>
      </c>
      <c r="BD29" s="42">
        <v>0</v>
      </c>
      <c r="BE29" s="44">
        <f t="shared" si="33"/>
        <v>0</v>
      </c>
      <c r="BF29" s="45">
        <f t="shared" si="34"/>
        <v>0</v>
      </c>
      <c r="BG29" s="42">
        <v>0</v>
      </c>
      <c r="BH29" s="44">
        <f t="shared" si="35"/>
        <v>0</v>
      </c>
      <c r="BI29" s="45">
        <f t="shared" si="36"/>
        <v>0</v>
      </c>
      <c r="BJ29" s="42">
        <v>0</v>
      </c>
      <c r="BK29" s="44">
        <f t="shared" si="37"/>
        <v>0</v>
      </c>
      <c r="BL29" s="45">
        <f t="shared" si="38"/>
        <v>0</v>
      </c>
      <c r="BM29" s="42">
        <v>0</v>
      </c>
      <c r="BN29" s="44">
        <f t="shared" si="39"/>
        <v>0</v>
      </c>
      <c r="BO29" s="45">
        <f t="shared" si="40"/>
        <v>0</v>
      </c>
      <c r="BP29" s="42">
        <v>0</v>
      </c>
      <c r="BQ29" s="44">
        <f t="shared" si="41"/>
        <v>0</v>
      </c>
      <c r="BR29" s="45">
        <f t="shared" si="42"/>
        <v>0</v>
      </c>
    </row>
    <row r="30" spans="1:70">
      <c r="A30" s="7" t="s">
        <v>235</v>
      </c>
      <c r="B30" s="7">
        <v>1686335</v>
      </c>
      <c r="C30" s="21" t="s">
        <v>326</v>
      </c>
      <c r="D30" s="27" t="s">
        <v>327</v>
      </c>
      <c r="E30" s="33">
        <v>1</v>
      </c>
      <c r="F30" s="12">
        <v>0.45</v>
      </c>
      <c r="G30" s="31">
        <f t="shared" si="0"/>
        <v>0.45</v>
      </c>
      <c r="H30">
        <v>0</v>
      </c>
      <c r="I30" s="34">
        <f t="shared" si="1"/>
        <v>0</v>
      </c>
      <c r="J30" s="34">
        <f t="shared" si="2"/>
        <v>0</v>
      </c>
      <c r="K30" s="42">
        <v>0</v>
      </c>
      <c r="L30" s="34">
        <f t="shared" si="3"/>
        <v>0</v>
      </c>
      <c r="M30" s="34">
        <f t="shared" si="4"/>
        <v>0</v>
      </c>
      <c r="N30" s="42">
        <v>0</v>
      </c>
      <c r="O30" s="44">
        <f t="shared" si="5"/>
        <v>0</v>
      </c>
      <c r="P30" s="45">
        <f t="shared" si="6"/>
        <v>0</v>
      </c>
      <c r="Q30" s="42">
        <v>0</v>
      </c>
      <c r="R30" s="44">
        <f t="shared" si="7"/>
        <v>0</v>
      </c>
      <c r="S30" s="45">
        <f t="shared" si="8"/>
        <v>0</v>
      </c>
      <c r="T30" s="42">
        <v>0</v>
      </c>
      <c r="U30" s="44">
        <f t="shared" si="9"/>
        <v>0</v>
      </c>
      <c r="V30" s="45">
        <f t="shared" si="10"/>
        <v>0</v>
      </c>
      <c r="W30" s="42">
        <v>1</v>
      </c>
      <c r="X30" s="44">
        <f t="shared" si="11"/>
        <v>0.45</v>
      </c>
      <c r="Y30" s="45">
        <f t="shared" si="12"/>
        <v>0.9</v>
      </c>
      <c r="Z30" s="42">
        <v>0</v>
      </c>
      <c r="AA30" s="44">
        <f t="shared" si="13"/>
        <v>0</v>
      </c>
      <c r="AB30" s="45">
        <f t="shared" si="14"/>
        <v>0</v>
      </c>
      <c r="AC30" s="42">
        <v>0</v>
      </c>
      <c r="AD30" s="44">
        <f t="shared" si="15"/>
        <v>0</v>
      </c>
      <c r="AE30" s="45">
        <f t="shared" si="16"/>
        <v>0</v>
      </c>
      <c r="AF30" s="42">
        <v>0</v>
      </c>
      <c r="AG30" s="44">
        <f t="shared" si="17"/>
        <v>0</v>
      </c>
      <c r="AH30" s="45">
        <f t="shared" si="18"/>
        <v>0</v>
      </c>
      <c r="AI30" s="42">
        <v>0</v>
      </c>
      <c r="AJ30" s="44">
        <f t="shared" si="19"/>
        <v>0</v>
      </c>
      <c r="AK30" s="45">
        <f t="shared" si="20"/>
        <v>0</v>
      </c>
      <c r="AL30" s="42">
        <v>0</v>
      </c>
      <c r="AM30" s="44">
        <f t="shared" si="21"/>
        <v>0</v>
      </c>
      <c r="AN30" s="45">
        <f t="shared" si="22"/>
        <v>0</v>
      </c>
      <c r="AO30" s="42">
        <v>0</v>
      </c>
      <c r="AP30" s="44">
        <f t="shared" si="23"/>
        <v>0</v>
      </c>
      <c r="AQ30" s="45">
        <f t="shared" si="24"/>
        <v>0</v>
      </c>
      <c r="AR30">
        <v>0</v>
      </c>
      <c r="AS30" s="44">
        <f t="shared" si="25"/>
        <v>0</v>
      </c>
      <c r="AT30" s="45">
        <f t="shared" si="26"/>
        <v>0</v>
      </c>
      <c r="AU30">
        <v>0</v>
      </c>
      <c r="AV30" s="44">
        <f t="shared" si="27"/>
        <v>0</v>
      </c>
      <c r="AW30" s="45">
        <f t="shared" si="28"/>
        <v>0</v>
      </c>
      <c r="AX30">
        <v>0</v>
      </c>
      <c r="AY30" s="44">
        <f t="shared" si="29"/>
        <v>0</v>
      </c>
      <c r="AZ30" s="45">
        <f t="shared" si="30"/>
        <v>0</v>
      </c>
      <c r="BA30" s="42">
        <v>0</v>
      </c>
      <c r="BB30" s="44">
        <f t="shared" si="31"/>
        <v>0</v>
      </c>
      <c r="BC30" s="45">
        <f t="shared" si="32"/>
        <v>0</v>
      </c>
      <c r="BD30" s="42">
        <v>0</v>
      </c>
      <c r="BE30" s="44">
        <f t="shared" si="33"/>
        <v>0</v>
      </c>
      <c r="BF30" s="45">
        <f t="shared" si="34"/>
        <v>0</v>
      </c>
      <c r="BG30" s="42">
        <v>0</v>
      </c>
      <c r="BH30" s="44">
        <f t="shared" si="35"/>
        <v>0</v>
      </c>
      <c r="BI30" s="45">
        <f t="shared" si="36"/>
        <v>0</v>
      </c>
      <c r="BJ30">
        <v>0</v>
      </c>
      <c r="BK30" s="44">
        <f t="shared" si="37"/>
        <v>0</v>
      </c>
      <c r="BL30" s="45">
        <f t="shared" si="38"/>
        <v>0</v>
      </c>
      <c r="BM30" s="42">
        <v>0</v>
      </c>
      <c r="BN30" s="44">
        <f t="shared" si="39"/>
        <v>0</v>
      </c>
      <c r="BO30" s="45">
        <f t="shared" si="40"/>
        <v>0</v>
      </c>
      <c r="BP30" s="42">
        <v>0</v>
      </c>
      <c r="BQ30" s="44">
        <f t="shared" si="41"/>
        <v>0</v>
      </c>
      <c r="BR30" s="45">
        <f t="shared" si="42"/>
        <v>0</v>
      </c>
    </row>
    <row r="31" spans="1:70">
      <c r="A31" s="7" t="s">
        <v>235</v>
      </c>
      <c r="B31" s="7">
        <v>1756805</v>
      </c>
      <c r="C31" s="21" t="s">
        <v>246</v>
      </c>
      <c r="D31" s="27" t="s">
        <v>38</v>
      </c>
      <c r="E31" s="8">
        <v>10</v>
      </c>
      <c r="F31" s="12">
        <v>9.3000000000000007</v>
      </c>
      <c r="G31" s="31">
        <f t="shared" si="0"/>
        <v>0.93</v>
      </c>
      <c r="H31">
        <v>5</v>
      </c>
      <c r="I31" s="34">
        <f t="shared" si="1"/>
        <v>4.6500000000000004</v>
      </c>
      <c r="J31" s="34">
        <f t="shared" si="2"/>
        <v>9.3000000000000007</v>
      </c>
      <c r="K31" s="42">
        <v>0</v>
      </c>
      <c r="L31" s="34">
        <f t="shared" si="3"/>
        <v>0</v>
      </c>
      <c r="M31" s="34">
        <f t="shared" si="4"/>
        <v>0</v>
      </c>
      <c r="N31" s="42">
        <v>0</v>
      </c>
      <c r="O31" s="44">
        <f t="shared" si="5"/>
        <v>0</v>
      </c>
      <c r="P31" s="45">
        <f t="shared" si="6"/>
        <v>0</v>
      </c>
      <c r="Q31" s="42">
        <v>0</v>
      </c>
      <c r="R31" s="44">
        <f t="shared" si="7"/>
        <v>0</v>
      </c>
      <c r="S31" s="45">
        <f t="shared" si="8"/>
        <v>0</v>
      </c>
      <c r="T31" s="42">
        <v>0</v>
      </c>
      <c r="U31" s="44">
        <f t="shared" si="9"/>
        <v>0</v>
      </c>
      <c r="V31" s="45">
        <f t="shared" si="10"/>
        <v>0</v>
      </c>
      <c r="W31" s="42">
        <v>0</v>
      </c>
      <c r="X31" s="44">
        <f t="shared" si="11"/>
        <v>0</v>
      </c>
      <c r="Y31" s="45">
        <f t="shared" si="12"/>
        <v>0</v>
      </c>
      <c r="Z31" s="42">
        <v>0</v>
      </c>
      <c r="AA31" s="44">
        <f t="shared" si="13"/>
        <v>0</v>
      </c>
      <c r="AB31" s="45">
        <f t="shared" si="14"/>
        <v>0</v>
      </c>
      <c r="AC31" s="42">
        <v>0</v>
      </c>
      <c r="AD31" s="44">
        <f t="shared" si="15"/>
        <v>0</v>
      </c>
      <c r="AE31" s="45">
        <f t="shared" si="16"/>
        <v>0</v>
      </c>
      <c r="AF31" s="42">
        <v>0</v>
      </c>
      <c r="AG31" s="44">
        <f t="shared" si="17"/>
        <v>0</v>
      </c>
      <c r="AH31" s="45">
        <f t="shared" si="18"/>
        <v>0</v>
      </c>
      <c r="AI31" s="42">
        <v>0</v>
      </c>
      <c r="AJ31" s="44">
        <f t="shared" si="19"/>
        <v>0</v>
      </c>
      <c r="AK31" s="45">
        <f t="shared" si="20"/>
        <v>0</v>
      </c>
      <c r="AL31" s="42">
        <v>0</v>
      </c>
      <c r="AM31" s="44">
        <f t="shared" si="21"/>
        <v>0</v>
      </c>
      <c r="AN31" s="45">
        <f t="shared" si="22"/>
        <v>0</v>
      </c>
      <c r="AO31">
        <v>0</v>
      </c>
      <c r="AP31" s="44">
        <f t="shared" si="23"/>
        <v>0</v>
      </c>
      <c r="AQ31" s="45">
        <f t="shared" si="24"/>
        <v>0</v>
      </c>
      <c r="AR31" s="42">
        <v>0</v>
      </c>
      <c r="AS31" s="44">
        <f t="shared" si="25"/>
        <v>0</v>
      </c>
      <c r="AT31" s="45">
        <f t="shared" si="26"/>
        <v>0</v>
      </c>
      <c r="AU31" s="42">
        <v>0</v>
      </c>
      <c r="AV31" s="44">
        <f t="shared" si="27"/>
        <v>0</v>
      </c>
      <c r="AW31" s="45">
        <f t="shared" si="28"/>
        <v>0</v>
      </c>
      <c r="AX31" s="42">
        <v>0</v>
      </c>
      <c r="AY31" s="44">
        <f t="shared" si="29"/>
        <v>0</v>
      </c>
      <c r="AZ31" s="45">
        <f t="shared" si="30"/>
        <v>0</v>
      </c>
      <c r="BA31">
        <v>0</v>
      </c>
      <c r="BB31" s="44">
        <f t="shared" si="31"/>
        <v>0</v>
      </c>
      <c r="BC31" s="45">
        <f t="shared" si="32"/>
        <v>0</v>
      </c>
      <c r="BD31">
        <v>0</v>
      </c>
      <c r="BE31" s="44">
        <f t="shared" si="33"/>
        <v>0</v>
      </c>
      <c r="BF31" s="45">
        <f t="shared" si="34"/>
        <v>0</v>
      </c>
      <c r="BG31">
        <v>0</v>
      </c>
      <c r="BH31" s="44">
        <f t="shared" si="35"/>
        <v>0</v>
      </c>
      <c r="BI31" s="45">
        <f t="shared" si="36"/>
        <v>0</v>
      </c>
      <c r="BJ31" s="42">
        <v>0</v>
      </c>
      <c r="BK31" s="44">
        <f t="shared" si="37"/>
        <v>0</v>
      </c>
      <c r="BL31" s="45">
        <f t="shared" si="38"/>
        <v>0</v>
      </c>
      <c r="BM31">
        <v>0</v>
      </c>
      <c r="BN31" s="44">
        <f t="shared" si="39"/>
        <v>0</v>
      </c>
      <c r="BO31" s="45">
        <f t="shared" si="40"/>
        <v>0</v>
      </c>
      <c r="BP31">
        <v>0</v>
      </c>
      <c r="BQ31" s="44">
        <f t="shared" si="41"/>
        <v>0</v>
      </c>
      <c r="BR31" s="45">
        <f t="shared" si="42"/>
        <v>0</v>
      </c>
    </row>
    <row r="32" spans="1:70">
      <c r="A32" s="7" t="s">
        <v>235</v>
      </c>
      <c r="B32" s="14"/>
      <c r="C32" s="25"/>
      <c r="D32" s="27" t="s">
        <v>105</v>
      </c>
      <c r="E32" s="33">
        <v>1</v>
      </c>
      <c r="F32" s="35">
        <v>0</v>
      </c>
      <c r="G32" s="31">
        <f t="shared" si="0"/>
        <v>0</v>
      </c>
      <c r="H32">
        <v>0</v>
      </c>
      <c r="I32" s="34">
        <f t="shared" si="1"/>
        <v>0</v>
      </c>
      <c r="J32" s="34">
        <f t="shared" si="2"/>
        <v>0</v>
      </c>
      <c r="K32" s="42">
        <v>0</v>
      </c>
      <c r="L32" s="34">
        <f t="shared" si="3"/>
        <v>0</v>
      </c>
      <c r="M32" s="34">
        <f t="shared" si="4"/>
        <v>0</v>
      </c>
      <c r="N32" s="42">
        <v>0</v>
      </c>
      <c r="O32" s="44">
        <f t="shared" si="5"/>
        <v>0</v>
      </c>
      <c r="P32" s="45">
        <f t="shared" si="6"/>
        <v>0</v>
      </c>
      <c r="Q32" s="42">
        <v>1</v>
      </c>
      <c r="R32" s="44">
        <f t="shared" si="7"/>
        <v>0</v>
      </c>
      <c r="S32" s="45">
        <f t="shared" si="8"/>
        <v>0</v>
      </c>
      <c r="T32" s="42">
        <v>0</v>
      </c>
      <c r="U32" s="44">
        <f t="shared" si="9"/>
        <v>0</v>
      </c>
      <c r="V32" s="45">
        <f t="shared" si="10"/>
        <v>0</v>
      </c>
      <c r="W32" s="42">
        <v>0</v>
      </c>
      <c r="X32" s="44">
        <f t="shared" si="11"/>
        <v>0</v>
      </c>
      <c r="Y32" s="45">
        <f t="shared" si="12"/>
        <v>0</v>
      </c>
      <c r="Z32" s="42">
        <v>0</v>
      </c>
      <c r="AA32" s="44">
        <f t="shared" si="13"/>
        <v>0</v>
      </c>
      <c r="AB32" s="45">
        <f t="shared" si="14"/>
        <v>0</v>
      </c>
      <c r="AC32" s="42">
        <v>0</v>
      </c>
      <c r="AD32" s="44">
        <f t="shared" si="15"/>
        <v>0</v>
      </c>
      <c r="AE32" s="45">
        <f t="shared" si="16"/>
        <v>0</v>
      </c>
      <c r="AF32" s="42">
        <v>0</v>
      </c>
      <c r="AG32" s="44">
        <f t="shared" si="17"/>
        <v>0</v>
      </c>
      <c r="AH32" s="45">
        <f t="shared" si="18"/>
        <v>0</v>
      </c>
      <c r="AI32" s="42">
        <v>0</v>
      </c>
      <c r="AJ32" s="44">
        <f t="shared" si="19"/>
        <v>0</v>
      </c>
      <c r="AK32" s="45">
        <f t="shared" si="20"/>
        <v>0</v>
      </c>
      <c r="AL32" s="42">
        <v>0</v>
      </c>
      <c r="AM32" s="44">
        <f t="shared" si="21"/>
        <v>0</v>
      </c>
      <c r="AN32" s="45">
        <f t="shared" si="22"/>
        <v>0</v>
      </c>
      <c r="AO32">
        <v>0</v>
      </c>
      <c r="AP32" s="44">
        <f t="shared" si="23"/>
        <v>0</v>
      </c>
      <c r="AQ32" s="45">
        <f t="shared" si="24"/>
        <v>0</v>
      </c>
      <c r="AR32">
        <v>0</v>
      </c>
      <c r="AS32" s="44">
        <f t="shared" si="25"/>
        <v>0</v>
      </c>
      <c r="AT32" s="45">
        <f t="shared" si="26"/>
        <v>0</v>
      </c>
      <c r="AU32">
        <v>0</v>
      </c>
      <c r="AV32" s="44">
        <f t="shared" si="27"/>
        <v>0</v>
      </c>
      <c r="AW32" s="45">
        <f t="shared" si="28"/>
        <v>0</v>
      </c>
      <c r="AX32">
        <v>0</v>
      </c>
      <c r="AY32" s="44">
        <f t="shared" si="29"/>
        <v>0</v>
      </c>
      <c r="AZ32" s="45">
        <f t="shared" si="30"/>
        <v>0</v>
      </c>
      <c r="BA32" s="42">
        <v>0</v>
      </c>
      <c r="BB32" s="44">
        <f t="shared" si="31"/>
        <v>0</v>
      </c>
      <c r="BC32" s="45">
        <f t="shared" si="32"/>
        <v>0</v>
      </c>
      <c r="BD32" s="42">
        <v>0</v>
      </c>
      <c r="BE32" s="44">
        <f t="shared" si="33"/>
        <v>0</v>
      </c>
      <c r="BF32" s="45">
        <f t="shared" si="34"/>
        <v>0</v>
      </c>
      <c r="BG32" s="42">
        <v>0</v>
      </c>
      <c r="BH32" s="44">
        <f t="shared" si="35"/>
        <v>0</v>
      </c>
      <c r="BI32" s="45">
        <f t="shared" si="36"/>
        <v>0</v>
      </c>
      <c r="BJ32" s="42">
        <v>0</v>
      </c>
      <c r="BK32" s="44">
        <f t="shared" si="37"/>
        <v>0</v>
      </c>
      <c r="BL32" s="45">
        <f t="shared" si="38"/>
        <v>0</v>
      </c>
      <c r="BM32" s="42">
        <v>0</v>
      </c>
      <c r="BN32" s="44">
        <f t="shared" si="39"/>
        <v>0</v>
      </c>
      <c r="BO32" s="45">
        <f t="shared" si="40"/>
        <v>0</v>
      </c>
      <c r="BP32" s="42">
        <v>0</v>
      </c>
      <c r="BQ32" s="44">
        <f t="shared" si="41"/>
        <v>0</v>
      </c>
      <c r="BR32" s="45">
        <f t="shared" si="42"/>
        <v>0</v>
      </c>
    </row>
    <row r="33" spans="1:70">
      <c r="A33" s="7" t="s">
        <v>235</v>
      </c>
      <c r="B33" s="7">
        <v>1099254</v>
      </c>
      <c r="C33" s="21" t="s">
        <v>248</v>
      </c>
      <c r="D33" s="27" t="s">
        <v>238</v>
      </c>
      <c r="E33" s="8">
        <v>1</v>
      </c>
      <c r="F33" s="9">
        <v>0.5</v>
      </c>
      <c r="G33" s="31">
        <f t="shared" si="0"/>
        <v>0.5</v>
      </c>
      <c r="H33">
        <v>0</v>
      </c>
      <c r="I33" s="34">
        <f t="shared" si="1"/>
        <v>0</v>
      </c>
      <c r="J33" s="34">
        <f t="shared" si="2"/>
        <v>0</v>
      </c>
      <c r="K33" s="42">
        <v>0</v>
      </c>
      <c r="L33" s="34">
        <f t="shared" si="3"/>
        <v>0</v>
      </c>
      <c r="M33" s="34">
        <f t="shared" si="4"/>
        <v>0</v>
      </c>
      <c r="N33" s="42">
        <v>0</v>
      </c>
      <c r="O33" s="44">
        <f t="shared" si="5"/>
        <v>0</v>
      </c>
      <c r="P33" s="45">
        <f t="shared" si="6"/>
        <v>0</v>
      </c>
      <c r="Q33" s="42">
        <v>0</v>
      </c>
      <c r="R33" s="44">
        <f t="shared" si="7"/>
        <v>0</v>
      </c>
      <c r="S33" s="45">
        <f t="shared" si="8"/>
        <v>0</v>
      </c>
      <c r="T33" s="42">
        <v>0</v>
      </c>
      <c r="U33" s="44">
        <f t="shared" si="9"/>
        <v>0</v>
      </c>
      <c r="V33" s="45">
        <f t="shared" si="10"/>
        <v>0</v>
      </c>
      <c r="W33" s="42">
        <v>0</v>
      </c>
      <c r="X33" s="44">
        <f t="shared" si="11"/>
        <v>0</v>
      </c>
      <c r="Y33" s="45">
        <f t="shared" si="12"/>
        <v>0</v>
      </c>
      <c r="Z33" s="42">
        <v>2</v>
      </c>
      <c r="AA33" s="44">
        <f t="shared" si="13"/>
        <v>1</v>
      </c>
      <c r="AB33" s="45">
        <f t="shared" si="14"/>
        <v>2</v>
      </c>
      <c r="AC33" s="42">
        <v>2</v>
      </c>
      <c r="AD33" s="44">
        <f t="shared" si="15"/>
        <v>1</v>
      </c>
      <c r="AE33" s="45">
        <f t="shared" si="16"/>
        <v>1</v>
      </c>
      <c r="AF33" s="42">
        <v>2</v>
      </c>
      <c r="AG33" s="44">
        <f t="shared" si="17"/>
        <v>1</v>
      </c>
      <c r="AH33" s="45">
        <f t="shared" si="18"/>
        <v>20</v>
      </c>
      <c r="AI33" s="42">
        <v>0</v>
      </c>
      <c r="AJ33" s="44">
        <f t="shared" si="19"/>
        <v>0</v>
      </c>
      <c r="AK33" s="45">
        <f t="shared" si="20"/>
        <v>0</v>
      </c>
      <c r="AL33" s="42">
        <v>0</v>
      </c>
      <c r="AM33" s="44">
        <f t="shared" si="21"/>
        <v>0</v>
      </c>
      <c r="AN33" s="45">
        <f t="shared" si="22"/>
        <v>0</v>
      </c>
      <c r="AO33" s="42">
        <v>0</v>
      </c>
      <c r="AP33" s="44">
        <f t="shared" si="23"/>
        <v>0</v>
      </c>
      <c r="AQ33" s="45">
        <f t="shared" si="24"/>
        <v>0</v>
      </c>
      <c r="AR33" s="42">
        <v>0</v>
      </c>
      <c r="AS33" s="44">
        <f t="shared" si="25"/>
        <v>0</v>
      </c>
      <c r="AT33" s="45">
        <f t="shared" si="26"/>
        <v>0</v>
      </c>
      <c r="AU33" s="42">
        <v>0</v>
      </c>
      <c r="AV33" s="44">
        <f t="shared" si="27"/>
        <v>0</v>
      </c>
      <c r="AW33" s="45">
        <f t="shared" si="28"/>
        <v>0</v>
      </c>
      <c r="AX33" s="42">
        <v>0</v>
      </c>
      <c r="AY33" s="44">
        <f t="shared" si="29"/>
        <v>0</v>
      </c>
      <c r="AZ33" s="45">
        <f t="shared" si="30"/>
        <v>0</v>
      </c>
      <c r="BA33" s="42">
        <v>0</v>
      </c>
      <c r="BB33" s="44">
        <f t="shared" si="31"/>
        <v>0</v>
      </c>
      <c r="BC33" s="45">
        <f t="shared" si="32"/>
        <v>0</v>
      </c>
      <c r="BD33" s="42">
        <v>0</v>
      </c>
      <c r="BE33" s="44">
        <f t="shared" si="33"/>
        <v>0</v>
      </c>
      <c r="BF33" s="45">
        <f t="shared" si="34"/>
        <v>0</v>
      </c>
      <c r="BG33" s="42">
        <v>0</v>
      </c>
      <c r="BH33" s="44">
        <f t="shared" si="35"/>
        <v>0</v>
      </c>
      <c r="BI33" s="45">
        <f t="shared" si="36"/>
        <v>0</v>
      </c>
      <c r="BJ33" s="42">
        <v>0</v>
      </c>
      <c r="BK33" s="44">
        <f t="shared" si="37"/>
        <v>0</v>
      </c>
      <c r="BL33" s="45">
        <f t="shared" si="38"/>
        <v>0</v>
      </c>
      <c r="BM33" s="42">
        <v>0</v>
      </c>
      <c r="BN33" s="44">
        <f t="shared" si="39"/>
        <v>0</v>
      </c>
      <c r="BO33" s="45">
        <f t="shared" si="40"/>
        <v>0</v>
      </c>
      <c r="BP33" s="42">
        <v>0</v>
      </c>
      <c r="BQ33" s="44">
        <f t="shared" si="41"/>
        <v>0</v>
      </c>
      <c r="BR33" s="45">
        <f t="shared" si="42"/>
        <v>0</v>
      </c>
    </row>
    <row r="34" spans="1:70">
      <c r="A34" s="7" t="s">
        <v>235</v>
      </c>
      <c r="B34" s="7">
        <v>9838260</v>
      </c>
      <c r="C34" s="21" t="s">
        <v>240</v>
      </c>
      <c r="D34" s="27" t="s">
        <v>237</v>
      </c>
      <c r="E34" s="8">
        <v>1</v>
      </c>
      <c r="F34" s="9">
        <v>3.41</v>
      </c>
      <c r="G34" s="31">
        <f t="shared" si="0"/>
        <v>3.41</v>
      </c>
      <c r="H34">
        <v>0</v>
      </c>
      <c r="I34" s="34">
        <f t="shared" si="1"/>
        <v>0</v>
      </c>
      <c r="J34" s="34">
        <f t="shared" si="2"/>
        <v>0</v>
      </c>
      <c r="K34" s="42">
        <v>0</v>
      </c>
      <c r="L34" s="34">
        <f t="shared" si="3"/>
        <v>0</v>
      </c>
      <c r="M34" s="34">
        <f t="shared" si="4"/>
        <v>0</v>
      </c>
      <c r="N34" s="42">
        <v>0</v>
      </c>
      <c r="O34" s="44">
        <f t="shared" si="5"/>
        <v>0</v>
      </c>
      <c r="P34" s="45">
        <f t="shared" si="6"/>
        <v>0</v>
      </c>
      <c r="Q34" s="42">
        <v>0</v>
      </c>
      <c r="R34" s="44">
        <f t="shared" si="7"/>
        <v>0</v>
      </c>
      <c r="S34" s="45">
        <f t="shared" si="8"/>
        <v>0</v>
      </c>
      <c r="T34" s="42">
        <v>0</v>
      </c>
      <c r="U34" s="44">
        <f t="shared" si="9"/>
        <v>0</v>
      </c>
      <c r="V34" s="45">
        <f t="shared" si="10"/>
        <v>0</v>
      </c>
      <c r="W34" s="42">
        <v>0</v>
      </c>
      <c r="X34" s="44">
        <f t="shared" si="11"/>
        <v>0</v>
      </c>
      <c r="Y34" s="45">
        <f t="shared" si="12"/>
        <v>0</v>
      </c>
      <c r="Z34" s="42">
        <v>0</v>
      </c>
      <c r="AA34" s="44">
        <f t="shared" si="13"/>
        <v>0</v>
      </c>
      <c r="AB34" s="45">
        <f t="shared" si="14"/>
        <v>0</v>
      </c>
      <c r="AC34" s="42">
        <v>0</v>
      </c>
      <c r="AD34" s="44">
        <f t="shared" si="15"/>
        <v>0</v>
      </c>
      <c r="AE34" s="45">
        <f t="shared" si="16"/>
        <v>0</v>
      </c>
      <c r="AF34" s="42">
        <v>0</v>
      </c>
      <c r="AG34" s="44">
        <f t="shared" si="17"/>
        <v>0</v>
      </c>
      <c r="AH34" s="45">
        <f t="shared" si="18"/>
        <v>0</v>
      </c>
      <c r="AI34" s="42">
        <v>2</v>
      </c>
      <c r="AJ34" s="44">
        <f t="shared" si="19"/>
        <v>6.82</v>
      </c>
      <c r="AK34" s="45">
        <f t="shared" si="20"/>
        <v>27.28</v>
      </c>
      <c r="AL34" s="42">
        <v>0</v>
      </c>
      <c r="AM34" s="44">
        <f t="shared" si="21"/>
        <v>0</v>
      </c>
      <c r="AN34" s="45">
        <f t="shared" si="22"/>
        <v>0</v>
      </c>
      <c r="AO34">
        <v>0</v>
      </c>
      <c r="AP34" s="44">
        <f t="shared" si="23"/>
        <v>0</v>
      </c>
      <c r="AQ34" s="45">
        <f t="shared" si="24"/>
        <v>0</v>
      </c>
      <c r="AR34">
        <v>0</v>
      </c>
      <c r="AS34" s="44">
        <f t="shared" si="25"/>
        <v>0</v>
      </c>
      <c r="AT34" s="45">
        <f t="shared" si="26"/>
        <v>0</v>
      </c>
      <c r="AU34">
        <v>0</v>
      </c>
      <c r="AV34" s="44">
        <f t="shared" si="27"/>
        <v>0</v>
      </c>
      <c r="AW34" s="45">
        <f t="shared" si="28"/>
        <v>0</v>
      </c>
      <c r="AX34">
        <v>0</v>
      </c>
      <c r="AY34" s="44">
        <f t="shared" si="29"/>
        <v>0</v>
      </c>
      <c r="AZ34" s="45">
        <f t="shared" si="30"/>
        <v>0</v>
      </c>
      <c r="BA34">
        <v>0</v>
      </c>
      <c r="BB34" s="44">
        <f t="shared" si="31"/>
        <v>0</v>
      </c>
      <c r="BC34" s="45">
        <f t="shared" si="32"/>
        <v>0</v>
      </c>
      <c r="BD34">
        <v>0</v>
      </c>
      <c r="BE34" s="44">
        <f t="shared" si="33"/>
        <v>0</v>
      </c>
      <c r="BF34" s="45">
        <f t="shared" si="34"/>
        <v>0</v>
      </c>
      <c r="BG34">
        <v>0</v>
      </c>
      <c r="BH34" s="44">
        <f t="shared" si="35"/>
        <v>0</v>
      </c>
      <c r="BI34" s="45">
        <f t="shared" si="36"/>
        <v>0</v>
      </c>
      <c r="BJ34">
        <v>0</v>
      </c>
      <c r="BK34" s="44">
        <f t="shared" si="37"/>
        <v>0</v>
      </c>
      <c r="BL34" s="45">
        <f t="shared" si="38"/>
        <v>0</v>
      </c>
      <c r="BM34">
        <v>0</v>
      </c>
      <c r="BN34" s="44">
        <f t="shared" si="39"/>
        <v>0</v>
      </c>
      <c r="BO34" s="45">
        <f t="shared" si="40"/>
        <v>0</v>
      </c>
      <c r="BP34">
        <v>0</v>
      </c>
      <c r="BQ34" s="44">
        <f t="shared" si="41"/>
        <v>0</v>
      </c>
      <c r="BR34" s="45">
        <f t="shared" si="42"/>
        <v>0</v>
      </c>
    </row>
    <row r="35" spans="1:70">
      <c r="A35" s="65" t="s">
        <v>360</v>
      </c>
      <c r="B35" s="21">
        <v>1122589</v>
      </c>
      <c r="C35" s="21" t="s">
        <v>376</v>
      </c>
      <c r="D35" s="21" t="s">
        <v>363</v>
      </c>
      <c r="E35" s="33">
        <v>1</v>
      </c>
      <c r="F35" s="64">
        <v>6.06</v>
      </c>
      <c r="G35" s="63">
        <f t="shared" ref="G35:G42" si="43">F35/E35</f>
        <v>6.06</v>
      </c>
      <c r="H35">
        <v>0</v>
      </c>
      <c r="I35" s="34">
        <f t="shared" si="1"/>
        <v>0</v>
      </c>
      <c r="J35" s="34">
        <f t="shared" si="2"/>
        <v>0</v>
      </c>
      <c r="K35" s="42">
        <v>0</v>
      </c>
      <c r="L35" s="34">
        <f t="shared" si="3"/>
        <v>0</v>
      </c>
      <c r="M35" s="34">
        <f t="shared" si="4"/>
        <v>0</v>
      </c>
      <c r="N35" s="42">
        <v>0</v>
      </c>
      <c r="O35" s="44">
        <f t="shared" si="5"/>
        <v>0</v>
      </c>
      <c r="P35" s="45">
        <f t="shared" si="6"/>
        <v>0</v>
      </c>
      <c r="Q35" s="42">
        <v>0</v>
      </c>
      <c r="R35" s="44">
        <f t="shared" si="7"/>
        <v>0</v>
      </c>
      <c r="S35" s="45">
        <f t="shared" si="8"/>
        <v>0</v>
      </c>
      <c r="T35" s="42">
        <v>0</v>
      </c>
      <c r="U35" s="44">
        <f t="shared" si="9"/>
        <v>0</v>
      </c>
      <c r="V35" s="45">
        <f t="shared" si="10"/>
        <v>0</v>
      </c>
      <c r="W35" s="42">
        <v>0</v>
      </c>
      <c r="X35" s="44">
        <f t="shared" si="11"/>
        <v>0</v>
      </c>
      <c r="Y35" s="45">
        <f t="shared" si="12"/>
        <v>0</v>
      </c>
      <c r="Z35" s="42">
        <v>0</v>
      </c>
      <c r="AA35" s="44">
        <f t="shared" si="13"/>
        <v>0</v>
      </c>
      <c r="AB35" s="45">
        <f t="shared" si="14"/>
        <v>0</v>
      </c>
      <c r="AC35" s="42">
        <v>0</v>
      </c>
      <c r="AD35" s="44">
        <f t="shared" si="15"/>
        <v>0</v>
      </c>
      <c r="AE35" s="45">
        <f t="shared" si="16"/>
        <v>0</v>
      </c>
      <c r="AF35" s="42">
        <v>0</v>
      </c>
      <c r="AG35" s="44">
        <f t="shared" si="17"/>
        <v>0</v>
      </c>
      <c r="AH35" s="45">
        <f t="shared" si="18"/>
        <v>0</v>
      </c>
      <c r="AI35" s="42">
        <v>0</v>
      </c>
      <c r="AJ35" s="44">
        <f t="shared" si="19"/>
        <v>0</v>
      </c>
      <c r="AK35" s="45">
        <f t="shared" si="20"/>
        <v>0</v>
      </c>
      <c r="AL35" s="42">
        <v>0</v>
      </c>
      <c r="AM35" s="44">
        <f t="shared" si="21"/>
        <v>0</v>
      </c>
      <c r="AN35" s="45">
        <f t="shared" si="22"/>
        <v>0</v>
      </c>
      <c r="AO35">
        <v>1</v>
      </c>
      <c r="AP35" s="44">
        <f t="shared" si="23"/>
        <v>6.06</v>
      </c>
      <c r="AQ35" s="45">
        <f t="shared" si="24"/>
        <v>6.06</v>
      </c>
      <c r="AR35" s="42">
        <v>0</v>
      </c>
      <c r="AS35" s="44">
        <f t="shared" si="25"/>
        <v>0</v>
      </c>
      <c r="AT35" s="45">
        <f t="shared" si="26"/>
        <v>0</v>
      </c>
      <c r="AU35" s="42">
        <v>1</v>
      </c>
      <c r="AV35" s="44">
        <f t="shared" si="27"/>
        <v>6.06</v>
      </c>
      <c r="AW35" s="45">
        <f t="shared" si="28"/>
        <v>6.06</v>
      </c>
      <c r="AX35" s="42">
        <v>1</v>
      </c>
      <c r="AY35" s="44">
        <f t="shared" si="29"/>
        <v>6.06</v>
      </c>
      <c r="AZ35" s="45">
        <f t="shared" si="30"/>
        <v>6.06</v>
      </c>
      <c r="BA35" s="42">
        <v>1</v>
      </c>
      <c r="BB35" s="44">
        <f t="shared" si="31"/>
        <v>6.06</v>
      </c>
      <c r="BC35" s="45">
        <f t="shared" si="32"/>
        <v>6.06</v>
      </c>
      <c r="BD35" s="42">
        <v>0</v>
      </c>
      <c r="BE35" s="44">
        <f t="shared" si="33"/>
        <v>0</v>
      </c>
      <c r="BF35" s="45">
        <f t="shared" si="34"/>
        <v>0</v>
      </c>
      <c r="BG35" s="42">
        <v>0</v>
      </c>
      <c r="BH35" s="44">
        <f t="shared" si="35"/>
        <v>0</v>
      </c>
      <c r="BI35" s="45">
        <f t="shared" si="36"/>
        <v>0</v>
      </c>
      <c r="BJ35" s="42">
        <v>1</v>
      </c>
      <c r="BK35" s="44">
        <f t="shared" si="37"/>
        <v>6.06</v>
      </c>
      <c r="BL35" s="45">
        <f t="shared" si="38"/>
        <v>6.06</v>
      </c>
      <c r="BM35" s="42">
        <v>1</v>
      </c>
      <c r="BN35" s="44">
        <f t="shared" si="39"/>
        <v>6.06</v>
      </c>
      <c r="BO35" s="45">
        <f t="shared" si="40"/>
        <v>6.06</v>
      </c>
      <c r="BP35" s="42">
        <v>0</v>
      </c>
      <c r="BQ35" s="44">
        <f t="shared" si="41"/>
        <v>0</v>
      </c>
      <c r="BR35" s="45">
        <f t="shared" si="42"/>
        <v>0</v>
      </c>
    </row>
    <row r="36" spans="1:70">
      <c r="A36" s="65" t="s">
        <v>359</v>
      </c>
      <c r="B36" s="21">
        <v>1122582</v>
      </c>
      <c r="C36" s="21" t="s">
        <v>372</v>
      </c>
      <c r="D36" s="21" t="s">
        <v>363</v>
      </c>
      <c r="E36" s="33">
        <v>1</v>
      </c>
      <c r="F36" s="64">
        <v>6.26</v>
      </c>
      <c r="G36" s="63">
        <f t="shared" si="43"/>
        <v>6.26</v>
      </c>
      <c r="H36">
        <v>0</v>
      </c>
      <c r="I36" s="34">
        <f t="shared" si="1"/>
        <v>0</v>
      </c>
      <c r="J36" s="34">
        <f t="shared" si="2"/>
        <v>0</v>
      </c>
      <c r="K36" s="42">
        <v>0</v>
      </c>
      <c r="L36" s="34">
        <f t="shared" si="3"/>
        <v>0</v>
      </c>
      <c r="M36" s="34">
        <f t="shared" si="4"/>
        <v>0</v>
      </c>
      <c r="N36" s="42">
        <v>0</v>
      </c>
      <c r="O36" s="44">
        <f t="shared" si="5"/>
        <v>0</v>
      </c>
      <c r="P36" s="45">
        <f t="shared" si="6"/>
        <v>0</v>
      </c>
      <c r="Q36" s="42">
        <v>0</v>
      </c>
      <c r="R36" s="44">
        <f t="shared" si="7"/>
        <v>0</v>
      </c>
      <c r="S36" s="45">
        <f t="shared" si="8"/>
        <v>0</v>
      </c>
      <c r="T36" s="42">
        <v>0</v>
      </c>
      <c r="U36" s="44">
        <f t="shared" si="9"/>
        <v>0</v>
      </c>
      <c r="V36" s="45">
        <f t="shared" si="10"/>
        <v>0</v>
      </c>
      <c r="W36" s="42">
        <v>0</v>
      </c>
      <c r="X36" s="44">
        <f t="shared" si="11"/>
        <v>0</v>
      </c>
      <c r="Y36" s="45">
        <f t="shared" si="12"/>
        <v>0</v>
      </c>
      <c r="Z36" s="42">
        <v>0</v>
      </c>
      <c r="AA36" s="44">
        <f t="shared" si="13"/>
        <v>0</v>
      </c>
      <c r="AB36" s="45">
        <f t="shared" si="14"/>
        <v>0</v>
      </c>
      <c r="AC36" s="42">
        <v>0</v>
      </c>
      <c r="AD36" s="44">
        <f t="shared" si="15"/>
        <v>0</v>
      </c>
      <c r="AE36" s="45">
        <f t="shared" si="16"/>
        <v>0</v>
      </c>
      <c r="AF36" s="42">
        <v>0</v>
      </c>
      <c r="AG36" s="44">
        <f t="shared" si="17"/>
        <v>0</v>
      </c>
      <c r="AH36" s="45">
        <f t="shared" si="18"/>
        <v>0</v>
      </c>
      <c r="AI36" s="42">
        <v>0</v>
      </c>
      <c r="AJ36" s="44">
        <f t="shared" si="19"/>
        <v>0</v>
      </c>
      <c r="AK36" s="45">
        <f t="shared" si="20"/>
        <v>0</v>
      </c>
      <c r="AL36" s="42">
        <v>4</v>
      </c>
      <c r="AM36" s="44">
        <f t="shared" si="21"/>
        <v>25.04</v>
      </c>
      <c r="AN36" s="45">
        <f t="shared" si="22"/>
        <v>25.04</v>
      </c>
      <c r="AO36" s="42">
        <v>2</v>
      </c>
      <c r="AP36" s="44">
        <f t="shared" si="23"/>
        <v>12.52</v>
      </c>
      <c r="AQ36" s="45">
        <f t="shared" si="24"/>
        <v>12.52</v>
      </c>
      <c r="AR36">
        <v>1</v>
      </c>
      <c r="AS36" s="44">
        <f t="shared" si="25"/>
        <v>6.26</v>
      </c>
      <c r="AT36" s="45">
        <f t="shared" si="26"/>
        <v>6.26</v>
      </c>
      <c r="AU36">
        <v>6</v>
      </c>
      <c r="AV36" s="44">
        <f t="shared" si="27"/>
        <v>37.56</v>
      </c>
      <c r="AW36" s="45">
        <f t="shared" si="28"/>
        <v>37.56</v>
      </c>
      <c r="AX36">
        <v>4</v>
      </c>
      <c r="AY36" s="44">
        <f t="shared" si="29"/>
        <v>25.04</v>
      </c>
      <c r="AZ36" s="45">
        <f t="shared" si="30"/>
        <v>25.04</v>
      </c>
      <c r="BA36" s="42">
        <v>0</v>
      </c>
      <c r="BB36" s="44">
        <f t="shared" si="31"/>
        <v>0</v>
      </c>
      <c r="BC36" s="45">
        <f t="shared" si="32"/>
        <v>0</v>
      </c>
      <c r="BD36" s="42">
        <v>14</v>
      </c>
      <c r="BE36" s="44">
        <f t="shared" si="33"/>
        <v>87.64</v>
      </c>
      <c r="BF36" s="45">
        <f t="shared" si="34"/>
        <v>87.64</v>
      </c>
      <c r="BG36" s="42">
        <v>4</v>
      </c>
      <c r="BH36" s="44">
        <f t="shared" si="35"/>
        <v>25.04</v>
      </c>
      <c r="BI36" s="45">
        <f t="shared" si="36"/>
        <v>25.04</v>
      </c>
      <c r="BJ36" s="42">
        <v>4</v>
      </c>
      <c r="BK36" s="44">
        <f t="shared" si="37"/>
        <v>25.04</v>
      </c>
      <c r="BL36" s="45">
        <f t="shared" si="38"/>
        <v>25.04</v>
      </c>
      <c r="BM36" s="42">
        <v>0</v>
      </c>
      <c r="BN36" s="44">
        <f t="shared" si="39"/>
        <v>0</v>
      </c>
      <c r="BO36" s="45">
        <f t="shared" si="40"/>
        <v>0</v>
      </c>
      <c r="BP36" s="42">
        <v>6</v>
      </c>
      <c r="BQ36" s="44">
        <f t="shared" si="41"/>
        <v>37.56</v>
      </c>
      <c r="BR36" s="45">
        <f t="shared" si="42"/>
        <v>37.56</v>
      </c>
    </row>
    <row r="37" spans="1:70">
      <c r="A37" s="65" t="s">
        <v>361</v>
      </c>
      <c r="B37" s="21">
        <v>1122584</v>
      </c>
      <c r="C37" s="21" t="s">
        <v>374</v>
      </c>
      <c r="D37" s="21" t="s">
        <v>364</v>
      </c>
      <c r="E37" s="33">
        <v>1</v>
      </c>
      <c r="F37" s="64">
        <v>6.27</v>
      </c>
      <c r="G37" s="63">
        <f t="shared" si="43"/>
        <v>6.27</v>
      </c>
      <c r="H37">
        <v>0</v>
      </c>
      <c r="I37" s="34">
        <f t="shared" si="1"/>
        <v>0</v>
      </c>
      <c r="J37" s="34">
        <f t="shared" si="2"/>
        <v>0</v>
      </c>
      <c r="K37" s="42">
        <v>0</v>
      </c>
      <c r="L37" s="34">
        <f t="shared" si="3"/>
        <v>0</v>
      </c>
      <c r="M37" s="34">
        <f t="shared" si="4"/>
        <v>0</v>
      </c>
      <c r="N37" s="42">
        <v>0</v>
      </c>
      <c r="O37" s="44">
        <f t="shared" si="5"/>
        <v>0</v>
      </c>
      <c r="P37" s="45">
        <f t="shared" si="6"/>
        <v>0</v>
      </c>
      <c r="Q37" s="42">
        <v>0</v>
      </c>
      <c r="R37" s="44">
        <f t="shared" si="7"/>
        <v>0</v>
      </c>
      <c r="S37" s="45">
        <f t="shared" si="8"/>
        <v>0</v>
      </c>
      <c r="T37" s="42">
        <v>0</v>
      </c>
      <c r="U37" s="44">
        <f t="shared" si="9"/>
        <v>0</v>
      </c>
      <c r="V37" s="45">
        <f t="shared" si="10"/>
        <v>0</v>
      </c>
      <c r="W37" s="42">
        <v>0</v>
      </c>
      <c r="X37" s="44">
        <f t="shared" si="11"/>
        <v>0</v>
      </c>
      <c r="Y37" s="45">
        <f t="shared" si="12"/>
        <v>0</v>
      </c>
      <c r="Z37" s="42">
        <v>0</v>
      </c>
      <c r="AA37" s="44">
        <f t="shared" si="13"/>
        <v>0</v>
      </c>
      <c r="AB37" s="45">
        <f t="shared" si="14"/>
        <v>0</v>
      </c>
      <c r="AC37" s="42">
        <v>0</v>
      </c>
      <c r="AD37" s="44">
        <f t="shared" si="15"/>
        <v>0</v>
      </c>
      <c r="AE37" s="45">
        <f t="shared" si="16"/>
        <v>0</v>
      </c>
      <c r="AF37" s="42">
        <v>0</v>
      </c>
      <c r="AG37" s="44">
        <f t="shared" si="17"/>
        <v>0</v>
      </c>
      <c r="AH37" s="45">
        <f t="shared" si="18"/>
        <v>0</v>
      </c>
      <c r="AI37" s="42">
        <v>0</v>
      </c>
      <c r="AJ37" s="44">
        <f t="shared" si="19"/>
        <v>0</v>
      </c>
      <c r="AK37" s="45">
        <f t="shared" si="20"/>
        <v>0</v>
      </c>
      <c r="AL37" s="42">
        <v>0</v>
      </c>
      <c r="AM37" s="44">
        <f t="shared" si="21"/>
        <v>0</v>
      </c>
      <c r="AN37" s="45">
        <f t="shared" si="22"/>
        <v>0</v>
      </c>
      <c r="AO37">
        <v>2</v>
      </c>
      <c r="AP37" s="44">
        <f t="shared" si="23"/>
        <v>12.54</v>
      </c>
      <c r="AQ37" s="45">
        <f t="shared" si="24"/>
        <v>12.54</v>
      </c>
      <c r="AR37" s="42">
        <v>0</v>
      </c>
      <c r="AS37" s="44">
        <f t="shared" si="25"/>
        <v>0</v>
      </c>
      <c r="AT37" s="45">
        <f t="shared" si="26"/>
        <v>0</v>
      </c>
      <c r="AU37" s="42">
        <v>6</v>
      </c>
      <c r="AV37" s="44">
        <f t="shared" si="27"/>
        <v>37.619999999999997</v>
      </c>
      <c r="AW37" s="45">
        <f t="shared" si="28"/>
        <v>37.619999999999997</v>
      </c>
      <c r="AX37" s="42">
        <v>1</v>
      </c>
      <c r="AY37" s="44">
        <f t="shared" si="29"/>
        <v>6.27</v>
      </c>
      <c r="AZ37" s="45">
        <f t="shared" si="30"/>
        <v>6.27</v>
      </c>
      <c r="BA37">
        <v>0</v>
      </c>
      <c r="BB37" s="44">
        <f t="shared" si="31"/>
        <v>0</v>
      </c>
      <c r="BC37" s="45">
        <f t="shared" si="32"/>
        <v>0</v>
      </c>
      <c r="BD37">
        <v>4</v>
      </c>
      <c r="BE37" s="44">
        <f t="shared" si="33"/>
        <v>25.08</v>
      </c>
      <c r="BF37" s="45">
        <f t="shared" si="34"/>
        <v>25.08</v>
      </c>
      <c r="BG37">
        <v>1</v>
      </c>
      <c r="BH37" s="44">
        <f t="shared" si="35"/>
        <v>6.27</v>
      </c>
      <c r="BI37" s="45">
        <f t="shared" si="36"/>
        <v>6.27</v>
      </c>
      <c r="BJ37" s="42">
        <v>3</v>
      </c>
      <c r="BK37" s="44">
        <f t="shared" si="37"/>
        <v>18.809999999999999</v>
      </c>
      <c r="BL37" s="45">
        <f t="shared" si="38"/>
        <v>18.809999999999999</v>
      </c>
      <c r="BM37">
        <v>2</v>
      </c>
      <c r="BN37" s="44">
        <f t="shared" si="39"/>
        <v>12.54</v>
      </c>
      <c r="BO37" s="45">
        <f t="shared" si="40"/>
        <v>12.54</v>
      </c>
      <c r="BP37">
        <v>1</v>
      </c>
      <c r="BQ37" s="44">
        <f t="shared" si="41"/>
        <v>6.27</v>
      </c>
      <c r="BR37" s="45">
        <f t="shared" si="42"/>
        <v>6.27</v>
      </c>
    </row>
    <row r="38" spans="1:70">
      <c r="A38" s="65" t="s">
        <v>362</v>
      </c>
      <c r="B38" s="21">
        <v>1122811</v>
      </c>
      <c r="C38" s="21" t="s">
        <v>370</v>
      </c>
      <c r="D38" s="21" t="s">
        <v>365</v>
      </c>
      <c r="E38" s="33">
        <v>1</v>
      </c>
      <c r="F38" s="64">
        <v>9.24</v>
      </c>
      <c r="G38" s="63">
        <f t="shared" si="43"/>
        <v>9.24</v>
      </c>
      <c r="H38">
        <v>0</v>
      </c>
      <c r="I38" s="34">
        <f t="shared" si="1"/>
        <v>0</v>
      </c>
      <c r="J38" s="34">
        <f t="shared" si="2"/>
        <v>0</v>
      </c>
      <c r="K38" s="42">
        <v>0</v>
      </c>
      <c r="L38" s="34">
        <f t="shared" si="3"/>
        <v>0</v>
      </c>
      <c r="M38" s="34">
        <f t="shared" si="4"/>
        <v>0</v>
      </c>
      <c r="N38" s="42">
        <v>0</v>
      </c>
      <c r="O38" s="44">
        <f t="shared" si="5"/>
        <v>0</v>
      </c>
      <c r="P38" s="45">
        <f t="shared" si="6"/>
        <v>0</v>
      </c>
      <c r="Q38" s="42">
        <v>0</v>
      </c>
      <c r="R38" s="44">
        <f t="shared" si="7"/>
        <v>0</v>
      </c>
      <c r="S38" s="45">
        <f t="shared" si="8"/>
        <v>0</v>
      </c>
      <c r="T38" s="42">
        <v>0</v>
      </c>
      <c r="U38" s="44">
        <f t="shared" si="9"/>
        <v>0</v>
      </c>
      <c r="V38" s="45">
        <f t="shared" si="10"/>
        <v>0</v>
      </c>
      <c r="W38" s="42">
        <v>0</v>
      </c>
      <c r="X38" s="44">
        <f t="shared" si="11"/>
        <v>0</v>
      </c>
      <c r="Y38" s="45">
        <f t="shared" si="12"/>
        <v>0</v>
      </c>
      <c r="Z38" s="42">
        <v>0</v>
      </c>
      <c r="AA38" s="44">
        <f t="shared" si="13"/>
        <v>0</v>
      </c>
      <c r="AB38" s="45">
        <f t="shared" si="14"/>
        <v>0</v>
      </c>
      <c r="AC38" s="42">
        <v>0</v>
      </c>
      <c r="AD38" s="44">
        <f t="shared" si="15"/>
        <v>0</v>
      </c>
      <c r="AE38" s="45">
        <f t="shared" si="16"/>
        <v>0</v>
      </c>
      <c r="AF38" s="42">
        <v>0</v>
      </c>
      <c r="AG38" s="44">
        <f t="shared" si="17"/>
        <v>0</v>
      </c>
      <c r="AH38" s="45">
        <f t="shared" si="18"/>
        <v>0</v>
      </c>
      <c r="AI38" s="42">
        <v>0</v>
      </c>
      <c r="AJ38" s="44">
        <f t="shared" si="19"/>
        <v>0</v>
      </c>
      <c r="AK38" s="45">
        <f t="shared" si="20"/>
        <v>0</v>
      </c>
      <c r="AL38" s="42">
        <v>1</v>
      </c>
      <c r="AM38" s="44">
        <f t="shared" si="21"/>
        <v>9.24</v>
      </c>
      <c r="AN38" s="45">
        <f t="shared" si="22"/>
        <v>9.24</v>
      </c>
      <c r="AO38">
        <v>1</v>
      </c>
      <c r="AP38" s="44">
        <f t="shared" si="23"/>
        <v>9.24</v>
      </c>
      <c r="AQ38" s="45">
        <f t="shared" si="24"/>
        <v>9.24</v>
      </c>
      <c r="AR38">
        <v>1</v>
      </c>
      <c r="AS38" s="44">
        <f t="shared" si="25"/>
        <v>9.24</v>
      </c>
      <c r="AT38" s="45">
        <f t="shared" si="26"/>
        <v>9.24</v>
      </c>
      <c r="AU38">
        <v>2</v>
      </c>
      <c r="AV38" s="44">
        <f t="shared" si="27"/>
        <v>18.48</v>
      </c>
      <c r="AW38" s="45">
        <f t="shared" si="28"/>
        <v>18.48</v>
      </c>
      <c r="AX38">
        <v>0</v>
      </c>
      <c r="AY38" s="44">
        <f t="shared" si="29"/>
        <v>0</v>
      </c>
      <c r="AZ38" s="45">
        <f t="shared" si="30"/>
        <v>0</v>
      </c>
      <c r="BA38" s="42">
        <v>1</v>
      </c>
      <c r="BB38" s="44">
        <f t="shared" si="31"/>
        <v>9.24</v>
      </c>
      <c r="BC38" s="45">
        <f t="shared" si="32"/>
        <v>9.24</v>
      </c>
      <c r="BD38" s="42">
        <v>1</v>
      </c>
      <c r="BE38" s="44">
        <f t="shared" si="33"/>
        <v>9.24</v>
      </c>
      <c r="BF38" s="45">
        <f t="shared" si="34"/>
        <v>9.24</v>
      </c>
      <c r="BG38" s="42">
        <v>1</v>
      </c>
      <c r="BH38" s="44">
        <f t="shared" si="35"/>
        <v>9.24</v>
      </c>
      <c r="BI38" s="45">
        <f t="shared" si="36"/>
        <v>9.24</v>
      </c>
      <c r="BJ38">
        <v>1</v>
      </c>
      <c r="BK38" s="44">
        <f t="shared" si="37"/>
        <v>9.24</v>
      </c>
      <c r="BL38" s="45">
        <f t="shared" si="38"/>
        <v>9.24</v>
      </c>
      <c r="BM38" s="42">
        <v>0</v>
      </c>
      <c r="BN38" s="44">
        <f t="shared" si="39"/>
        <v>0</v>
      </c>
      <c r="BO38" s="45">
        <f t="shared" si="40"/>
        <v>0</v>
      </c>
      <c r="BP38" s="42">
        <v>1</v>
      </c>
      <c r="BQ38" s="44">
        <f t="shared" si="41"/>
        <v>9.24</v>
      </c>
      <c r="BR38" s="45">
        <f t="shared" si="42"/>
        <v>9.24</v>
      </c>
    </row>
    <row r="39" spans="1:70">
      <c r="A39" s="65" t="s">
        <v>366</v>
      </c>
      <c r="B39" s="21">
        <v>1122602</v>
      </c>
      <c r="C39" s="21" t="s">
        <v>373</v>
      </c>
      <c r="D39" s="21" t="s">
        <v>363</v>
      </c>
      <c r="E39" s="33">
        <v>1</v>
      </c>
      <c r="F39" s="64">
        <v>4.16</v>
      </c>
      <c r="G39" s="63">
        <f t="shared" si="43"/>
        <v>4.16</v>
      </c>
      <c r="H39">
        <v>0</v>
      </c>
      <c r="I39" s="34">
        <f t="shared" si="1"/>
        <v>0</v>
      </c>
      <c r="J39" s="34">
        <f t="shared" si="2"/>
        <v>0</v>
      </c>
      <c r="K39" s="42">
        <v>0</v>
      </c>
      <c r="L39" s="34">
        <f t="shared" si="3"/>
        <v>0</v>
      </c>
      <c r="M39" s="34">
        <f t="shared" si="4"/>
        <v>0</v>
      </c>
      <c r="N39" s="42">
        <v>0</v>
      </c>
      <c r="O39" s="44">
        <f t="shared" si="5"/>
        <v>0</v>
      </c>
      <c r="P39" s="45">
        <f t="shared" si="6"/>
        <v>0</v>
      </c>
      <c r="Q39" s="42">
        <v>0</v>
      </c>
      <c r="R39" s="44">
        <f t="shared" si="7"/>
        <v>0</v>
      </c>
      <c r="S39" s="45">
        <f t="shared" si="8"/>
        <v>0</v>
      </c>
      <c r="T39" s="42">
        <v>0</v>
      </c>
      <c r="U39" s="44">
        <f t="shared" si="9"/>
        <v>0</v>
      </c>
      <c r="V39" s="45">
        <f t="shared" si="10"/>
        <v>0</v>
      </c>
      <c r="W39" s="42">
        <v>0</v>
      </c>
      <c r="X39" s="44">
        <f t="shared" si="11"/>
        <v>0</v>
      </c>
      <c r="Y39" s="45">
        <f t="shared" si="12"/>
        <v>0</v>
      </c>
      <c r="Z39" s="42">
        <v>0</v>
      </c>
      <c r="AA39" s="44">
        <f t="shared" si="13"/>
        <v>0</v>
      </c>
      <c r="AB39" s="45">
        <f t="shared" si="14"/>
        <v>0</v>
      </c>
      <c r="AC39" s="42">
        <v>0</v>
      </c>
      <c r="AD39" s="44">
        <f t="shared" si="15"/>
        <v>0</v>
      </c>
      <c r="AE39" s="45">
        <f t="shared" si="16"/>
        <v>0</v>
      </c>
      <c r="AF39" s="42">
        <v>0</v>
      </c>
      <c r="AG39" s="44">
        <f t="shared" si="17"/>
        <v>0</v>
      </c>
      <c r="AH39" s="45">
        <f t="shared" si="18"/>
        <v>0</v>
      </c>
      <c r="AI39" s="42">
        <v>0</v>
      </c>
      <c r="AJ39" s="44">
        <f t="shared" si="19"/>
        <v>0</v>
      </c>
      <c r="AK39" s="45">
        <f t="shared" si="20"/>
        <v>0</v>
      </c>
      <c r="AL39" s="42">
        <v>4</v>
      </c>
      <c r="AM39" s="44">
        <f t="shared" si="21"/>
        <v>16.64</v>
      </c>
      <c r="AN39" s="45">
        <f t="shared" si="22"/>
        <v>16.64</v>
      </c>
      <c r="AO39" s="42">
        <v>1</v>
      </c>
      <c r="AP39" s="44">
        <f t="shared" si="23"/>
        <v>4.16</v>
      </c>
      <c r="AQ39" s="45">
        <f t="shared" si="24"/>
        <v>4.16</v>
      </c>
      <c r="AR39" s="42">
        <v>1</v>
      </c>
      <c r="AS39" s="44">
        <f t="shared" si="25"/>
        <v>4.16</v>
      </c>
      <c r="AT39" s="45">
        <f t="shared" si="26"/>
        <v>4.16</v>
      </c>
      <c r="AU39" s="42">
        <v>6</v>
      </c>
      <c r="AV39" s="44">
        <f t="shared" si="27"/>
        <v>24.96</v>
      </c>
      <c r="AW39" s="45">
        <f t="shared" si="28"/>
        <v>24.96</v>
      </c>
      <c r="AX39" s="42">
        <v>4</v>
      </c>
      <c r="AY39" s="44">
        <f t="shared" si="29"/>
        <v>16.64</v>
      </c>
      <c r="AZ39" s="45">
        <f t="shared" si="30"/>
        <v>16.64</v>
      </c>
      <c r="BA39" s="42">
        <v>0</v>
      </c>
      <c r="BB39" s="44">
        <f t="shared" si="31"/>
        <v>0</v>
      </c>
      <c r="BC39" s="45">
        <f t="shared" si="32"/>
        <v>0</v>
      </c>
      <c r="BD39" s="42">
        <v>14</v>
      </c>
      <c r="BE39" s="44">
        <f t="shared" si="33"/>
        <v>58.24</v>
      </c>
      <c r="BF39" s="45">
        <f t="shared" si="34"/>
        <v>58.24</v>
      </c>
      <c r="BG39" s="42">
        <v>4</v>
      </c>
      <c r="BH39" s="44">
        <f t="shared" si="35"/>
        <v>16.64</v>
      </c>
      <c r="BI39" s="45">
        <f t="shared" si="36"/>
        <v>16.64</v>
      </c>
      <c r="BJ39" s="42">
        <v>4</v>
      </c>
      <c r="BK39" s="44">
        <f t="shared" si="37"/>
        <v>16.64</v>
      </c>
      <c r="BL39" s="45">
        <f t="shared" si="38"/>
        <v>16.64</v>
      </c>
      <c r="BM39" s="42">
        <v>0</v>
      </c>
      <c r="BN39" s="44">
        <f t="shared" si="39"/>
        <v>0</v>
      </c>
      <c r="BO39" s="45">
        <f t="shared" si="40"/>
        <v>0</v>
      </c>
      <c r="BP39" s="42">
        <v>6</v>
      </c>
      <c r="BQ39" s="44">
        <f t="shared" si="41"/>
        <v>24.96</v>
      </c>
      <c r="BR39" s="45">
        <f t="shared" si="42"/>
        <v>24.96</v>
      </c>
    </row>
    <row r="40" spans="1:70">
      <c r="A40" s="65" t="s">
        <v>368</v>
      </c>
      <c r="B40" s="21">
        <v>1122604</v>
      </c>
      <c r="C40" s="21" t="s">
        <v>375</v>
      </c>
      <c r="D40" s="21" t="s">
        <v>364</v>
      </c>
      <c r="E40" s="33">
        <v>1</v>
      </c>
      <c r="F40" s="64">
        <v>4.99</v>
      </c>
      <c r="G40" s="63">
        <f t="shared" si="43"/>
        <v>4.99</v>
      </c>
      <c r="H40">
        <v>0</v>
      </c>
      <c r="I40" s="34">
        <f t="shared" si="1"/>
        <v>0</v>
      </c>
      <c r="J40" s="34">
        <f t="shared" si="2"/>
        <v>0</v>
      </c>
      <c r="K40" s="42">
        <v>0</v>
      </c>
      <c r="L40" s="34">
        <f t="shared" si="3"/>
        <v>0</v>
      </c>
      <c r="M40" s="34">
        <f t="shared" si="4"/>
        <v>0</v>
      </c>
      <c r="N40" s="42">
        <v>0</v>
      </c>
      <c r="O40" s="44">
        <f t="shared" si="5"/>
        <v>0</v>
      </c>
      <c r="P40" s="45">
        <f t="shared" si="6"/>
        <v>0</v>
      </c>
      <c r="Q40" s="42">
        <v>0</v>
      </c>
      <c r="R40" s="44">
        <f t="shared" si="7"/>
        <v>0</v>
      </c>
      <c r="S40" s="45">
        <f t="shared" si="8"/>
        <v>0</v>
      </c>
      <c r="T40" s="42">
        <v>0</v>
      </c>
      <c r="U40" s="44">
        <f t="shared" si="9"/>
        <v>0</v>
      </c>
      <c r="V40" s="45">
        <f t="shared" si="10"/>
        <v>0</v>
      </c>
      <c r="W40" s="42">
        <v>0</v>
      </c>
      <c r="X40" s="44">
        <f t="shared" si="11"/>
        <v>0</v>
      </c>
      <c r="Y40" s="45">
        <f t="shared" si="12"/>
        <v>0</v>
      </c>
      <c r="Z40" s="42">
        <v>0</v>
      </c>
      <c r="AA40" s="44">
        <f t="shared" si="13"/>
        <v>0</v>
      </c>
      <c r="AB40" s="45">
        <f t="shared" si="14"/>
        <v>0</v>
      </c>
      <c r="AC40" s="42">
        <v>0</v>
      </c>
      <c r="AD40" s="44">
        <f t="shared" si="15"/>
        <v>0</v>
      </c>
      <c r="AE40" s="45">
        <f t="shared" si="16"/>
        <v>0</v>
      </c>
      <c r="AF40" s="42">
        <v>0</v>
      </c>
      <c r="AG40" s="44">
        <f t="shared" si="17"/>
        <v>0</v>
      </c>
      <c r="AH40" s="45">
        <f t="shared" si="18"/>
        <v>0</v>
      </c>
      <c r="AI40" s="42">
        <v>0</v>
      </c>
      <c r="AJ40" s="44">
        <f t="shared" si="19"/>
        <v>0</v>
      </c>
      <c r="AK40" s="45">
        <f t="shared" si="20"/>
        <v>0</v>
      </c>
      <c r="AL40" s="42">
        <v>0</v>
      </c>
      <c r="AM40" s="44">
        <f t="shared" si="21"/>
        <v>0</v>
      </c>
      <c r="AN40" s="45">
        <f t="shared" si="22"/>
        <v>0</v>
      </c>
      <c r="AO40">
        <v>2</v>
      </c>
      <c r="AP40" s="44">
        <f t="shared" si="23"/>
        <v>9.98</v>
      </c>
      <c r="AQ40" s="45">
        <f t="shared" si="24"/>
        <v>9.98</v>
      </c>
      <c r="AR40">
        <v>0</v>
      </c>
      <c r="AS40" s="44">
        <f t="shared" si="25"/>
        <v>0</v>
      </c>
      <c r="AT40" s="45">
        <f t="shared" si="26"/>
        <v>0</v>
      </c>
      <c r="AU40">
        <v>6</v>
      </c>
      <c r="AV40" s="44">
        <f t="shared" si="27"/>
        <v>29.94</v>
      </c>
      <c r="AW40" s="45">
        <f t="shared" si="28"/>
        <v>29.94</v>
      </c>
      <c r="AX40">
        <v>1</v>
      </c>
      <c r="AY40" s="44">
        <f t="shared" si="29"/>
        <v>4.99</v>
      </c>
      <c r="AZ40" s="45">
        <f t="shared" si="30"/>
        <v>4.99</v>
      </c>
      <c r="BA40">
        <v>0</v>
      </c>
      <c r="BB40" s="44">
        <f t="shared" si="31"/>
        <v>0</v>
      </c>
      <c r="BC40" s="45">
        <f t="shared" si="32"/>
        <v>0</v>
      </c>
      <c r="BD40">
        <v>4</v>
      </c>
      <c r="BE40" s="44">
        <f t="shared" si="33"/>
        <v>19.96</v>
      </c>
      <c r="BF40" s="45">
        <f t="shared" si="34"/>
        <v>19.96</v>
      </c>
      <c r="BG40">
        <v>1</v>
      </c>
      <c r="BH40" s="44">
        <f t="shared" si="35"/>
        <v>4.99</v>
      </c>
      <c r="BI40" s="45">
        <f t="shared" si="36"/>
        <v>4.99</v>
      </c>
      <c r="BJ40" s="42">
        <v>3</v>
      </c>
      <c r="BK40" s="44">
        <f t="shared" si="37"/>
        <v>14.97</v>
      </c>
      <c r="BL40" s="45">
        <f t="shared" si="38"/>
        <v>14.97</v>
      </c>
      <c r="BM40">
        <v>2</v>
      </c>
      <c r="BN40" s="44">
        <f t="shared" si="39"/>
        <v>9.98</v>
      </c>
      <c r="BO40" s="45">
        <f t="shared" si="40"/>
        <v>9.98</v>
      </c>
      <c r="BP40">
        <v>1</v>
      </c>
      <c r="BQ40" s="44">
        <f t="shared" si="41"/>
        <v>4.99</v>
      </c>
      <c r="BR40" s="45">
        <f t="shared" si="42"/>
        <v>4.99</v>
      </c>
    </row>
    <row r="41" spans="1:70">
      <c r="A41" s="65" t="s">
        <v>369</v>
      </c>
      <c r="B41" s="21">
        <v>1122820</v>
      </c>
      <c r="C41" s="21" t="s">
        <v>371</v>
      </c>
      <c r="D41" s="21" t="s">
        <v>365</v>
      </c>
      <c r="E41" s="33">
        <v>1</v>
      </c>
      <c r="F41" s="64">
        <v>7.86</v>
      </c>
      <c r="G41" s="63">
        <f t="shared" si="43"/>
        <v>7.86</v>
      </c>
      <c r="H41">
        <v>0</v>
      </c>
      <c r="I41" s="34">
        <f t="shared" si="1"/>
        <v>0</v>
      </c>
      <c r="J41" s="34">
        <f t="shared" si="2"/>
        <v>0</v>
      </c>
      <c r="K41" s="42">
        <v>0</v>
      </c>
      <c r="L41" s="34">
        <f t="shared" si="3"/>
        <v>0</v>
      </c>
      <c r="M41" s="34">
        <f t="shared" si="4"/>
        <v>0</v>
      </c>
      <c r="N41" s="42">
        <v>0</v>
      </c>
      <c r="O41" s="44">
        <f t="shared" si="5"/>
        <v>0</v>
      </c>
      <c r="P41" s="45">
        <f t="shared" si="6"/>
        <v>0</v>
      </c>
      <c r="Q41" s="42">
        <v>0</v>
      </c>
      <c r="R41" s="44">
        <f t="shared" si="7"/>
        <v>0</v>
      </c>
      <c r="S41" s="45">
        <f t="shared" si="8"/>
        <v>0</v>
      </c>
      <c r="T41" s="42">
        <v>0</v>
      </c>
      <c r="U41" s="44">
        <f t="shared" si="9"/>
        <v>0</v>
      </c>
      <c r="V41" s="45">
        <f t="shared" si="10"/>
        <v>0</v>
      </c>
      <c r="W41" s="42">
        <v>0</v>
      </c>
      <c r="X41" s="44">
        <f t="shared" si="11"/>
        <v>0</v>
      </c>
      <c r="Y41" s="45">
        <f t="shared" si="12"/>
        <v>0</v>
      </c>
      <c r="Z41" s="42">
        <v>0</v>
      </c>
      <c r="AA41" s="44">
        <f t="shared" si="13"/>
        <v>0</v>
      </c>
      <c r="AB41" s="45">
        <f t="shared" si="14"/>
        <v>0</v>
      </c>
      <c r="AC41" s="42">
        <v>0</v>
      </c>
      <c r="AD41" s="44">
        <f t="shared" si="15"/>
        <v>0</v>
      </c>
      <c r="AE41" s="45">
        <f t="shared" si="16"/>
        <v>0</v>
      </c>
      <c r="AF41" s="42">
        <v>0</v>
      </c>
      <c r="AG41" s="44">
        <f t="shared" si="17"/>
        <v>0</v>
      </c>
      <c r="AH41" s="45">
        <f t="shared" si="18"/>
        <v>0</v>
      </c>
      <c r="AI41" s="42">
        <v>0</v>
      </c>
      <c r="AJ41" s="44">
        <f t="shared" si="19"/>
        <v>0</v>
      </c>
      <c r="AK41" s="45">
        <f t="shared" si="20"/>
        <v>0</v>
      </c>
      <c r="AL41" s="42">
        <v>1</v>
      </c>
      <c r="AM41" s="44">
        <f t="shared" si="21"/>
        <v>7.86</v>
      </c>
      <c r="AN41" s="45">
        <f t="shared" si="22"/>
        <v>7.86</v>
      </c>
      <c r="AO41">
        <v>1</v>
      </c>
      <c r="AP41" s="44">
        <f t="shared" si="23"/>
        <v>7.86</v>
      </c>
      <c r="AQ41" s="45">
        <f t="shared" si="24"/>
        <v>7.86</v>
      </c>
      <c r="AR41" s="42">
        <v>1</v>
      </c>
      <c r="AS41" s="44">
        <f t="shared" si="25"/>
        <v>7.86</v>
      </c>
      <c r="AT41" s="45">
        <f t="shared" si="26"/>
        <v>7.86</v>
      </c>
      <c r="AU41" s="42">
        <v>2</v>
      </c>
      <c r="AV41" s="44">
        <f t="shared" si="27"/>
        <v>15.72</v>
      </c>
      <c r="AW41" s="45">
        <f t="shared" si="28"/>
        <v>15.72</v>
      </c>
      <c r="AX41" s="42">
        <v>0</v>
      </c>
      <c r="AY41" s="44">
        <f t="shared" si="29"/>
        <v>0</v>
      </c>
      <c r="AZ41" s="45">
        <f t="shared" si="30"/>
        <v>0</v>
      </c>
      <c r="BA41" s="42">
        <v>1</v>
      </c>
      <c r="BB41" s="44">
        <f t="shared" si="31"/>
        <v>7.86</v>
      </c>
      <c r="BC41" s="45">
        <f t="shared" si="32"/>
        <v>7.86</v>
      </c>
      <c r="BD41" s="42">
        <v>1</v>
      </c>
      <c r="BE41" s="44">
        <f t="shared" si="33"/>
        <v>7.86</v>
      </c>
      <c r="BF41" s="45">
        <f t="shared" si="34"/>
        <v>7.86</v>
      </c>
      <c r="BG41" s="42">
        <v>1</v>
      </c>
      <c r="BH41" s="44">
        <f t="shared" si="35"/>
        <v>7.86</v>
      </c>
      <c r="BI41" s="45">
        <f t="shared" si="36"/>
        <v>7.86</v>
      </c>
      <c r="BJ41" s="42">
        <v>1</v>
      </c>
      <c r="BK41" s="44">
        <f t="shared" si="37"/>
        <v>7.86</v>
      </c>
      <c r="BL41" s="45">
        <f t="shared" si="38"/>
        <v>7.86</v>
      </c>
      <c r="BM41" s="42">
        <v>0</v>
      </c>
      <c r="BN41" s="44">
        <f t="shared" si="39"/>
        <v>0</v>
      </c>
      <c r="BO41" s="45">
        <f t="shared" si="40"/>
        <v>0</v>
      </c>
      <c r="BP41" s="42">
        <v>1</v>
      </c>
      <c r="BQ41" s="44">
        <f t="shared" si="41"/>
        <v>7.86</v>
      </c>
      <c r="BR41" s="45">
        <f t="shared" si="42"/>
        <v>7.86</v>
      </c>
    </row>
    <row r="42" spans="1:70">
      <c r="A42" s="65" t="s">
        <v>367</v>
      </c>
      <c r="B42" s="21">
        <v>1122595</v>
      </c>
      <c r="C42" s="21" t="s">
        <v>377</v>
      </c>
      <c r="D42" s="21" t="s">
        <v>363</v>
      </c>
      <c r="E42" s="33">
        <v>1</v>
      </c>
      <c r="F42" s="64">
        <v>4.6399999999999997</v>
      </c>
      <c r="G42" s="63">
        <f t="shared" si="43"/>
        <v>4.6399999999999997</v>
      </c>
      <c r="H42">
        <v>0</v>
      </c>
      <c r="I42" s="34">
        <f t="shared" si="1"/>
        <v>0</v>
      </c>
      <c r="J42" s="34">
        <f t="shared" si="2"/>
        <v>0</v>
      </c>
      <c r="K42" s="42">
        <v>0</v>
      </c>
      <c r="L42" s="34">
        <f t="shared" si="3"/>
        <v>0</v>
      </c>
      <c r="M42" s="34">
        <f t="shared" si="4"/>
        <v>0</v>
      </c>
      <c r="N42" s="42">
        <v>0</v>
      </c>
      <c r="O42" s="44">
        <f t="shared" si="5"/>
        <v>0</v>
      </c>
      <c r="P42" s="45">
        <f t="shared" si="6"/>
        <v>0</v>
      </c>
      <c r="Q42" s="42">
        <v>0</v>
      </c>
      <c r="R42" s="44">
        <f t="shared" si="7"/>
        <v>0</v>
      </c>
      <c r="S42" s="45">
        <f t="shared" si="8"/>
        <v>0</v>
      </c>
      <c r="T42" s="42">
        <v>0</v>
      </c>
      <c r="U42" s="44">
        <f t="shared" si="9"/>
        <v>0</v>
      </c>
      <c r="V42" s="45">
        <f t="shared" si="10"/>
        <v>0</v>
      </c>
      <c r="W42" s="42">
        <v>0</v>
      </c>
      <c r="X42" s="44">
        <f t="shared" si="11"/>
        <v>0</v>
      </c>
      <c r="Y42" s="45">
        <f t="shared" si="12"/>
        <v>0</v>
      </c>
      <c r="Z42" s="42">
        <v>0</v>
      </c>
      <c r="AA42" s="44">
        <f t="shared" si="13"/>
        <v>0</v>
      </c>
      <c r="AB42" s="45">
        <f t="shared" si="14"/>
        <v>0</v>
      </c>
      <c r="AC42" s="42">
        <v>0</v>
      </c>
      <c r="AD42" s="44">
        <f t="shared" si="15"/>
        <v>0</v>
      </c>
      <c r="AE42" s="45">
        <f t="shared" si="16"/>
        <v>0</v>
      </c>
      <c r="AF42" s="42">
        <v>0</v>
      </c>
      <c r="AG42" s="44">
        <f t="shared" si="17"/>
        <v>0</v>
      </c>
      <c r="AH42" s="45">
        <f t="shared" si="18"/>
        <v>0</v>
      </c>
      <c r="AI42" s="42">
        <v>0</v>
      </c>
      <c r="AJ42" s="44">
        <f t="shared" si="19"/>
        <v>0</v>
      </c>
      <c r="AK42" s="45">
        <f t="shared" si="20"/>
        <v>0</v>
      </c>
      <c r="AL42" s="42">
        <v>0</v>
      </c>
      <c r="AM42" s="44">
        <f t="shared" si="21"/>
        <v>0</v>
      </c>
      <c r="AN42" s="45">
        <f t="shared" si="22"/>
        <v>0</v>
      </c>
      <c r="AO42" s="42">
        <v>1</v>
      </c>
      <c r="AP42" s="44">
        <f t="shared" si="23"/>
        <v>4.6399999999999997</v>
      </c>
      <c r="AQ42" s="45">
        <f t="shared" si="24"/>
        <v>4.6399999999999997</v>
      </c>
      <c r="AR42">
        <v>0</v>
      </c>
      <c r="AS42" s="44">
        <f t="shared" si="25"/>
        <v>0</v>
      </c>
      <c r="AT42" s="45">
        <f t="shared" si="26"/>
        <v>0</v>
      </c>
      <c r="AU42">
        <v>1</v>
      </c>
      <c r="AV42" s="44">
        <f t="shared" si="27"/>
        <v>4.6399999999999997</v>
      </c>
      <c r="AW42" s="45">
        <f t="shared" si="28"/>
        <v>4.6399999999999997</v>
      </c>
      <c r="AX42">
        <v>1</v>
      </c>
      <c r="AY42" s="44">
        <f t="shared" si="29"/>
        <v>4.6399999999999997</v>
      </c>
      <c r="AZ42" s="45">
        <f t="shared" si="30"/>
        <v>4.6399999999999997</v>
      </c>
      <c r="BA42" s="42">
        <v>1</v>
      </c>
      <c r="BB42" s="44">
        <f t="shared" si="31"/>
        <v>4.6399999999999997</v>
      </c>
      <c r="BC42" s="45">
        <f t="shared" si="32"/>
        <v>4.6399999999999997</v>
      </c>
      <c r="BD42" s="42">
        <v>0</v>
      </c>
      <c r="BE42" s="44">
        <f t="shared" si="33"/>
        <v>0</v>
      </c>
      <c r="BF42" s="45">
        <f t="shared" si="34"/>
        <v>0</v>
      </c>
      <c r="BG42" s="42">
        <v>0</v>
      </c>
      <c r="BH42" s="44">
        <f t="shared" si="35"/>
        <v>0</v>
      </c>
      <c r="BI42" s="45">
        <f t="shared" si="36"/>
        <v>0</v>
      </c>
      <c r="BJ42">
        <v>1</v>
      </c>
      <c r="BK42" s="44">
        <f t="shared" si="37"/>
        <v>4.6399999999999997</v>
      </c>
      <c r="BL42" s="45">
        <f t="shared" si="38"/>
        <v>4.6399999999999997</v>
      </c>
      <c r="BM42" s="42">
        <v>1</v>
      </c>
      <c r="BN42" s="44">
        <f t="shared" si="39"/>
        <v>4.6399999999999997</v>
      </c>
      <c r="BO42" s="45">
        <f t="shared" si="40"/>
        <v>4.6399999999999997</v>
      </c>
      <c r="BP42" s="42">
        <v>0</v>
      </c>
      <c r="BQ42" s="44">
        <f t="shared" si="41"/>
        <v>0</v>
      </c>
      <c r="BR42" s="45">
        <f t="shared" si="42"/>
        <v>0</v>
      </c>
    </row>
    <row r="43" spans="1:70">
      <c r="A43" s="7" t="s">
        <v>253</v>
      </c>
      <c r="B43" s="7">
        <v>1003198</v>
      </c>
      <c r="C43" s="21" t="s">
        <v>254</v>
      </c>
      <c r="D43" s="21" t="s">
        <v>255</v>
      </c>
      <c r="E43" s="8">
        <v>5</v>
      </c>
      <c r="F43" s="9">
        <v>1.25</v>
      </c>
      <c r="G43" s="31">
        <f t="shared" si="0"/>
        <v>0.25</v>
      </c>
      <c r="H43">
        <v>2</v>
      </c>
      <c r="I43" s="34">
        <f t="shared" si="1"/>
        <v>0.5</v>
      </c>
      <c r="J43" s="34">
        <f t="shared" si="2"/>
        <v>1</v>
      </c>
      <c r="K43" s="42">
        <v>1</v>
      </c>
      <c r="L43" s="34">
        <f t="shared" si="3"/>
        <v>0.25</v>
      </c>
      <c r="M43" s="34">
        <f t="shared" si="4"/>
        <v>0.5</v>
      </c>
      <c r="N43" s="42">
        <v>0</v>
      </c>
      <c r="O43" s="44">
        <f t="shared" si="5"/>
        <v>0</v>
      </c>
      <c r="P43" s="45">
        <f t="shared" si="6"/>
        <v>0</v>
      </c>
      <c r="Q43" s="42">
        <v>0</v>
      </c>
      <c r="R43" s="44">
        <f t="shared" si="7"/>
        <v>0</v>
      </c>
      <c r="S43" s="45">
        <f t="shared" si="8"/>
        <v>0</v>
      </c>
      <c r="T43" s="42">
        <v>0</v>
      </c>
      <c r="U43" s="44">
        <f t="shared" si="9"/>
        <v>0</v>
      </c>
      <c r="V43" s="45">
        <f t="shared" si="10"/>
        <v>0</v>
      </c>
      <c r="W43" s="42">
        <v>1</v>
      </c>
      <c r="X43" s="44">
        <f t="shared" si="11"/>
        <v>0.25</v>
      </c>
      <c r="Y43" s="45">
        <f t="shared" si="12"/>
        <v>0.5</v>
      </c>
      <c r="Z43" s="42">
        <v>0</v>
      </c>
      <c r="AA43" s="44">
        <f t="shared" si="13"/>
        <v>0</v>
      </c>
      <c r="AB43" s="45">
        <f t="shared" si="14"/>
        <v>0</v>
      </c>
      <c r="AC43" s="42">
        <v>0</v>
      </c>
      <c r="AD43" s="44">
        <f t="shared" si="15"/>
        <v>0</v>
      </c>
      <c r="AE43" s="45">
        <f t="shared" si="16"/>
        <v>0</v>
      </c>
      <c r="AF43" s="42">
        <v>0</v>
      </c>
      <c r="AG43" s="44">
        <f t="shared" si="17"/>
        <v>0</v>
      </c>
      <c r="AH43" s="45">
        <f t="shared" si="18"/>
        <v>0</v>
      </c>
      <c r="AI43" s="42">
        <v>0</v>
      </c>
      <c r="AJ43" s="44">
        <f t="shared" si="19"/>
        <v>0</v>
      </c>
      <c r="AK43" s="45">
        <f t="shared" si="20"/>
        <v>0</v>
      </c>
      <c r="AL43" s="42">
        <v>0</v>
      </c>
      <c r="AM43" s="44">
        <f t="shared" si="21"/>
        <v>0</v>
      </c>
      <c r="AN43" s="45">
        <f t="shared" si="22"/>
        <v>0</v>
      </c>
      <c r="AO43">
        <v>0</v>
      </c>
      <c r="AP43" s="44">
        <f t="shared" si="23"/>
        <v>0</v>
      </c>
      <c r="AQ43" s="45">
        <f t="shared" si="24"/>
        <v>0</v>
      </c>
      <c r="AR43" s="42">
        <v>0</v>
      </c>
      <c r="AS43" s="44">
        <f t="shared" si="25"/>
        <v>0</v>
      </c>
      <c r="AT43" s="45">
        <f t="shared" si="26"/>
        <v>0</v>
      </c>
      <c r="AU43" s="42">
        <v>0</v>
      </c>
      <c r="AV43" s="44">
        <f t="shared" si="27"/>
        <v>0</v>
      </c>
      <c r="AW43" s="45">
        <f t="shared" si="28"/>
        <v>0</v>
      </c>
      <c r="AX43" s="42">
        <v>0</v>
      </c>
      <c r="AY43" s="44">
        <f t="shared" si="29"/>
        <v>0</v>
      </c>
      <c r="AZ43" s="45">
        <f t="shared" si="30"/>
        <v>0</v>
      </c>
      <c r="BA43">
        <v>0</v>
      </c>
      <c r="BB43" s="44">
        <f t="shared" si="31"/>
        <v>0</v>
      </c>
      <c r="BC43" s="45">
        <f t="shared" si="32"/>
        <v>0</v>
      </c>
      <c r="BD43">
        <v>0</v>
      </c>
      <c r="BE43" s="44">
        <f t="shared" si="33"/>
        <v>0</v>
      </c>
      <c r="BF43" s="45">
        <f t="shared" si="34"/>
        <v>0</v>
      </c>
      <c r="BG43">
        <v>0</v>
      </c>
      <c r="BH43" s="44">
        <f t="shared" si="35"/>
        <v>0</v>
      </c>
      <c r="BI43" s="45">
        <f t="shared" si="36"/>
        <v>0</v>
      </c>
      <c r="BJ43" s="42">
        <v>0</v>
      </c>
      <c r="BK43" s="44">
        <f t="shared" si="37"/>
        <v>0</v>
      </c>
      <c r="BL43" s="45">
        <f t="shared" si="38"/>
        <v>0</v>
      </c>
      <c r="BM43">
        <v>0</v>
      </c>
      <c r="BN43" s="44">
        <f t="shared" si="39"/>
        <v>0</v>
      </c>
      <c r="BO43" s="45">
        <f t="shared" si="40"/>
        <v>0</v>
      </c>
      <c r="BP43">
        <v>0</v>
      </c>
      <c r="BQ43" s="44">
        <f t="shared" si="41"/>
        <v>0</v>
      </c>
      <c r="BR43" s="45">
        <f t="shared" si="42"/>
        <v>0</v>
      </c>
    </row>
    <row r="44" spans="1:70">
      <c r="A44" s="7" t="s">
        <v>258</v>
      </c>
      <c r="B44" s="7">
        <v>1003196</v>
      </c>
      <c r="C44" s="21" t="s">
        <v>256</v>
      </c>
      <c r="D44" s="21" t="s">
        <v>257</v>
      </c>
      <c r="E44" s="8">
        <v>5</v>
      </c>
      <c r="F44" s="9">
        <f>0.22*5</f>
        <v>1.1000000000000001</v>
      </c>
      <c r="G44" s="31">
        <f t="shared" si="0"/>
        <v>0.22000000000000003</v>
      </c>
      <c r="H44">
        <v>0</v>
      </c>
      <c r="I44" s="34">
        <f t="shared" si="1"/>
        <v>0</v>
      </c>
      <c r="J44" s="34">
        <f t="shared" si="2"/>
        <v>0</v>
      </c>
      <c r="K44" s="42">
        <v>0</v>
      </c>
      <c r="L44" s="34">
        <f t="shared" si="3"/>
        <v>0</v>
      </c>
      <c r="M44" s="34">
        <f t="shared" si="4"/>
        <v>0</v>
      </c>
      <c r="N44" s="42">
        <v>0</v>
      </c>
      <c r="O44" s="44">
        <f t="shared" si="5"/>
        <v>0</v>
      </c>
      <c r="P44" s="45">
        <f t="shared" si="6"/>
        <v>0</v>
      </c>
      <c r="Q44" s="42">
        <v>0</v>
      </c>
      <c r="R44" s="44">
        <f t="shared" si="7"/>
        <v>0</v>
      </c>
      <c r="S44" s="45">
        <f t="shared" si="8"/>
        <v>0</v>
      </c>
      <c r="T44" s="42">
        <v>0</v>
      </c>
      <c r="U44" s="44">
        <f t="shared" si="9"/>
        <v>0</v>
      </c>
      <c r="V44" s="45">
        <f t="shared" si="10"/>
        <v>0</v>
      </c>
      <c r="W44" s="42">
        <v>1</v>
      </c>
      <c r="X44" s="44">
        <f t="shared" si="11"/>
        <v>0.22000000000000003</v>
      </c>
      <c r="Y44" s="45">
        <f t="shared" si="12"/>
        <v>0.44000000000000006</v>
      </c>
      <c r="Z44" s="42">
        <v>0</v>
      </c>
      <c r="AA44" s="44">
        <f t="shared" si="13"/>
        <v>0</v>
      </c>
      <c r="AB44" s="45">
        <f t="shared" si="14"/>
        <v>0</v>
      </c>
      <c r="AC44" s="42">
        <v>14</v>
      </c>
      <c r="AD44" s="44">
        <f t="shared" si="15"/>
        <v>3.0800000000000005</v>
      </c>
      <c r="AE44" s="45">
        <f t="shared" si="16"/>
        <v>3.0800000000000005</v>
      </c>
      <c r="AF44" s="42">
        <v>1</v>
      </c>
      <c r="AG44" s="44">
        <f t="shared" si="17"/>
        <v>0.22000000000000003</v>
      </c>
      <c r="AH44" s="45">
        <f t="shared" si="18"/>
        <v>4.4000000000000004</v>
      </c>
      <c r="AI44" s="42">
        <v>1</v>
      </c>
      <c r="AJ44" s="44">
        <f t="shared" si="19"/>
        <v>0.22000000000000003</v>
      </c>
      <c r="AK44" s="45">
        <f t="shared" si="20"/>
        <v>0.88000000000000012</v>
      </c>
      <c r="AL44" s="42">
        <v>0</v>
      </c>
      <c r="AM44" s="44">
        <f t="shared" si="21"/>
        <v>0</v>
      </c>
      <c r="AN44" s="45">
        <f t="shared" si="22"/>
        <v>0</v>
      </c>
      <c r="AO44">
        <v>0</v>
      </c>
      <c r="AP44" s="44">
        <f t="shared" si="23"/>
        <v>0</v>
      </c>
      <c r="AQ44" s="45">
        <f t="shared" si="24"/>
        <v>0</v>
      </c>
      <c r="AR44">
        <v>0</v>
      </c>
      <c r="AS44" s="44">
        <f t="shared" si="25"/>
        <v>0</v>
      </c>
      <c r="AT44" s="45">
        <f t="shared" si="26"/>
        <v>0</v>
      </c>
      <c r="AU44">
        <v>0</v>
      </c>
      <c r="AV44" s="44">
        <f t="shared" si="27"/>
        <v>0</v>
      </c>
      <c r="AW44" s="45">
        <f t="shared" si="28"/>
        <v>0</v>
      </c>
      <c r="AX44">
        <v>0</v>
      </c>
      <c r="AY44" s="44">
        <f t="shared" si="29"/>
        <v>0</v>
      </c>
      <c r="AZ44" s="45">
        <f t="shared" si="30"/>
        <v>0</v>
      </c>
      <c r="BA44" s="42">
        <v>0</v>
      </c>
      <c r="BB44" s="44">
        <f t="shared" si="31"/>
        <v>0</v>
      </c>
      <c r="BC44" s="45">
        <f t="shared" si="32"/>
        <v>0</v>
      </c>
      <c r="BD44" s="42">
        <v>0</v>
      </c>
      <c r="BE44" s="44">
        <f t="shared" si="33"/>
        <v>0</v>
      </c>
      <c r="BF44" s="45">
        <f t="shared" si="34"/>
        <v>0</v>
      </c>
      <c r="BG44" s="42">
        <v>0</v>
      </c>
      <c r="BH44" s="44">
        <f t="shared" si="35"/>
        <v>0</v>
      </c>
      <c r="BI44" s="45">
        <f t="shared" si="36"/>
        <v>0</v>
      </c>
      <c r="BJ44" s="42">
        <v>0</v>
      </c>
      <c r="BK44" s="44">
        <f t="shared" si="37"/>
        <v>0</v>
      </c>
      <c r="BL44" s="45">
        <f t="shared" si="38"/>
        <v>0</v>
      </c>
      <c r="BM44" s="42">
        <v>0</v>
      </c>
      <c r="BN44" s="44">
        <f t="shared" si="39"/>
        <v>0</v>
      </c>
      <c r="BO44" s="45">
        <f t="shared" si="40"/>
        <v>0</v>
      </c>
      <c r="BP44" s="42">
        <v>0</v>
      </c>
      <c r="BQ44" s="44">
        <f t="shared" si="41"/>
        <v>0</v>
      </c>
      <c r="BR44" s="45">
        <f t="shared" si="42"/>
        <v>0</v>
      </c>
    </row>
    <row r="45" spans="1:70">
      <c r="A45" s="7" t="s">
        <v>259</v>
      </c>
      <c r="B45" s="7">
        <v>1003199</v>
      </c>
      <c r="C45" s="21" t="s">
        <v>260</v>
      </c>
      <c r="D45" s="21" t="s">
        <v>261</v>
      </c>
      <c r="E45" s="8">
        <v>5</v>
      </c>
      <c r="F45" s="9">
        <f>0.194*5</f>
        <v>0.97</v>
      </c>
      <c r="G45" s="31">
        <f t="shared" si="0"/>
        <v>0.19400000000000001</v>
      </c>
      <c r="H45">
        <v>0</v>
      </c>
      <c r="I45" s="34">
        <f t="shared" si="1"/>
        <v>0</v>
      </c>
      <c r="J45" s="34">
        <f t="shared" si="2"/>
        <v>0</v>
      </c>
      <c r="K45" s="42">
        <v>0</v>
      </c>
      <c r="L45" s="34">
        <f t="shared" si="3"/>
        <v>0</v>
      </c>
      <c r="M45" s="34">
        <f t="shared" si="4"/>
        <v>0</v>
      </c>
      <c r="N45" s="42">
        <v>0</v>
      </c>
      <c r="O45" s="44">
        <f t="shared" si="5"/>
        <v>0</v>
      </c>
      <c r="P45" s="45">
        <f t="shared" si="6"/>
        <v>0</v>
      </c>
      <c r="Q45" s="42">
        <v>0</v>
      </c>
      <c r="R45" s="44">
        <f t="shared" si="7"/>
        <v>0</v>
      </c>
      <c r="S45" s="45">
        <f t="shared" si="8"/>
        <v>0</v>
      </c>
      <c r="T45" s="42">
        <v>0</v>
      </c>
      <c r="U45" s="44">
        <f t="shared" si="9"/>
        <v>0</v>
      </c>
      <c r="V45" s="45">
        <f t="shared" si="10"/>
        <v>0</v>
      </c>
      <c r="W45" s="42">
        <v>0</v>
      </c>
      <c r="X45" s="44">
        <f t="shared" si="11"/>
        <v>0</v>
      </c>
      <c r="Y45" s="45">
        <f t="shared" si="12"/>
        <v>0</v>
      </c>
      <c r="Z45" s="42">
        <v>0</v>
      </c>
      <c r="AA45" s="44">
        <f t="shared" si="13"/>
        <v>0</v>
      </c>
      <c r="AB45" s="45">
        <f t="shared" si="14"/>
        <v>0</v>
      </c>
      <c r="AC45" s="42">
        <v>0</v>
      </c>
      <c r="AD45" s="44">
        <f t="shared" si="15"/>
        <v>0</v>
      </c>
      <c r="AE45" s="45">
        <f t="shared" si="16"/>
        <v>0</v>
      </c>
      <c r="AF45" s="42">
        <v>0</v>
      </c>
      <c r="AG45" s="44">
        <f t="shared" si="17"/>
        <v>0</v>
      </c>
      <c r="AH45" s="45">
        <f t="shared" si="18"/>
        <v>0</v>
      </c>
      <c r="AI45" s="42">
        <v>0</v>
      </c>
      <c r="AJ45" s="44">
        <f t="shared" si="19"/>
        <v>0</v>
      </c>
      <c r="AK45" s="45">
        <f t="shared" si="20"/>
        <v>0</v>
      </c>
      <c r="AL45" s="42">
        <v>0</v>
      </c>
      <c r="AM45" s="44">
        <f t="shared" si="21"/>
        <v>0</v>
      </c>
      <c r="AN45" s="45">
        <f t="shared" si="22"/>
        <v>0</v>
      </c>
      <c r="AO45" s="42">
        <v>0</v>
      </c>
      <c r="AP45" s="44">
        <f t="shared" si="23"/>
        <v>0</v>
      </c>
      <c r="AQ45" s="45">
        <f t="shared" si="24"/>
        <v>0</v>
      </c>
      <c r="AR45" s="42">
        <v>0</v>
      </c>
      <c r="AS45" s="44">
        <f t="shared" si="25"/>
        <v>0</v>
      </c>
      <c r="AT45" s="45">
        <f t="shared" si="26"/>
        <v>0</v>
      </c>
      <c r="AU45" s="42">
        <v>0</v>
      </c>
      <c r="AV45" s="44">
        <f t="shared" si="27"/>
        <v>0</v>
      </c>
      <c r="AW45" s="45">
        <f t="shared" si="28"/>
        <v>0</v>
      </c>
      <c r="AX45" s="42">
        <v>0</v>
      </c>
      <c r="AY45" s="44">
        <f t="shared" si="29"/>
        <v>0</v>
      </c>
      <c r="AZ45" s="45">
        <f t="shared" si="30"/>
        <v>0</v>
      </c>
      <c r="BA45" s="42">
        <v>0</v>
      </c>
      <c r="BB45" s="44">
        <f t="shared" si="31"/>
        <v>0</v>
      </c>
      <c r="BC45" s="45">
        <f t="shared" si="32"/>
        <v>0</v>
      </c>
      <c r="BD45" s="42">
        <v>0</v>
      </c>
      <c r="BE45" s="44">
        <f t="shared" si="33"/>
        <v>0</v>
      </c>
      <c r="BF45" s="45">
        <f t="shared" si="34"/>
        <v>0</v>
      </c>
      <c r="BG45" s="42">
        <v>0</v>
      </c>
      <c r="BH45" s="44">
        <f t="shared" si="35"/>
        <v>0</v>
      </c>
      <c r="BI45" s="45">
        <f t="shared" si="36"/>
        <v>0</v>
      </c>
      <c r="BJ45" s="42">
        <v>0</v>
      </c>
      <c r="BK45" s="44">
        <f t="shared" si="37"/>
        <v>0</v>
      </c>
      <c r="BL45" s="45">
        <f t="shared" si="38"/>
        <v>0</v>
      </c>
      <c r="BM45" s="42">
        <v>0</v>
      </c>
      <c r="BN45" s="44">
        <f t="shared" si="39"/>
        <v>0</v>
      </c>
      <c r="BO45" s="45">
        <f t="shared" si="40"/>
        <v>0</v>
      </c>
      <c r="BP45" s="42">
        <v>0</v>
      </c>
      <c r="BQ45" s="44">
        <f t="shared" si="41"/>
        <v>0</v>
      </c>
      <c r="BR45" s="45">
        <f t="shared" si="42"/>
        <v>0</v>
      </c>
    </row>
    <row r="46" spans="1:70">
      <c r="A46" s="7" t="s">
        <v>265</v>
      </c>
      <c r="B46" s="7">
        <v>1612346</v>
      </c>
      <c r="C46" s="21" t="s">
        <v>266</v>
      </c>
      <c r="D46" s="21" t="s">
        <v>266</v>
      </c>
      <c r="E46" s="8">
        <v>1</v>
      </c>
      <c r="F46" s="12">
        <v>3.9E-2</v>
      </c>
      <c r="G46" s="31">
        <f t="shared" si="0"/>
        <v>3.9E-2</v>
      </c>
      <c r="H46">
        <v>0</v>
      </c>
      <c r="I46" s="34">
        <f t="shared" si="1"/>
        <v>0</v>
      </c>
      <c r="J46" s="34">
        <f t="shared" si="2"/>
        <v>0</v>
      </c>
      <c r="K46" s="42">
        <v>0</v>
      </c>
      <c r="L46" s="34">
        <f t="shared" si="3"/>
        <v>0</v>
      </c>
      <c r="M46" s="34">
        <f t="shared" si="4"/>
        <v>0</v>
      </c>
      <c r="N46" s="42">
        <v>0</v>
      </c>
      <c r="O46" s="44">
        <f t="shared" si="5"/>
        <v>0</v>
      </c>
      <c r="P46" s="45">
        <f t="shared" si="6"/>
        <v>0</v>
      </c>
      <c r="Q46" s="42">
        <v>3</v>
      </c>
      <c r="R46" s="44">
        <f t="shared" si="7"/>
        <v>0.11699999999999999</v>
      </c>
      <c r="S46" s="45">
        <f t="shared" si="8"/>
        <v>0.23399999999999999</v>
      </c>
      <c r="T46" s="42">
        <v>1</v>
      </c>
      <c r="U46" s="44">
        <f t="shared" si="9"/>
        <v>3.9E-2</v>
      </c>
      <c r="V46" s="45">
        <f t="shared" si="10"/>
        <v>7.8E-2</v>
      </c>
      <c r="W46" s="42">
        <v>0</v>
      </c>
      <c r="X46" s="44">
        <f t="shared" si="11"/>
        <v>0</v>
      </c>
      <c r="Y46" s="45">
        <f t="shared" si="12"/>
        <v>0</v>
      </c>
      <c r="Z46" s="42">
        <v>0</v>
      </c>
      <c r="AA46" s="44">
        <f t="shared" si="13"/>
        <v>0</v>
      </c>
      <c r="AB46" s="45">
        <f t="shared" si="14"/>
        <v>0</v>
      </c>
      <c r="AC46" s="42">
        <v>0</v>
      </c>
      <c r="AD46" s="44">
        <f t="shared" si="15"/>
        <v>0</v>
      </c>
      <c r="AE46" s="45">
        <f t="shared" si="16"/>
        <v>0</v>
      </c>
      <c r="AF46" s="42">
        <v>0</v>
      </c>
      <c r="AG46" s="44">
        <f t="shared" si="17"/>
        <v>0</v>
      </c>
      <c r="AH46" s="45">
        <f t="shared" si="18"/>
        <v>0</v>
      </c>
      <c r="AI46" s="42">
        <v>0</v>
      </c>
      <c r="AJ46" s="44">
        <f t="shared" si="19"/>
        <v>0</v>
      </c>
      <c r="AK46" s="45">
        <f t="shared" si="20"/>
        <v>0</v>
      </c>
      <c r="AL46" s="42">
        <v>0</v>
      </c>
      <c r="AM46" s="44">
        <f t="shared" si="21"/>
        <v>0</v>
      </c>
      <c r="AN46" s="45">
        <f t="shared" si="22"/>
        <v>0</v>
      </c>
      <c r="AO46">
        <v>0</v>
      </c>
      <c r="AP46" s="44">
        <f t="shared" si="23"/>
        <v>0</v>
      </c>
      <c r="AQ46" s="45">
        <f t="shared" si="24"/>
        <v>0</v>
      </c>
      <c r="AR46">
        <v>0</v>
      </c>
      <c r="AS46" s="44">
        <f t="shared" si="25"/>
        <v>0</v>
      </c>
      <c r="AT46" s="45">
        <f t="shared" si="26"/>
        <v>0</v>
      </c>
      <c r="AU46">
        <v>0</v>
      </c>
      <c r="AV46" s="44">
        <f t="shared" si="27"/>
        <v>0</v>
      </c>
      <c r="AW46" s="45">
        <f t="shared" si="28"/>
        <v>0</v>
      </c>
      <c r="AX46">
        <v>0</v>
      </c>
      <c r="AY46" s="44">
        <f t="shared" si="29"/>
        <v>0</v>
      </c>
      <c r="AZ46" s="45">
        <f t="shared" si="30"/>
        <v>0</v>
      </c>
      <c r="BA46">
        <v>0</v>
      </c>
      <c r="BB46" s="44">
        <f t="shared" si="31"/>
        <v>0</v>
      </c>
      <c r="BC46" s="45">
        <f t="shared" si="32"/>
        <v>0</v>
      </c>
      <c r="BD46">
        <v>0</v>
      </c>
      <c r="BE46" s="44">
        <f t="shared" si="33"/>
        <v>0</v>
      </c>
      <c r="BF46" s="45">
        <f t="shared" si="34"/>
        <v>0</v>
      </c>
      <c r="BG46">
        <v>0</v>
      </c>
      <c r="BH46" s="44">
        <f t="shared" si="35"/>
        <v>0</v>
      </c>
      <c r="BI46" s="45">
        <f t="shared" si="36"/>
        <v>0</v>
      </c>
      <c r="BJ46">
        <v>0</v>
      </c>
      <c r="BK46" s="44">
        <f t="shared" si="37"/>
        <v>0</v>
      </c>
      <c r="BL46" s="45">
        <f t="shared" si="38"/>
        <v>0</v>
      </c>
      <c r="BM46">
        <v>0</v>
      </c>
      <c r="BN46" s="44">
        <f t="shared" si="39"/>
        <v>0</v>
      </c>
      <c r="BO46" s="45">
        <f t="shared" si="40"/>
        <v>0</v>
      </c>
      <c r="BP46">
        <v>0</v>
      </c>
      <c r="BQ46" s="44">
        <f t="shared" si="41"/>
        <v>0</v>
      </c>
      <c r="BR46" s="45">
        <f t="shared" si="42"/>
        <v>0</v>
      </c>
    </row>
    <row r="47" spans="1:70">
      <c r="A47" s="7" t="s">
        <v>249</v>
      </c>
      <c r="B47" s="7">
        <v>1861455</v>
      </c>
      <c r="C47" s="21" t="s">
        <v>262</v>
      </c>
      <c r="D47" s="21" t="s">
        <v>262</v>
      </c>
      <c r="E47" s="8">
        <v>1</v>
      </c>
      <c r="F47" s="12">
        <v>2.1999999999999999E-2</v>
      </c>
      <c r="G47" s="31">
        <f t="shared" si="0"/>
        <v>2.1999999999999999E-2</v>
      </c>
      <c r="H47">
        <v>0</v>
      </c>
      <c r="I47" s="34">
        <f t="shared" si="1"/>
        <v>0</v>
      </c>
      <c r="J47" s="34">
        <f t="shared" si="2"/>
        <v>0</v>
      </c>
      <c r="K47" s="42">
        <v>1</v>
      </c>
      <c r="L47" s="34">
        <f t="shared" si="3"/>
        <v>2.1999999999999999E-2</v>
      </c>
      <c r="M47" s="34">
        <f t="shared" si="4"/>
        <v>4.3999999999999997E-2</v>
      </c>
      <c r="N47" s="42">
        <v>0</v>
      </c>
      <c r="O47" s="44">
        <f t="shared" si="5"/>
        <v>0</v>
      </c>
      <c r="P47" s="45">
        <f t="shared" si="6"/>
        <v>0</v>
      </c>
      <c r="Q47" s="42">
        <v>0</v>
      </c>
      <c r="R47" s="44">
        <f t="shared" si="7"/>
        <v>0</v>
      </c>
      <c r="S47" s="45">
        <f t="shared" si="8"/>
        <v>0</v>
      </c>
      <c r="T47" s="42">
        <v>0</v>
      </c>
      <c r="U47" s="44">
        <f t="shared" si="9"/>
        <v>0</v>
      </c>
      <c r="V47" s="45">
        <f t="shared" si="10"/>
        <v>0</v>
      </c>
      <c r="W47" s="42">
        <v>0</v>
      </c>
      <c r="X47" s="44">
        <f t="shared" si="11"/>
        <v>0</v>
      </c>
      <c r="Y47" s="45">
        <f t="shared" si="12"/>
        <v>0</v>
      </c>
      <c r="Z47" s="42">
        <v>0</v>
      </c>
      <c r="AA47" s="44">
        <f t="shared" si="13"/>
        <v>0</v>
      </c>
      <c r="AB47" s="45">
        <f t="shared" si="14"/>
        <v>0</v>
      </c>
      <c r="AC47" s="42">
        <v>0</v>
      </c>
      <c r="AD47" s="44">
        <f t="shared" si="15"/>
        <v>0</v>
      </c>
      <c r="AE47" s="45">
        <f t="shared" si="16"/>
        <v>0</v>
      </c>
      <c r="AF47" s="42">
        <v>0</v>
      </c>
      <c r="AG47" s="44">
        <f t="shared" si="17"/>
        <v>0</v>
      </c>
      <c r="AH47" s="45">
        <f t="shared" si="18"/>
        <v>0</v>
      </c>
      <c r="AI47" s="42">
        <v>0</v>
      </c>
      <c r="AJ47" s="44">
        <f t="shared" si="19"/>
        <v>0</v>
      </c>
      <c r="AK47" s="45">
        <f t="shared" si="20"/>
        <v>0</v>
      </c>
      <c r="AL47" s="42">
        <v>0</v>
      </c>
      <c r="AM47" s="44">
        <f t="shared" si="21"/>
        <v>0</v>
      </c>
      <c r="AN47" s="45">
        <f t="shared" si="22"/>
        <v>0</v>
      </c>
      <c r="AO47">
        <v>0</v>
      </c>
      <c r="AP47" s="44">
        <f t="shared" si="23"/>
        <v>0</v>
      </c>
      <c r="AQ47" s="45">
        <f t="shared" si="24"/>
        <v>0</v>
      </c>
      <c r="AR47" s="42">
        <v>0</v>
      </c>
      <c r="AS47" s="44">
        <f t="shared" si="25"/>
        <v>0</v>
      </c>
      <c r="AT47" s="45">
        <f t="shared" si="26"/>
        <v>0</v>
      </c>
      <c r="AU47" s="42">
        <v>0</v>
      </c>
      <c r="AV47" s="44">
        <f t="shared" si="27"/>
        <v>0</v>
      </c>
      <c r="AW47" s="45">
        <f t="shared" si="28"/>
        <v>0</v>
      </c>
      <c r="AX47" s="42">
        <v>0</v>
      </c>
      <c r="AY47" s="44">
        <f t="shared" si="29"/>
        <v>0</v>
      </c>
      <c r="AZ47" s="45">
        <f t="shared" si="30"/>
        <v>0</v>
      </c>
      <c r="BA47" s="42">
        <v>0</v>
      </c>
      <c r="BB47" s="44">
        <f t="shared" si="31"/>
        <v>0</v>
      </c>
      <c r="BC47" s="45">
        <f t="shared" si="32"/>
        <v>0</v>
      </c>
      <c r="BD47" s="42">
        <v>0</v>
      </c>
      <c r="BE47" s="44">
        <f t="shared" si="33"/>
        <v>0</v>
      </c>
      <c r="BF47" s="45">
        <f t="shared" si="34"/>
        <v>0</v>
      </c>
      <c r="BG47" s="42">
        <v>0</v>
      </c>
      <c r="BH47" s="44">
        <f t="shared" si="35"/>
        <v>0</v>
      </c>
      <c r="BI47" s="45">
        <f t="shared" si="36"/>
        <v>0</v>
      </c>
      <c r="BJ47" s="42">
        <v>0</v>
      </c>
      <c r="BK47" s="44">
        <f t="shared" si="37"/>
        <v>0</v>
      </c>
      <c r="BL47" s="45">
        <f t="shared" si="38"/>
        <v>0</v>
      </c>
      <c r="BM47" s="42">
        <v>0</v>
      </c>
      <c r="BN47" s="44">
        <f t="shared" si="39"/>
        <v>0</v>
      </c>
      <c r="BO47" s="45">
        <f t="shared" si="40"/>
        <v>0</v>
      </c>
      <c r="BP47" s="42">
        <v>0</v>
      </c>
      <c r="BQ47" s="44">
        <f t="shared" si="41"/>
        <v>0</v>
      </c>
      <c r="BR47" s="45">
        <f t="shared" si="42"/>
        <v>0</v>
      </c>
    </row>
    <row r="48" spans="1:70">
      <c r="A48" s="7" t="s">
        <v>263</v>
      </c>
      <c r="B48" s="7">
        <v>1861447</v>
      </c>
      <c r="C48" s="21" t="s">
        <v>264</v>
      </c>
      <c r="D48" s="21" t="s">
        <v>264</v>
      </c>
      <c r="E48" s="8">
        <v>1</v>
      </c>
      <c r="F48" s="12">
        <v>2.1999999999999999E-2</v>
      </c>
      <c r="G48" s="31">
        <f t="shared" si="0"/>
        <v>2.1999999999999999E-2</v>
      </c>
      <c r="H48">
        <v>9</v>
      </c>
      <c r="I48" s="34">
        <f t="shared" si="1"/>
        <v>0.19799999999999998</v>
      </c>
      <c r="J48" s="34">
        <f t="shared" si="2"/>
        <v>0.39599999999999996</v>
      </c>
      <c r="K48" s="42">
        <v>0</v>
      </c>
      <c r="L48" s="34">
        <f t="shared" si="3"/>
        <v>0</v>
      </c>
      <c r="M48" s="34">
        <f t="shared" si="4"/>
        <v>0</v>
      </c>
      <c r="N48" s="42">
        <v>0</v>
      </c>
      <c r="O48" s="44">
        <f t="shared" si="5"/>
        <v>0</v>
      </c>
      <c r="P48" s="45">
        <f t="shared" si="6"/>
        <v>0</v>
      </c>
      <c r="Q48" s="42">
        <v>0</v>
      </c>
      <c r="R48" s="44">
        <f t="shared" si="7"/>
        <v>0</v>
      </c>
      <c r="S48" s="45">
        <f t="shared" si="8"/>
        <v>0</v>
      </c>
      <c r="T48" s="42">
        <v>0</v>
      </c>
      <c r="U48" s="44">
        <f t="shared" si="9"/>
        <v>0</v>
      </c>
      <c r="V48" s="45">
        <f t="shared" si="10"/>
        <v>0</v>
      </c>
      <c r="W48" s="42">
        <v>0</v>
      </c>
      <c r="X48" s="44">
        <f t="shared" si="11"/>
        <v>0</v>
      </c>
      <c r="Y48" s="45">
        <f t="shared" si="12"/>
        <v>0</v>
      </c>
      <c r="Z48" s="42">
        <v>0</v>
      </c>
      <c r="AA48" s="44">
        <f t="shared" si="13"/>
        <v>0</v>
      </c>
      <c r="AB48" s="45">
        <f t="shared" si="14"/>
        <v>0</v>
      </c>
      <c r="AC48" s="42">
        <v>0</v>
      </c>
      <c r="AD48" s="44">
        <f t="shared" si="15"/>
        <v>0</v>
      </c>
      <c r="AE48" s="45">
        <f t="shared" si="16"/>
        <v>0</v>
      </c>
      <c r="AF48" s="42">
        <v>0</v>
      </c>
      <c r="AG48" s="44">
        <f t="shared" si="17"/>
        <v>0</v>
      </c>
      <c r="AH48" s="45">
        <f t="shared" si="18"/>
        <v>0</v>
      </c>
      <c r="AI48" s="42">
        <v>0</v>
      </c>
      <c r="AJ48" s="44">
        <f t="shared" si="19"/>
        <v>0</v>
      </c>
      <c r="AK48" s="45">
        <f t="shared" si="20"/>
        <v>0</v>
      </c>
      <c r="AL48" s="42">
        <v>0</v>
      </c>
      <c r="AM48" s="44">
        <f t="shared" si="21"/>
        <v>0</v>
      </c>
      <c r="AN48" s="45">
        <f t="shared" si="22"/>
        <v>0</v>
      </c>
      <c r="AO48" s="42">
        <v>0</v>
      </c>
      <c r="AP48" s="44">
        <f t="shared" si="23"/>
        <v>0</v>
      </c>
      <c r="AQ48" s="45">
        <f t="shared" si="24"/>
        <v>0</v>
      </c>
      <c r="AR48">
        <v>0</v>
      </c>
      <c r="AS48" s="44">
        <f t="shared" si="25"/>
        <v>0</v>
      </c>
      <c r="AT48" s="45">
        <f t="shared" si="26"/>
        <v>0</v>
      </c>
      <c r="AU48">
        <v>0</v>
      </c>
      <c r="AV48" s="44">
        <f t="shared" si="27"/>
        <v>0</v>
      </c>
      <c r="AW48" s="45">
        <f t="shared" si="28"/>
        <v>0</v>
      </c>
      <c r="AX48">
        <v>0</v>
      </c>
      <c r="AY48" s="44">
        <f t="shared" si="29"/>
        <v>0</v>
      </c>
      <c r="AZ48" s="45">
        <f t="shared" si="30"/>
        <v>0</v>
      </c>
      <c r="BA48" s="42">
        <v>0</v>
      </c>
      <c r="BB48" s="44">
        <f t="shared" si="31"/>
        <v>0</v>
      </c>
      <c r="BC48" s="45">
        <f t="shared" si="32"/>
        <v>0</v>
      </c>
      <c r="BD48" s="42">
        <v>0</v>
      </c>
      <c r="BE48" s="44">
        <f t="shared" si="33"/>
        <v>0</v>
      </c>
      <c r="BF48" s="45">
        <f t="shared" si="34"/>
        <v>0</v>
      </c>
      <c r="BG48" s="42">
        <v>0</v>
      </c>
      <c r="BH48" s="44">
        <f t="shared" si="35"/>
        <v>0</v>
      </c>
      <c r="BI48" s="45">
        <f t="shared" si="36"/>
        <v>0</v>
      </c>
      <c r="BJ48" s="42">
        <v>0</v>
      </c>
      <c r="BK48" s="44">
        <f t="shared" si="37"/>
        <v>0</v>
      </c>
      <c r="BL48" s="45">
        <f t="shared" si="38"/>
        <v>0</v>
      </c>
      <c r="BM48" s="42">
        <v>0</v>
      </c>
      <c r="BN48" s="44">
        <f t="shared" si="39"/>
        <v>0</v>
      </c>
      <c r="BO48" s="45">
        <f t="shared" si="40"/>
        <v>0</v>
      </c>
      <c r="BP48" s="42">
        <v>0</v>
      </c>
      <c r="BQ48" s="44">
        <f t="shared" si="41"/>
        <v>0</v>
      </c>
      <c r="BR48" s="45">
        <f t="shared" si="42"/>
        <v>0</v>
      </c>
    </row>
    <row r="49" spans="1:70">
      <c r="A49" s="21" t="s">
        <v>412</v>
      </c>
      <c r="B49">
        <v>1466761</v>
      </c>
      <c r="C49" s="7" t="s">
        <v>413</v>
      </c>
      <c r="D49" s="21" t="s">
        <v>411</v>
      </c>
      <c r="E49" s="33">
        <v>4</v>
      </c>
      <c r="F49" s="12">
        <v>0.17899999999999999</v>
      </c>
      <c r="G49" s="31">
        <f>F49/E49</f>
        <v>4.4749999999999998E-2</v>
      </c>
      <c r="H49">
        <v>0</v>
      </c>
      <c r="I49" s="34">
        <f>$G49*H49</f>
        <v>0</v>
      </c>
      <c r="J49" s="45">
        <f>J$4*I49</f>
        <v>0</v>
      </c>
      <c r="K49">
        <v>0</v>
      </c>
      <c r="L49" s="34">
        <f>$G49*K49</f>
        <v>0</v>
      </c>
      <c r="M49" s="45">
        <f>M$4*L49</f>
        <v>0</v>
      </c>
      <c r="N49">
        <v>0</v>
      </c>
      <c r="O49" s="34">
        <f>$G49*N49</f>
        <v>0</v>
      </c>
      <c r="P49" s="45">
        <f>P$4*O49</f>
        <v>0</v>
      </c>
      <c r="Q49">
        <v>0</v>
      </c>
      <c r="R49" s="34">
        <f>$G49*Q49</f>
        <v>0</v>
      </c>
      <c r="S49" s="45">
        <f>S$4*R49</f>
        <v>0</v>
      </c>
      <c r="T49">
        <v>0</v>
      </c>
      <c r="U49" s="34">
        <f>$G49*T49</f>
        <v>0</v>
      </c>
      <c r="V49" s="45">
        <f>V$4*U49</f>
        <v>0</v>
      </c>
      <c r="W49">
        <v>0</v>
      </c>
      <c r="X49" s="34">
        <f>$G49*W49</f>
        <v>0</v>
      </c>
      <c r="Y49" s="45">
        <f>Y$4*X49</f>
        <v>0</v>
      </c>
      <c r="Z49">
        <v>0</v>
      </c>
      <c r="AA49" s="34">
        <f>$G49*Z49</f>
        <v>0</v>
      </c>
      <c r="AB49" s="45">
        <f>AB$4*AA49</f>
        <v>0</v>
      </c>
      <c r="AC49">
        <v>0</v>
      </c>
      <c r="AD49" s="34">
        <f>$G49*AC49</f>
        <v>0</v>
      </c>
      <c r="AE49" s="45">
        <f>AE$4*AD49</f>
        <v>0</v>
      </c>
      <c r="AF49">
        <v>0</v>
      </c>
      <c r="AG49" s="34">
        <f>$G49*AF49</f>
        <v>0</v>
      </c>
      <c r="AH49" s="45">
        <f>AH$4*AG49</f>
        <v>0</v>
      </c>
      <c r="AI49">
        <v>0</v>
      </c>
      <c r="AJ49" s="34">
        <f>$G49*AI49</f>
        <v>0</v>
      </c>
      <c r="AK49" s="45">
        <f>AK$4*AJ49</f>
        <v>0</v>
      </c>
      <c r="AL49">
        <v>4</v>
      </c>
      <c r="AM49" s="34">
        <f>$G49*AL49</f>
        <v>0.17899999999999999</v>
      </c>
      <c r="AN49" s="45">
        <f>AN$4*AM49</f>
        <v>0.17899999999999999</v>
      </c>
      <c r="AO49">
        <v>4</v>
      </c>
      <c r="AP49" s="34">
        <f>$G49*AO49</f>
        <v>0.17899999999999999</v>
      </c>
      <c r="AQ49" s="45">
        <f>AQ$4*AP49</f>
        <v>0.17899999999999999</v>
      </c>
      <c r="AR49">
        <v>4</v>
      </c>
      <c r="AS49" s="34">
        <f>$G49*AR49</f>
        <v>0.17899999999999999</v>
      </c>
      <c r="AT49" s="45">
        <f>AT$4*AS49</f>
        <v>0.17899999999999999</v>
      </c>
      <c r="AU49">
        <v>8</v>
      </c>
      <c r="AV49" s="34">
        <f>$G49*AU49</f>
        <v>0.35799999999999998</v>
      </c>
      <c r="AW49" s="45">
        <f>AW$4*AV49</f>
        <v>0.35799999999999998</v>
      </c>
      <c r="AX49">
        <v>4</v>
      </c>
      <c r="AY49" s="34">
        <f>$G49*AX49</f>
        <v>0.17899999999999999</v>
      </c>
      <c r="AZ49" s="45">
        <f>AZ$4*AY49</f>
        <v>0.17899999999999999</v>
      </c>
      <c r="BA49">
        <v>4</v>
      </c>
      <c r="BB49" s="34">
        <f>$G49*BA49</f>
        <v>0.17899999999999999</v>
      </c>
      <c r="BC49" s="45">
        <f>BC$4*BB49</f>
        <v>0.17899999999999999</v>
      </c>
      <c r="BD49">
        <v>4</v>
      </c>
      <c r="BE49" s="34">
        <f>$G49*BD49</f>
        <v>0.17899999999999999</v>
      </c>
      <c r="BF49" s="45">
        <f>BF$4*BE49</f>
        <v>0.17899999999999999</v>
      </c>
      <c r="BG49">
        <v>4</v>
      </c>
      <c r="BH49" s="34">
        <f>$G49*BG49</f>
        <v>0.17899999999999999</v>
      </c>
      <c r="BI49" s="45">
        <f>BI$4*BH49</f>
        <v>0.17899999999999999</v>
      </c>
      <c r="BJ49">
        <v>4</v>
      </c>
      <c r="BK49" s="34">
        <f>$G49*BJ49</f>
        <v>0.17899999999999999</v>
      </c>
      <c r="BL49" s="45">
        <f>BL$4*BK49</f>
        <v>0.17899999999999999</v>
      </c>
      <c r="BM49">
        <v>4</v>
      </c>
      <c r="BN49" s="34">
        <f>$G49*BM49</f>
        <v>0.17899999999999999</v>
      </c>
      <c r="BO49" s="45">
        <f>BO$4*BN49</f>
        <v>0.17899999999999999</v>
      </c>
      <c r="BP49">
        <v>4</v>
      </c>
      <c r="BQ49" s="34">
        <f>$G49*BP49</f>
        <v>0.17899999999999999</v>
      </c>
      <c r="BR49" s="45">
        <f>BR$4*BQ49</f>
        <v>0.17899999999999999</v>
      </c>
    </row>
    <row r="50" spans="1:70">
      <c r="A50" s="21" t="s">
        <v>408</v>
      </c>
      <c r="B50">
        <v>1466855</v>
      </c>
      <c r="C50" s="7" t="s">
        <v>409</v>
      </c>
      <c r="D50" s="21" t="s">
        <v>411</v>
      </c>
      <c r="E50" s="33">
        <v>4</v>
      </c>
      <c r="F50" s="12">
        <v>0.17899999999999999</v>
      </c>
      <c r="G50" s="31">
        <f>F50/E50</f>
        <v>4.4749999999999998E-2</v>
      </c>
      <c r="H50">
        <v>0</v>
      </c>
      <c r="I50" s="34">
        <f>$G50*H50</f>
        <v>0</v>
      </c>
      <c r="J50" s="45">
        <f>J$4*I50</f>
        <v>0</v>
      </c>
      <c r="K50">
        <v>0</v>
      </c>
      <c r="L50" s="34">
        <f>$G50*K50</f>
        <v>0</v>
      </c>
      <c r="M50" s="45">
        <f>M$4*L50</f>
        <v>0</v>
      </c>
      <c r="N50">
        <v>0</v>
      </c>
      <c r="O50" s="34">
        <f>$G50*N50</f>
        <v>0</v>
      </c>
      <c r="P50" s="45">
        <f>P$4*O50</f>
        <v>0</v>
      </c>
      <c r="Q50">
        <v>0</v>
      </c>
      <c r="R50" s="34">
        <f>$G50*Q50</f>
        <v>0</v>
      </c>
      <c r="S50" s="45">
        <f>S$4*R50</f>
        <v>0</v>
      </c>
      <c r="T50">
        <v>0</v>
      </c>
      <c r="U50" s="34">
        <f>$G50*T50</f>
        <v>0</v>
      </c>
      <c r="V50" s="45">
        <f>V$4*U50</f>
        <v>0</v>
      </c>
      <c r="W50">
        <v>0</v>
      </c>
      <c r="X50" s="34">
        <f>$G50*W50</f>
        <v>0</v>
      </c>
      <c r="Y50" s="45">
        <f>Y$4*X50</f>
        <v>0</v>
      </c>
      <c r="Z50">
        <v>0</v>
      </c>
      <c r="AA50" s="34">
        <f>$G50*Z50</f>
        <v>0</v>
      </c>
      <c r="AB50" s="45">
        <f>AB$4*AA50</f>
        <v>0</v>
      </c>
      <c r="AC50">
        <v>0</v>
      </c>
      <c r="AD50" s="34">
        <f>$G50*AC50</f>
        <v>0</v>
      </c>
      <c r="AE50" s="45">
        <f>AE$4*AD50</f>
        <v>0</v>
      </c>
      <c r="AF50">
        <v>0</v>
      </c>
      <c r="AG50" s="34">
        <f>$G50*AF50</f>
        <v>0</v>
      </c>
      <c r="AH50" s="45">
        <f>AH$4*AG50</f>
        <v>0</v>
      </c>
      <c r="AI50">
        <v>0</v>
      </c>
      <c r="AJ50" s="34">
        <f>$G50*AI50</f>
        <v>0</v>
      </c>
      <c r="AK50" s="45">
        <f>AK$4*AJ50</f>
        <v>0</v>
      </c>
      <c r="AL50">
        <v>4</v>
      </c>
      <c r="AM50" s="34">
        <f>$G50*AL50</f>
        <v>0.17899999999999999</v>
      </c>
      <c r="AN50" s="45">
        <f>AN$4*AM50</f>
        <v>0.17899999999999999</v>
      </c>
      <c r="AO50">
        <v>4</v>
      </c>
      <c r="AP50" s="34">
        <f>$G50*AO50</f>
        <v>0.17899999999999999</v>
      </c>
      <c r="AQ50" s="45">
        <f>AQ$4*AP50</f>
        <v>0.17899999999999999</v>
      </c>
      <c r="AR50">
        <v>4</v>
      </c>
      <c r="AS50" s="34">
        <f>$G50*AR50</f>
        <v>0.17899999999999999</v>
      </c>
      <c r="AT50" s="45">
        <f>AT$4*AS50</f>
        <v>0.17899999999999999</v>
      </c>
      <c r="AU50">
        <v>4</v>
      </c>
      <c r="AV50" s="34">
        <f>$G50*AU50</f>
        <v>0.17899999999999999</v>
      </c>
      <c r="AW50" s="45">
        <f>AW$4*AV50</f>
        <v>0.17899999999999999</v>
      </c>
      <c r="AX50">
        <v>4</v>
      </c>
      <c r="AY50" s="34">
        <f>$G50*AX50</f>
        <v>0.17899999999999999</v>
      </c>
      <c r="AZ50" s="45">
        <f>AZ$4*AY50</f>
        <v>0.17899999999999999</v>
      </c>
      <c r="BA50">
        <v>4</v>
      </c>
      <c r="BB50" s="34">
        <f>$G50*BA50</f>
        <v>0.17899999999999999</v>
      </c>
      <c r="BC50" s="45">
        <f>BC$4*BB50</f>
        <v>0.17899999999999999</v>
      </c>
      <c r="BD50">
        <v>4</v>
      </c>
      <c r="BE50" s="34">
        <f>$G50*BD50</f>
        <v>0.17899999999999999</v>
      </c>
      <c r="BF50" s="45">
        <f>BF$4*BE50</f>
        <v>0.17899999999999999</v>
      </c>
      <c r="BG50">
        <v>4</v>
      </c>
      <c r="BH50" s="34">
        <f>$G50*BG50</f>
        <v>0.17899999999999999</v>
      </c>
      <c r="BI50" s="45">
        <f>BI$4*BH50</f>
        <v>0.17899999999999999</v>
      </c>
      <c r="BJ50">
        <v>4</v>
      </c>
      <c r="BK50" s="34">
        <f>$G50*BJ50</f>
        <v>0.17899999999999999</v>
      </c>
      <c r="BL50" s="45">
        <f>BL$4*BK50</f>
        <v>0.17899999999999999</v>
      </c>
      <c r="BM50">
        <v>4</v>
      </c>
      <c r="BN50" s="34">
        <f>$G50*BM50</f>
        <v>0.17899999999999999</v>
      </c>
      <c r="BO50" s="45">
        <f>BO$4*BN50</f>
        <v>0.17899999999999999</v>
      </c>
      <c r="BP50">
        <v>4</v>
      </c>
      <c r="BQ50" s="34">
        <f>$G50*BP50</f>
        <v>0.17899999999999999</v>
      </c>
      <c r="BR50" s="45">
        <f>BR$4*BQ50</f>
        <v>0.17899999999999999</v>
      </c>
    </row>
    <row r="51" spans="1:70">
      <c r="A51" s="7" t="s">
        <v>87</v>
      </c>
      <c r="B51" s="7">
        <v>1617416</v>
      </c>
      <c r="C51" s="7" t="s">
        <v>321</v>
      </c>
      <c r="D51" s="21" t="s">
        <v>321</v>
      </c>
      <c r="E51" s="33">
        <v>1</v>
      </c>
      <c r="F51" s="12">
        <v>85.72</v>
      </c>
      <c r="G51" s="31">
        <f t="shared" ref="G51:G80" si="44">F51/E51</f>
        <v>85.72</v>
      </c>
      <c r="H51">
        <v>0</v>
      </c>
      <c r="I51" s="34">
        <f t="shared" si="1"/>
        <v>0</v>
      </c>
      <c r="J51" s="34">
        <f t="shared" si="2"/>
        <v>0</v>
      </c>
      <c r="K51" s="42">
        <v>0</v>
      </c>
      <c r="L51" s="34">
        <f t="shared" si="3"/>
        <v>0</v>
      </c>
      <c r="M51" s="34">
        <f t="shared" si="4"/>
        <v>0</v>
      </c>
      <c r="N51" s="42">
        <v>4</v>
      </c>
      <c r="O51" s="44">
        <f t="shared" si="5"/>
        <v>342.88</v>
      </c>
      <c r="P51" s="45">
        <f t="shared" si="6"/>
        <v>685.76</v>
      </c>
      <c r="Q51" s="42">
        <v>0</v>
      </c>
      <c r="R51" s="44">
        <f t="shared" si="7"/>
        <v>0</v>
      </c>
      <c r="S51" s="45">
        <f t="shared" si="8"/>
        <v>0</v>
      </c>
      <c r="T51" s="42">
        <v>0</v>
      </c>
      <c r="U51" s="44">
        <f t="shared" si="9"/>
        <v>0</v>
      </c>
      <c r="V51" s="45">
        <f t="shared" si="10"/>
        <v>0</v>
      </c>
      <c r="W51" s="42">
        <v>0</v>
      </c>
      <c r="X51" s="44">
        <f t="shared" si="11"/>
        <v>0</v>
      </c>
      <c r="Y51" s="45">
        <f t="shared" si="12"/>
        <v>0</v>
      </c>
      <c r="Z51" s="42">
        <v>0</v>
      </c>
      <c r="AA51" s="44">
        <f t="shared" si="13"/>
        <v>0</v>
      </c>
      <c r="AB51" s="45">
        <f t="shared" si="14"/>
        <v>0</v>
      </c>
      <c r="AC51" s="42">
        <v>0</v>
      </c>
      <c r="AD51" s="44">
        <f t="shared" si="15"/>
        <v>0</v>
      </c>
      <c r="AE51" s="45">
        <f t="shared" si="16"/>
        <v>0</v>
      </c>
      <c r="AF51" s="42">
        <v>0</v>
      </c>
      <c r="AG51" s="44">
        <f t="shared" si="17"/>
        <v>0</v>
      </c>
      <c r="AH51" s="45">
        <f t="shared" si="18"/>
        <v>0</v>
      </c>
      <c r="AI51" s="42">
        <v>0</v>
      </c>
      <c r="AJ51" s="44">
        <f t="shared" si="19"/>
        <v>0</v>
      </c>
      <c r="AK51" s="45">
        <f t="shared" si="20"/>
        <v>0</v>
      </c>
      <c r="AL51" s="42">
        <v>0</v>
      </c>
      <c r="AM51" s="44">
        <f t="shared" si="21"/>
        <v>0</v>
      </c>
      <c r="AN51" s="45">
        <f t="shared" si="22"/>
        <v>0</v>
      </c>
      <c r="AO51">
        <v>0</v>
      </c>
      <c r="AP51" s="44">
        <f t="shared" si="23"/>
        <v>0</v>
      </c>
      <c r="AQ51" s="45">
        <f t="shared" si="24"/>
        <v>0</v>
      </c>
      <c r="AR51" s="42">
        <v>0</v>
      </c>
      <c r="AS51" s="44">
        <f t="shared" si="25"/>
        <v>0</v>
      </c>
      <c r="AT51" s="45">
        <f t="shared" si="26"/>
        <v>0</v>
      </c>
      <c r="AU51" s="42">
        <v>0</v>
      </c>
      <c r="AV51" s="44">
        <f t="shared" si="27"/>
        <v>0</v>
      </c>
      <c r="AW51" s="45">
        <f t="shared" si="28"/>
        <v>0</v>
      </c>
      <c r="AX51" s="42">
        <v>0</v>
      </c>
      <c r="AY51" s="44">
        <f t="shared" si="29"/>
        <v>0</v>
      </c>
      <c r="AZ51" s="45">
        <f t="shared" si="30"/>
        <v>0</v>
      </c>
      <c r="BA51">
        <v>0</v>
      </c>
      <c r="BB51" s="44">
        <f t="shared" si="31"/>
        <v>0</v>
      </c>
      <c r="BC51" s="45">
        <f t="shared" si="32"/>
        <v>0</v>
      </c>
      <c r="BD51">
        <v>0</v>
      </c>
      <c r="BE51" s="44">
        <f t="shared" si="33"/>
        <v>0</v>
      </c>
      <c r="BF51" s="45">
        <f t="shared" si="34"/>
        <v>0</v>
      </c>
      <c r="BG51">
        <v>0</v>
      </c>
      <c r="BH51" s="44">
        <f t="shared" si="35"/>
        <v>0</v>
      </c>
      <c r="BI51" s="45">
        <f t="shared" si="36"/>
        <v>0</v>
      </c>
      <c r="BJ51" s="42">
        <v>0</v>
      </c>
      <c r="BK51" s="44">
        <f t="shared" si="37"/>
        <v>0</v>
      </c>
      <c r="BL51" s="45">
        <f t="shared" si="38"/>
        <v>0</v>
      </c>
      <c r="BM51">
        <v>0</v>
      </c>
      <c r="BN51" s="44">
        <f t="shared" si="39"/>
        <v>0</v>
      </c>
      <c r="BO51" s="45">
        <f t="shared" si="40"/>
        <v>0</v>
      </c>
      <c r="BP51">
        <v>0</v>
      </c>
      <c r="BQ51" s="44">
        <f t="shared" si="41"/>
        <v>0</v>
      </c>
      <c r="BR51" s="45">
        <f t="shared" si="42"/>
        <v>0</v>
      </c>
    </row>
    <row r="52" spans="1:70">
      <c r="A52" s="13" t="s">
        <v>23</v>
      </c>
      <c r="B52" s="13"/>
      <c r="C52" s="24"/>
      <c r="D52" s="29" t="s">
        <v>23</v>
      </c>
      <c r="E52" s="33">
        <v>1</v>
      </c>
      <c r="F52" s="9">
        <v>0</v>
      </c>
      <c r="G52" s="31">
        <f t="shared" si="44"/>
        <v>0</v>
      </c>
      <c r="H52">
        <v>1</v>
      </c>
      <c r="I52" s="34">
        <f t="shared" si="1"/>
        <v>0</v>
      </c>
      <c r="J52" s="34">
        <f t="shared" si="2"/>
        <v>0</v>
      </c>
      <c r="K52" s="42">
        <v>0</v>
      </c>
      <c r="L52" s="34">
        <f t="shared" si="3"/>
        <v>0</v>
      </c>
      <c r="M52" s="34">
        <f t="shared" si="4"/>
        <v>0</v>
      </c>
      <c r="N52" s="42">
        <v>0</v>
      </c>
      <c r="O52" s="44">
        <f t="shared" si="5"/>
        <v>0</v>
      </c>
      <c r="P52" s="45">
        <f t="shared" si="6"/>
        <v>0</v>
      </c>
      <c r="Q52" s="42">
        <v>0</v>
      </c>
      <c r="R52" s="44">
        <f t="shared" si="7"/>
        <v>0</v>
      </c>
      <c r="S52" s="45">
        <f t="shared" si="8"/>
        <v>0</v>
      </c>
      <c r="T52" s="42">
        <v>0</v>
      </c>
      <c r="U52" s="44">
        <f t="shared" si="9"/>
        <v>0</v>
      </c>
      <c r="V52" s="45">
        <f t="shared" si="10"/>
        <v>0</v>
      </c>
      <c r="W52" s="42">
        <v>0</v>
      </c>
      <c r="X52" s="44">
        <f t="shared" si="11"/>
        <v>0</v>
      </c>
      <c r="Y52" s="45">
        <f t="shared" si="12"/>
        <v>0</v>
      </c>
      <c r="Z52" s="42">
        <v>0</v>
      </c>
      <c r="AA52" s="44">
        <f t="shared" si="13"/>
        <v>0</v>
      </c>
      <c r="AB52" s="45">
        <f t="shared" si="14"/>
        <v>0</v>
      </c>
      <c r="AC52" s="42">
        <v>0</v>
      </c>
      <c r="AD52" s="44">
        <f t="shared" si="15"/>
        <v>0</v>
      </c>
      <c r="AE52" s="45">
        <f t="shared" si="16"/>
        <v>0</v>
      </c>
      <c r="AF52" s="42">
        <v>0</v>
      </c>
      <c r="AG52" s="44">
        <f t="shared" si="17"/>
        <v>0</v>
      </c>
      <c r="AH52" s="45">
        <f t="shared" si="18"/>
        <v>0</v>
      </c>
      <c r="AI52" s="42">
        <v>0</v>
      </c>
      <c r="AJ52" s="44">
        <f t="shared" si="19"/>
        <v>0</v>
      </c>
      <c r="AK52" s="45">
        <f t="shared" si="20"/>
        <v>0</v>
      </c>
      <c r="AL52" s="42">
        <v>0</v>
      </c>
      <c r="AM52" s="44">
        <f t="shared" si="21"/>
        <v>0</v>
      </c>
      <c r="AN52" s="45">
        <f t="shared" si="22"/>
        <v>0</v>
      </c>
      <c r="AO52">
        <v>0</v>
      </c>
      <c r="AP52" s="44">
        <f t="shared" si="23"/>
        <v>0</v>
      </c>
      <c r="AQ52" s="45">
        <f t="shared" si="24"/>
        <v>0</v>
      </c>
      <c r="AR52">
        <v>0</v>
      </c>
      <c r="AS52" s="44">
        <f t="shared" si="25"/>
        <v>0</v>
      </c>
      <c r="AT52" s="45">
        <f t="shared" si="26"/>
        <v>0</v>
      </c>
      <c r="AU52">
        <v>0</v>
      </c>
      <c r="AV52" s="44">
        <f t="shared" si="27"/>
        <v>0</v>
      </c>
      <c r="AW52" s="45">
        <f t="shared" si="28"/>
        <v>0</v>
      </c>
      <c r="AX52">
        <v>0</v>
      </c>
      <c r="AY52" s="44">
        <f t="shared" si="29"/>
        <v>0</v>
      </c>
      <c r="AZ52" s="45">
        <f t="shared" si="30"/>
        <v>0</v>
      </c>
      <c r="BA52" s="42">
        <v>0</v>
      </c>
      <c r="BB52" s="44">
        <f t="shared" si="31"/>
        <v>0</v>
      </c>
      <c r="BC52" s="45">
        <f t="shared" si="32"/>
        <v>0</v>
      </c>
      <c r="BD52" s="42">
        <v>0</v>
      </c>
      <c r="BE52" s="44">
        <f t="shared" si="33"/>
        <v>0</v>
      </c>
      <c r="BF52" s="45">
        <f t="shared" si="34"/>
        <v>0</v>
      </c>
      <c r="BG52" s="42">
        <v>0</v>
      </c>
      <c r="BH52" s="44">
        <f t="shared" si="35"/>
        <v>0</v>
      </c>
      <c r="BI52" s="45">
        <f t="shared" si="36"/>
        <v>0</v>
      </c>
      <c r="BJ52">
        <v>0</v>
      </c>
      <c r="BK52" s="44">
        <f t="shared" si="37"/>
        <v>0</v>
      </c>
      <c r="BL52" s="45">
        <f t="shared" si="38"/>
        <v>0</v>
      </c>
      <c r="BM52" s="42">
        <v>0</v>
      </c>
      <c r="BN52" s="44">
        <f t="shared" si="39"/>
        <v>0</v>
      </c>
      <c r="BO52" s="45">
        <f t="shared" si="40"/>
        <v>0</v>
      </c>
      <c r="BP52" s="42">
        <v>0</v>
      </c>
      <c r="BQ52" s="44">
        <f t="shared" si="41"/>
        <v>0</v>
      </c>
      <c r="BR52" s="45">
        <f t="shared" si="42"/>
        <v>0</v>
      </c>
    </row>
    <row r="53" spans="1:70">
      <c r="A53" s="11" t="s">
        <v>290</v>
      </c>
      <c r="B53" s="13"/>
      <c r="C53" s="24"/>
      <c r="D53" s="29"/>
      <c r="E53" s="33">
        <v>1</v>
      </c>
      <c r="F53" s="9">
        <v>0</v>
      </c>
      <c r="G53" s="31">
        <f t="shared" si="44"/>
        <v>0</v>
      </c>
      <c r="H53">
        <v>0</v>
      </c>
      <c r="I53" s="34">
        <f t="shared" si="1"/>
        <v>0</v>
      </c>
      <c r="J53" s="34">
        <f t="shared" si="2"/>
        <v>0</v>
      </c>
      <c r="K53" s="42">
        <v>0</v>
      </c>
      <c r="L53" s="34">
        <f t="shared" si="3"/>
        <v>0</v>
      </c>
      <c r="M53" s="34">
        <f t="shared" si="4"/>
        <v>0</v>
      </c>
      <c r="N53" s="42">
        <v>0</v>
      </c>
      <c r="O53" s="44">
        <f t="shared" si="5"/>
        <v>0</v>
      </c>
      <c r="P53" s="45">
        <f t="shared" si="6"/>
        <v>0</v>
      </c>
      <c r="Q53" s="42">
        <v>0</v>
      </c>
      <c r="R53" s="44">
        <f t="shared" si="7"/>
        <v>0</v>
      </c>
      <c r="S53" s="45">
        <f t="shared" si="8"/>
        <v>0</v>
      </c>
      <c r="T53" s="42">
        <v>0</v>
      </c>
      <c r="U53" s="44">
        <f t="shared" si="9"/>
        <v>0</v>
      </c>
      <c r="V53" s="45">
        <f t="shared" si="10"/>
        <v>0</v>
      </c>
      <c r="W53" s="42">
        <v>0</v>
      </c>
      <c r="X53" s="44">
        <f t="shared" si="11"/>
        <v>0</v>
      </c>
      <c r="Y53" s="45">
        <f t="shared" si="12"/>
        <v>0</v>
      </c>
      <c r="Z53" s="42">
        <v>0</v>
      </c>
      <c r="AA53" s="44">
        <f t="shared" si="13"/>
        <v>0</v>
      </c>
      <c r="AB53" s="45">
        <f t="shared" si="14"/>
        <v>0</v>
      </c>
      <c r="AC53" s="42">
        <v>0</v>
      </c>
      <c r="AD53" s="44">
        <f t="shared" si="15"/>
        <v>0</v>
      </c>
      <c r="AE53" s="45">
        <f t="shared" si="16"/>
        <v>0</v>
      </c>
      <c r="AF53" s="42">
        <v>1</v>
      </c>
      <c r="AG53" s="44">
        <f t="shared" si="17"/>
        <v>0</v>
      </c>
      <c r="AH53" s="45">
        <f t="shared" si="18"/>
        <v>0</v>
      </c>
      <c r="AI53" s="42">
        <v>1</v>
      </c>
      <c r="AJ53" s="44">
        <f t="shared" si="19"/>
        <v>0</v>
      </c>
      <c r="AK53" s="45">
        <f t="shared" si="20"/>
        <v>0</v>
      </c>
      <c r="AL53" s="42">
        <v>0</v>
      </c>
      <c r="AM53" s="44">
        <f t="shared" si="21"/>
        <v>0</v>
      </c>
      <c r="AN53" s="45">
        <f t="shared" si="22"/>
        <v>0</v>
      </c>
      <c r="AO53" s="42">
        <v>0</v>
      </c>
      <c r="AP53" s="44">
        <f t="shared" si="23"/>
        <v>0</v>
      </c>
      <c r="AQ53" s="45">
        <f t="shared" si="24"/>
        <v>0</v>
      </c>
      <c r="AR53" s="42">
        <v>0</v>
      </c>
      <c r="AS53" s="44">
        <f t="shared" si="25"/>
        <v>0</v>
      </c>
      <c r="AT53" s="45">
        <f t="shared" si="26"/>
        <v>0</v>
      </c>
      <c r="AU53" s="42">
        <v>0</v>
      </c>
      <c r="AV53" s="44">
        <f t="shared" si="27"/>
        <v>0</v>
      </c>
      <c r="AW53" s="45">
        <f t="shared" si="28"/>
        <v>0</v>
      </c>
      <c r="AX53" s="42">
        <v>0</v>
      </c>
      <c r="AY53" s="44">
        <f t="shared" si="29"/>
        <v>0</v>
      </c>
      <c r="AZ53" s="45">
        <f t="shared" si="30"/>
        <v>0</v>
      </c>
      <c r="BA53" s="42">
        <v>0</v>
      </c>
      <c r="BB53" s="44">
        <f t="shared" si="31"/>
        <v>0</v>
      </c>
      <c r="BC53" s="45">
        <f t="shared" si="32"/>
        <v>0</v>
      </c>
      <c r="BD53" s="42">
        <v>0</v>
      </c>
      <c r="BE53" s="44">
        <f t="shared" si="33"/>
        <v>0</v>
      </c>
      <c r="BF53" s="45">
        <f t="shared" si="34"/>
        <v>0</v>
      </c>
      <c r="BG53" s="42">
        <v>0</v>
      </c>
      <c r="BH53" s="44">
        <f t="shared" si="35"/>
        <v>0</v>
      </c>
      <c r="BI53" s="45">
        <f t="shared" si="36"/>
        <v>0</v>
      </c>
      <c r="BJ53" s="42">
        <v>0</v>
      </c>
      <c r="BK53" s="44">
        <f t="shared" si="37"/>
        <v>0</v>
      </c>
      <c r="BL53" s="45">
        <f t="shared" si="38"/>
        <v>0</v>
      </c>
      <c r="BM53" s="42">
        <v>0</v>
      </c>
      <c r="BN53" s="44">
        <f t="shared" si="39"/>
        <v>0</v>
      </c>
      <c r="BO53" s="45">
        <f t="shared" si="40"/>
        <v>0</v>
      </c>
      <c r="BP53" s="42">
        <v>0</v>
      </c>
      <c r="BQ53" s="44">
        <f t="shared" si="41"/>
        <v>0</v>
      </c>
      <c r="BR53" s="45">
        <f t="shared" si="42"/>
        <v>0</v>
      </c>
    </row>
    <row r="54" spans="1:70">
      <c r="A54" s="7" t="s">
        <v>221</v>
      </c>
      <c r="B54" s="7">
        <v>1021247</v>
      </c>
      <c r="C54" s="21" t="s">
        <v>277</v>
      </c>
      <c r="D54" s="27" t="s">
        <v>277</v>
      </c>
      <c r="E54" s="8">
        <v>1</v>
      </c>
      <c r="F54" s="9">
        <v>2.96</v>
      </c>
      <c r="G54" s="31">
        <f t="shared" si="44"/>
        <v>2.96</v>
      </c>
      <c r="H54">
        <v>0</v>
      </c>
      <c r="I54" s="34">
        <f t="shared" si="1"/>
        <v>0</v>
      </c>
      <c r="J54" s="34">
        <f t="shared" si="2"/>
        <v>0</v>
      </c>
      <c r="K54" s="42">
        <v>0</v>
      </c>
      <c r="L54" s="34">
        <f t="shared" si="3"/>
        <v>0</v>
      </c>
      <c r="M54" s="34">
        <f t="shared" si="4"/>
        <v>0</v>
      </c>
      <c r="N54" s="42">
        <v>0</v>
      </c>
      <c r="O54" s="44">
        <f t="shared" si="5"/>
        <v>0</v>
      </c>
      <c r="P54" s="45">
        <f t="shared" si="6"/>
        <v>0</v>
      </c>
      <c r="Q54" s="42">
        <v>0</v>
      </c>
      <c r="R54" s="44">
        <f t="shared" si="7"/>
        <v>0</v>
      </c>
      <c r="S54" s="45">
        <f t="shared" si="8"/>
        <v>0</v>
      </c>
      <c r="T54" s="42">
        <v>0</v>
      </c>
      <c r="U54" s="44">
        <f t="shared" si="9"/>
        <v>0</v>
      </c>
      <c r="V54" s="45">
        <f t="shared" si="10"/>
        <v>0</v>
      </c>
      <c r="W54" s="42">
        <v>2</v>
      </c>
      <c r="X54" s="44">
        <f t="shared" si="11"/>
        <v>5.92</v>
      </c>
      <c r="Y54" s="45">
        <f t="shared" si="12"/>
        <v>11.84</v>
      </c>
      <c r="Z54" s="42">
        <v>0</v>
      </c>
      <c r="AA54" s="44">
        <f t="shared" si="13"/>
        <v>0</v>
      </c>
      <c r="AB54" s="45">
        <f t="shared" si="14"/>
        <v>0</v>
      </c>
      <c r="AC54" s="42">
        <v>0</v>
      </c>
      <c r="AD54" s="44">
        <f t="shared" si="15"/>
        <v>0</v>
      </c>
      <c r="AE54" s="45">
        <f t="shared" si="16"/>
        <v>0</v>
      </c>
      <c r="AF54" s="42">
        <v>0</v>
      </c>
      <c r="AG54" s="44">
        <f t="shared" si="17"/>
        <v>0</v>
      </c>
      <c r="AH54" s="45">
        <f t="shared" si="18"/>
        <v>0</v>
      </c>
      <c r="AI54" s="42">
        <v>0</v>
      </c>
      <c r="AJ54" s="44">
        <f t="shared" si="19"/>
        <v>0</v>
      </c>
      <c r="AK54" s="45">
        <f t="shared" si="20"/>
        <v>0</v>
      </c>
      <c r="AL54" s="42">
        <v>0</v>
      </c>
      <c r="AM54" s="44">
        <f t="shared" si="21"/>
        <v>0</v>
      </c>
      <c r="AN54" s="45">
        <f t="shared" si="22"/>
        <v>0</v>
      </c>
      <c r="AO54">
        <v>0</v>
      </c>
      <c r="AP54" s="44">
        <f t="shared" si="23"/>
        <v>0</v>
      </c>
      <c r="AQ54" s="45">
        <f t="shared" si="24"/>
        <v>0</v>
      </c>
      <c r="AR54">
        <v>0</v>
      </c>
      <c r="AS54" s="44">
        <f t="shared" si="25"/>
        <v>0</v>
      </c>
      <c r="AT54" s="45">
        <f t="shared" si="26"/>
        <v>0</v>
      </c>
      <c r="AU54">
        <v>0</v>
      </c>
      <c r="AV54" s="44">
        <f t="shared" si="27"/>
        <v>0</v>
      </c>
      <c r="AW54" s="45">
        <f t="shared" si="28"/>
        <v>0</v>
      </c>
      <c r="AX54">
        <v>0</v>
      </c>
      <c r="AY54" s="44">
        <f t="shared" si="29"/>
        <v>0</v>
      </c>
      <c r="AZ54" s="45">
        <f t="shared" si="30"/>
        <v>0</v>
      </c>
      <c r="BA54">
        <v>0</v>
      </c>
      <c r="BB54" s="44">
        <f t="shared" si="31"/>
        <v>0</v>
      </c>
      <c r="BC54" s="45">
        <f t="shared" si="32"/>
        <v>0</v>
      </c>
      <c r="BD54">
        <v>0</v>
      </c>
      <c r="BE54" s="44">
        <f t="shared" si="33"/>
        <v>0</v>
      </c>
      <c r="BF54" s="45">
        <f t="shared" si="34"/>
        <v>0</v>
      </c>
      <c r="BG54">
        <v>0</v>
      </c>
      <c r="BH54" s="44">
        <f t="shared" si="35"/>
        <v>0</v>
      </c>
      <c r="BI54" s="45">
        <f t="shared" si="36"/>
        <v>0</v>
      </c>
      <c r="BJ54" s="42">
        <v>0</v>
      </c>
      <c r="BK54" s="44">
        <f t="shared" si="37"/>
        <v>0</v>
      </c>
      <c r="BL54" s="45">
        <f t="shared" si="38"/>
        <v>0</v>
      </c>
      <c r="BM54">
        <v>0</v>
      </c>
      <c r="BN54" s="44">
        <f t="shared" si="39"/>
        <v>0</v>
      </c>
      <c r="BO54" s="45">
        <f t="shared" si="40"/>
        <v>0</v>
      </c>
      <c r="BP54">
        <v>0</v>
      </c>
      <c r="BQ54" s="44">
        <f t="shared" si="41"/>
        <v>0</v>
      </c>
      <c r="BR54" s="45">
        <f t="shared" si="42"/>
        <v>0</v>
      </c>
    </row>
    <row r="55" spans="1:70">
      <c r="A55" s="7" t="s">
        <v>221</v>
      </c>
      <c r="B55" s="7">
        <v>9994904</v>
      </c>
      <c r="C55" s="21" t="s">
        <v>278</v>
      </c>
      <c r="D55" s="27" t="s">
        <v>279</v>
      </c>
      <c r="E55" s="8">
        <v>1</v>
      </c>
      <c r="F55" s="9">
        <v>4.8499999999999996</v>
      </c>
      <c r="G55" s="31">
        <f t="shared" si="44"/>
        <v>4.8499999999999996</v>
      </c>
      <c r="H55">
        <v>0</v>
      </c>
      <c r="I55" s="34">
        <f t="shared" si="1"/>
        <v>0</v>
      </c>
      <c r="J55" s="34">
        <f t="shared" si="2"/>
        <v>0</v>
      </c>
      <c r="K55" s="42">
        <v>0</v>
      </c>
      <c r="L55" s="34">
        <f t="shared" si="3"/>
        <v>0</v>
      </c>
      <c r="M55" s="34">
        <f t="shared" si="4"/>
        <v>0</v>
      </c>
      <c r="N55" s="42">
        <v>0</v>
      </c>
      <c r="O55" s="44">
        <f t="shared" si="5"/>
        <v>0</v>
      </c>
      <c r="P55" s="45">
        <f t="shared" si="6"/>
        <v>0</v>
      </c>
      <c r="Q55" s="42">
        <v>0</v>
      </c>
      <c r="R55" s="44">
        <f t="shared" si="7"/>
        <v>0</v>
      </c>
      <c r="S55" s="45">
        <f t="shared" si="8"/>
        <v>0</v>
      </c>
      <c r="T55" s="42">
        <v>0</v>
      </c>
      <c r="U55" s="44">
        <f t="shared" si="9"/>
        <v>0</v>
      </c>
      <c r="V55" s="45">
        <f t="shared" si="10"/>
        <v>0</v>
      </c>
      <c r="W55" s="42">
        <v>1</v>
      </c>
      <c r="X55" s="44">
        <f t="shared" si="11"/>
        <v>4.8499999999999996</v>
      </c>
      <c r="Y55" s="45">
        <f t="shared" si="12"/>
        <v>9.6999999999999993</v>
      </c>
      <c r="Z55" s="42">
        <v>0</v>
      </c>
      <c r="AA55" s="44">
        <f t="shared" si="13"/>
        <v>0</v>
      </c>
      <c r="AB55" s="45">
        <f t="shared" si="14"/>
        <v>0</v>
      </c>
      <c r="AC55" s="42">
        <v>0</v>
      </c>
      <c r="AD55" s="44">
        <f t="shared" si="15"/>
        <v>0</v>
      </c>
      <c r="AE55" s="45">
        <f t="shared" si="16"/>
        <v>0</v>
      </c>
      <c r="AF55" s="42">
        <v>0</v>
      </c>
      <c r="AG55" s="44">
        <f t="shared" si="17"/>
        <v>0</v>
      </c>
      <c r="AH55" s="45">
        <f t="shared" si="18"/>
        <v>0</v>
      </c>
      <c r="AI55" s="42">
        <v>0</v>
      </c>
      <c r="AJ55" s="44">
        <f t="shared" si="19"/>
        <v>0</v>
      </c>
      <c r="AK55" s="45">
        <f t="shared" si="20"/>
        <v>0</v>
      </c>
      <c r="AL55" s="42">
        <v>0</v>
      </c>
      <c r="AM55" s="44">
        <f t="shared" si="21"/>
        <v>0</v>
      </c>
      <c r="AN55" s="45">
        <f t="shared" si="22"/>
        <v>0</v>
      </c>
      <c r="AO55">
        <v>0</v>
      </c>
      <c r="AP55" s="44">
        <f t="shared" si="23"/>
        <v>0</v>
      </c>
      <c r="AQ55" s="45">
        <f t="shared" si="24"/>
        <v>0</v>
      </c>
      <c r="AR55" s="42">
        <v>0</v>
      </c>
      <c r="AS55" s="44">
        <f t="shared" si="25"/>
        <v>0</v>
      </c>
      <c r="AT55" s="45">
        <f t="shared" si="26"/>
        <v>0</v>
      </c>
      <c r="AU55" s="42">
        <v>0</v>
      </c>
      <c r="AV55" s="44">
        <f t="shared" si="27"/>
        <v>0</v>
      </c>
      <c r="AW55" s="45">
        <f t="shared" si="28"/>
        <v>0</v>
      </c>
      <c r="AX55" s="42">
        <v>0</v>
      </c>
      <c r="AY55" s="44">
        <f t="shared" si="29"/>
        <v>0</v>
      </c>
      <c r="AZ55" s="45">
        <f t="shared" si="30"/>
        <v>0</v>
      </c>
      <c r="BA55" s="42">
        <v>0</v>
      </c>
      <c r="BB55" s="44">
        <f t="shared" si="31"/>
        <v>0</v>
      </c>
      <c r="BC55" s="45">
        <f t="shared" si="32"/>
        <v>0</v>
      </c>
      <c r="BD55" s="42">
        <v>0</v>
      </c>
      <c r="BE55" s="44">
        <f t="shared" si="33"/>
        <v>0</v>
      </c>
      <c r="BF55" s="45">
        <f t="shared" si="34"/>
        <v>0</v>
      </c>
      <c r="BG55" s="42">
        <v>0</v>
      </c>
      <c r="BH55" s="44">
        <f t="shared" si="35"/>
        <v>0</v>
      </c>
      <c r="BI55" s="45">
        <f t="shared" si="36"/>
        <v>0</v>
      </c>
      <c r="BJ55" s="42">
        <v>0</v>
      </c>
      <c r="BK55" s="44">
        <f t="shared" si="37"/>
        <v>0</v>
      </c>
      <c r="BL55" s="45">
        <f t="shared" si="38"/>
        <v>0</v>
      </c>
      <c r="BM55" s="42">
        <v>0</v>
      </c>
      <c r="BN55" s="44">
        <f t="shared" si="39"/>
        <v>0</v>
      </c>
      <c r="BO55" s="45">
        <f t="shared" si="40"/>
        <v>0</v>
      </c>
      <c r="BP55" s="42">
        <v>0</v>
      </c>
      <c r="BQ55" s="44">
        <f t="shared" si="41"/>
        <v>0</v>
      </c>
      <c r="BR55" s="45">
        <f t="shared" si="42"/>
        <v>0</v>
      </c>
    </row>
    <row r="56" spans="1:70">
      <c r="A56" s="11" t="s">
        <v>283</v>
      </c>
      <c r="B56" s="11">
        <v>9321276</v>
      </c>
      <c r="C56" s="23" t="s">
        <v>284</v>
      </c>
      <c r="D56" s="28" t="s">
        <v>285</v>
      </c>
      <c r="E56" s="8">
        <v>1</v>
      </c>
      <c r="F56" s="9">
        <v>8.2899999999999991</v>
      </c>
      <c r="G56" s="31">
        <f t="shared" si="44"/>
        <v>8.2899999999999991</v>
      </c>
      <c r="H56">
        <v>0</v>
      </c>
      <c r="I56" s="34">
        <f t="shared" si="1"/>
        <v>0</v>
      </c>
      <c r="J56" s="34">
        <f t="shared" si="2"/>
        <v>0</v>
      </c>
      <c r="K56" s="42">
        <v>0</v>
      </c>
      <c r="L56" s="34">
        <f t="shared" si="3"/>
        <v>0</v>
      </c>
      <c r="M56" s="34">
        <f t="shared" si="4"/>
        <v>0</v>
      </c>
      <c r="N56" s="42">
        <v>0</v>
      </c>
      <c r="O56" s="44">
        <f t="shared" si="5"/>
        <v>0</v>
      </c>
      <c r="P56" s="45">
        <f t="shared" si="6"/>
        <v>0</v>
      </c>
      <c r="Q56" s="42">
        <v>0</v>
      </c>
      <c r="R56" s="44">
        <f t="shared" si="7"/>
        <v>0</v>
      </c>
      <c r="S56" s="45">
        <f t="shared" si="8"/>
        <v>0</v>
      </c>
      <c r="T56" s="42">
        <v>0</v>
      </c>
      <c r="U56" s="44">
        <f t="shared" si="9"/>
        <v>0</v>
      </c>
      <c r="V56" s="45">
        <f t="shared" si="10"/>
        <v>0</v>
      </c>
      <c r="W56" s="42">
        <v>0</v>
      </c>
      <c r="X56" s="44">
        <f t="shared" si="11"/>
        <v>0</v>
      </c>
      <c r="Y56" s="45">
        <f t="shared" si="12"/>
        <v>0</v>
      </c>
      <c r="Z56" s="42">
        <v>0</v>
      </c>
      <c r="AA56" s="44">
        <f t="shared" si="13"/>
        <v>0</v>
      </c>
      <c r="AB56" s="45">
        <f t="shared" si="14"/>
        <v>0</v>
      </c>
      <c r="AC56" s="42">
        <v>0</v>
      </c>
      <c r="AD56" s="44">
        <f t="shared" si="15"/>
        <v>0</v>
      </c>
      <c r="AE56" s="45">
        <f t="shared" si="16"/>
        <v>0</v>
      </c>
      <c r="AF56" s="42">
        <v>1</v>
      </c>
      <c r="AG56" s="44">
        <f t="shared" si="17"/>
        <v>8.2899999999999991</v>
      </c>
      <c r="AH56" s="45">
        <f t="shared" si="18"/>
        <v>165.79999999999998</v>
      </c>
      <c r="AI56" s="42">
        <v>0</v>
      </c>
      <c r="AJ56" s="44">
        <f t="shared" si="19"/>
        <v>0</v>
      </c>
      <c r="AK56" s="45">
        <f t="shared" si="20"/>
        <v>0</v>
      </c>
      <c r="AL56" s="42">
        <v>0</v>
      </c>
      <c r="AM56" s="44">
        <f t="shared" si="21"/>
        <v>0</v>
      </c>
      <c r="AN56" s="45">
        <f t="shared" si="22"/>
        <v>0</v>
      </c>
      <c r="AO56" s="42">
        <v>0</v>
      </c>
      <c r="AP56" s="44">
        <f t="shared" si="23"/>
        <v>0</v>
      </c>
      <c r="AQ56" s="45">
        <f t="shared" si="24"/>
        <v>0</v>
      </c>
      <c r="AR56">
        <v>0</v>
      </c>
      <c r="AS56" s="44">
        <f t="shared" si="25"/>
        <v>0</v>
      </c>
      <c r="AT56" s="45">
        <f t="shared" si="26"/>
        <v>0</v>
      </c>
      <c r="AU56">
        <v>0</v>
      </c>
      <c r="AV56" s="44">
        <f t="shared" si="27"/>
        <v>0</v>
      </c>
      <c r="AW56" s="45">
        <f t="shared" si="28"/>
        <v>0</v>
      </c>
      <c r="AX56">
        <v>0</v>
      </c>
      <c r="AY56" s="44">
        <f t="shared" si="29"/>
        <v>0</v>
      </c>
      <c r="AZ56" s="45">
        <f t="shared" si="30"/>
        <v>0</v>
      </c>
      <c r="BA56" s="42">
        <v>0</v>
      </c>
      <c r="BB56" s="44">
        <f t="shared" si="31"/>
        <v>0</v>
      </c>
      <c r="BC56" s="45">
        <f t="shared" si="32"/>
        <v>0</v>
      </c>
      <c r="BD56" s="42">
        <v>0</v>
      </c>
      <c r="BE56" s="44">
        <f t="shared" si="33"/>
        <v>0</v>
      </c>
      <c r="BF56" s="45">
        <f t="shared" si="34"/>
        <v>0</v>
      </c>
      <c r="BG56" s="42">
        <v>0</v>
      </c>
      <c r="BH56" s="44">
        <f t="shared" si="35"/>
        <v>0</v>
      </c>
      <c r="BI56" s="45">
        <f t="shared" si="36"/>
        <v>0</v>
      </c>
      <c r="BJ56">
        <v>0</v>
      </c>
      <c r="BK56" s="44">
        <f t="shared" si="37"/>
        <v>0</v>
      </c>
      <c r="BL56" s="45">
        <f t="shared" si="38"/>
        <v>0</v>
      </c>
      <c r="BM56" s="42">
        <v>0</v>
      </c>
      <c r="BN56" s="44">
        <f t="shared" si="39"/>
        <v>0</v>
      </c>
      <c r="BO56" s="45">
        <f t="shared" si="40"/>
        <v>0</v>
      </c>
      <c r="BP56" s="42">
        <v>0</v>
      </c>
      <c r="BQ56" s="44">
        <f t="shared" si="41"/>
        <v>0</v>
      </c>
      <c r="BR56" s="45">
        <f t="shared" si="42"/>
        <v>0</v>
      </c>
    </row>
    <row r="57" spans="1:70">
      <c r="A57" s="11" t="s">
        <v>288</v>
      </c>
      <c r="B57" s="11">
        <v>9321373</v>
      </c>
      <c r="C57" s="23" t="s">
        <v>286</v>
      </c>
      <c r="D57" s="22" t="s">
        <v>287</v>
      </c>
      <c r="E57" s="8">
        <v>1</v>
      </c>
      <c r="F57" s="9">
        <v>6.97</v>
      </c>
      <c r="G57" s="31">
        <f t="shared" si="44"/>
        <v>6.97</v>
      </c>
      <c r="H57">
        <v>0</v>
      </c>
      <c r="I57" s="34">
        <f t="shared" si="1"/>
        <v>0</v>
      </c>
      <c r="J57" s="34">
        <f t="shared" si="2"/>
        <v>0</v>
      </c>
      <c r="K57" s="42">
        <v>0</v>
      </c>
      <c r="L57" s="34">
        <f t="shared" si="3"/>
        <v>0</v>
      </c>
      <c r="M57" s="34">
        <f t="shared" si="4"/>
        <v>0</v>
      </c>
      <c r="N57" s="42">
        <v>0</v>
      </c>
      <c r="O57" s="44">
        <f t="shared" si="5"/>
        <v>0</v>
      </c>
      <c r="P57" s="45">
        <f t="shared" si="6"/>
        <v>0</v>
      </c>
      <c r="Q57" s="42">
        <v>0</v>
      </c>
      <c r="R57" s="44">
        <f t="shared" si="7"/>
        <v>0</v>
      </c>
      <c r="S57" s="45">
        <f t="shared" si="8"/>
        <v>0</v>
      </c>
      <c r="T57" s="42">
        <v>0</v>
      </c>
      <c r="U57" s="44">
        <f t="shared" si="9"/>
        <v>0</v>
      </c>
      <c r="V57" s="45">
        <f t="shared" si="10"/>
        <v>0</v>
      </c>
      <c r="W57" s="42">
        <v>0</v>
      </c>
      <c r="X57" s="44">
        <f t="shared" si="11"/>
        <v>0</v>
      </c>
      <c r="Y57" s="45">
        <f t="shared" si="12"/>
        <v>0</v>
      </c>
      <c r="Z57" s="42">
        <v>0</v>
      </c>
      <c r="AA57" s="44">
        <f t="shared" si="13"/>
        <v>0</v>
      </c>
      <c r="AB57" s="45">
        <f t="shared" si="14"/>
        <v>0</v>
      </c>
      <c r="AC57" s="42">
        <v>0</v>
      </c>
      <c r="AD57" s="44">
        <f t="shared" si="15"/>
        <v>0</v>
      </c>
      <c r="AE57" s="45">
        <f t="shared" si="16"/>
        <v>0</v>
      </c>
      <c r="AF57" s="42">
        <v>0</v>
      </c>
      <c r="AG57" s="44">
        <f t="shared" si="17"/>
        <v>0</v>
      </c>
      <c r="AH57" s="45">
        <f t="shared" si="18"/>
        <v>0</v>
      </c>
      <c r="AI57" s="42">
        <v>1</v>
      </c>
      <c r="AJ57" s="44">
        <f t="shared" si="19"/>
        <v>6.97</v>
      </c>
      <c r="AK57" s="45">
        <f t="shared" si="20"/>
        <v>27.88</v>
      </c>
      <c r="AL57" s="42">
        <v>0</v>
      </c>
      <c r="AM57" s="44">
        <f t="shared" si="21"/>
        <v>0</v>
      </c>
      <c r="AN57" s="45">
        <f t="shared" si="22"/>
        <v>0</v>
      </c>
      <c r="AO57">
        <v>0</v>
      </c>
      <c r="AP57" s="44">
        <f t="shared" si="23"/>
        <v>0</v>
      </c>
      <c r="AQ57" s="45">
        <f t="shared" si="24"/>
        <v>0</v>
      </c>
      <c r="AR57" s="42">
        <v>0</v>
      </c>
      <c r="AS57" s="44">
        <f t="shared" si="25"/>
        <v>0</v>
      </c>
      <c r="AT57" s="45">
        <f t="shared" si="26"/>
        <v>0</v>
      </c>
      <c r="AU57" s="42">
        <v>0</v>
      </c>
      <c r="AV57" s="44">
        <f t="shared" si="27"/>
        <v>0</v>
      </c>
      <c r="AW57" s="45">
        <f t="shared" si="28"/>
        <v>0</v>
      </c>
      <c r="AX57" s="42">
        <v>0</v>
      </c>
      <c r="AY57" s="44">
        <f t="shared" si="29"/>
        <v>0</v>
      </c>
      <c r="AZ57" s="45">
        <f t="shared" si="30"/>
        <v>0</v>
      </c>
      <c r="BA57">
        <v>0</v>
      </c>
      <c r="BB57" s="44">
        <f t="shared" si="31"/>
        <v>0</v>
      </c>
      <c r="BC57" s="45">
        <f t="shared" si="32"/>
        <v>0</v>
      </c>
      <c r="BD57">
        <v>0</v>
      </c>
      <c r="BE57" s="44">
        <f t="shared" si="33"/>
        <v>0</v>
      </c>
      <c r="BF57" s="45">
        <f t="shared" si="34"/>
        <v>0</v>
      </c>
      <c r="BG57">
        <v>0</v>
      </c>
      <c r="BH57" s="44">
        <f t="shared" si="35"/>
        <v>0</v>
      </c>
      <c r="BI57" s="45">
        <f t="shared" si="36"/>
        <v>0</v>
      </c>
      <c r="BJ57" s="42">
        <v>0</v>
      </c>
      <c r="BK57" s="44">
        <f t="shared" si="37"/>
        <v>0</v>
      </c>
      <c r="BL57" s="45">
        <f t="shared" si="38"/>
        <v>0</v>
      </c>
      <c r="BM57">
        <v>0</v>
      </c>
      <c r="BN57" s="44">
        <f t="shared" si="39"/>
        <v>0</v>
      </c>
      <c r="BO57" s="45">
        <f t="shared" si="40"/>
        <v>0</v>
      </c>
      <c r="BP57">
        <v>0</v>
      </c>
      <c r="BQ57" s="44">
        <f t="shared" si="41"/>
        <v>0</v>
      </c>
      <c r="BR57" s="45">
        <f t="shared" si="42"/>
        <v>0</v>
      </c>
    </row>
    <row r="58" spans="1:70">
      <c r="A58" s="7" t="s">
        <v>276</v>
      </c>
      <c r="B58" s="7">
        <v>9755560</v>
      </c>
      <c r="C58" s="21" t="s">
        <v>275</v>
      </c>
      <c r="D58" s="27">
        <v>4069</v>
      </c>
      <c r="E58" s="8">
        <v>1</v>
      </c>
      <c r="F58" s="9">
        <v>0.71</v>
      </c>
      <c r="G58" s="31">
        <f t="shared" si="44"/>
        <v>0.71</v>
      </c>
      <c r="H58">
        <v>0</v>
      </c>
      <c r="I58" s="34">
        <f t="shared" si="1"/>
        <v>0</v>
      </c>
      <c r="J58" s="34">
        <f t="shared" si="2"/>
        <v>0</v>
      </c>
      <c r="K58" s="42">
        <v>0</v>
      </c>
      <c r="L58" s="34">
        <f t="shared" si="3"/>
        <v>0</v>
      </c>
      <c r="M58" s="34">
        <f t="shared" si="4"/>
        <v>0</v>
      </c>
      <c r="N58" s="42">
        <v>0</v>
      </c>
      <c r="O58" s="44">
        <f t="shared" si="5"/>
        <v>0</v>
      </c>
      <c r="P58" s="45">
        <f t="shared" si="6"/>
        <v>0</v>
      </c>
      <c r="Q58" s="42">
        <v>0</v>
      </c>
      <c r="R58" s="44">
        <f t="shared" si="7"/>
        <v>0</v>
      </c>
      <c r="S58" s="45">
        <f t="shared" si="8"/>
        <v>0</v>
      </c>
      <c r="T58" s="42">
        <v>0</v>
      </c>
      <c r="U58" s="44">
        <f t="shared" si="9"/>
        <v>0</v>
      </c>
      <c r="V58" s="45">
        <f t="shared" si="10"/>
        <v>0</v>
      </c>
      <c r="W58" s="42">
        <v>1</v>
      </c>
      <c r="X58" s="44">
        <f t="shared" si="11"/>
        <v>0.71</v>
      </c>
      <c r="Y58" s="45">
        <f t="shared" si="12"/>
        <v>1.42</v>
      </c>
      <c r="Z58" s="42">
        <v>0</v>
      </c>
      <c r="AA58" s="44">
        <f t="shared" si="13"/>
        <v>0</v>
      </c>
      <c r="AB58" s="45">
        <f t="shared" si="14"/>
        <v>0</v>
      </c>
      <c r="AC58" s="42">
        <v>0</v>
      </c>
      <c r="AD58" s="44">
        <f t="shared" si="15"/>
        <v>0</v>
      </c>
      <c r="AE58" s="45">
        <f t="shared" si="16"/>
        <v>0</v>
      </c>
      <c r="AF58" s="42">
        <v>0</v>
      </c>
      <c r="AG58" s="44">
        <f t="shared" si="17"/>
        <v>0</v>
      </c>
      <c r="AH58" s="45">
        <f t="shared" si="18"/>
        <v>0</v>
      </c>
      <c r="AI58" s="42">
        <v>0</v>
      </c>
      <c r="AJ58" s="44">
        <f t="shared" si="19"/>
        <v>0</v>
      </c>
      <c r="AK58" s="45">
        <f t="shared" si="20"/>
        <v>0</v>
      </c>
      <c r="AL58" s="42">
        <v>0</v>
      </c>
      <c r="AM58" s="44">
        <f t="shared" si="21"/>
        <v>0</v>
      </c>
      <c r="AN58" s="45">
        <f t="shared" si="22"/>
        <v>0</v>
      </c>
      <c r="AO58">
        <v>0</v>
      </c>
      <c r="AP58" s="44">
        <f t="shared" si="23"/>
        <v>0</v>
      </c>
      <c r="AQ58" s="45">
        <f t="shared" si="24"/>
        <v>0</v>
      </c>
      <c r="AR58">
        <v>0</v>
      </c>
      <c r="AS58" s="44">
        <f t="shared" si="25"/>
        <v>0</v>
      </c>
      <c r="AT58" s="45">
        <f t="shared" si="26"/>
        <v>0</v>
      </c>
      <c r="AU58">
        <v>0</v>
      </c>
      <c r="AV58" s="44">
        <f t="shared" si="27"/>
        <v>0</v>
      </c>
      <c r="AW58" s="45">
        <f t="shared" si="28"/>
        <v>0</v>
      </c>
      <c r="AX58">
        <v>0</v>
      </c>
      <c r="AY58" s="44">
        <f t="shared" si="29"/>
        <v>0</v>
      </c>
      <c r="AZ58" s="45">
        <f t="shared" si="30"/>
        <v>0</v>
      </c>
      <c r="BA58" s="42">
        <v>0</v>
      </c>
      <c r="BB58" s="44">
        <f t="shared" si="31"/>
        <v>0</v>
      </c>
      <c r="BC58" s="45">
        <f t="shared" si="32"/>
        <v>0</v>
      </c>
      <c r="BD58" s="42">
        <v>0</v>
      </c>
      <c r="BE58" s="44">
        <f t="shared" si="33"/>
        <v>0</v>
      </c>
      <c r="BF58" s="45">
        <f t="shared" si="34"/>
        <v>0</v>
      </c>
      <c r="BG58" s="42">
        <v>0</v>
      </c>
      <c r="BH58" s="44">
        <f t="shared" si="35"/>
        <v>0</v>
      </c>
      <c r="BI58" s="45">
        <f t="shared" si="36"/>
        <v>0</v>
      </c>
      <c r="BJ58" s="42">
        <v>0</v>
      </c>
      <c r="BK58" s="44">
        <f t="shared" si="37"/>
        <v>0</v>
      </c>
      <c r="BL58" s="45">
        <f t="shared" si="38"/>
        <v>0</v>
      </c>
      <c r="BM58" s="42">
        <v>0</v>
      </c>
      <c r="BN58" s="44">
        <f t="shared" si="39"/>
        <v>0</v>
      </c>
      <c r="BO58" s="45">
        <f t="shared" si="40"/>
        <v>0</v>
      </c>
      <c r="BP58" s="42">
        <v>0</v>
      </c>
      <c r="BQ58" s="44">
        <f t="shared" si="41"/>
        <v>0</v>
      </c>
      <c r="BR58" s="45">
        <f t="shared" si="42"/>
        <v>0</v>
      </c>
    </row>
    <row r="59" spans="1:70">
      <c r="A59" s="7" t="s">
        <v>273</v>
      </c>
      <c r="B59" s="7">
        <v>1739899</v>
      </c>
      <c r="C59" s="21" t="s">
        <v>274</v>
      </c>
      <c r="D59" s="27">
        <v>4001</v>
      </c>
      <c r="E59" s="8">
        <v>1</v>
      </c>
      <c r="F59" s="9">
        <v>0.28000000000000003</v>
      </c>
      <c r="G59" s="31">
        <f t="shared" si="44"/>
        <v>0.28000000000000003</v>
      </c>
      <c r="H59">
        <v>0</v>
      </c>
      <c r="I59" s="34">
        <f t="shared" si="1"/>
        <v>0</v>
      </c>
      <c r="J59" s="34">
        <f t="shared" si="2"/>
        <v>0</v>
      </c>
      <c r="K59" s="42">
        <v>0</v>
      </c>
      <c r="L59" s="34">
        <f t="shared" si="3"/>
        <v>0</v>
      </c>
      <c r="M59" s="34">
        <f t="shared" si="4"/>
        <v>0</v>
      </c>
      <c r="N59" s="42">
        <v>0</v>
      </c>
      <c r="O59" s="44">
        <f t="shared" si="5"/>
        <v>0</v>
      </c>
      <c r="P59" s="45">
        <f t="shared" si="6"/>
        <v>0</v>
      </c>
      <c r="Q59" s="42">
        <v>1</v>
      </c>
      <c r="R59" s="44">
        <f t="shared" si="7"/>
        <v>0.28000000000000003</v>
      </c>
      <c r="S59" s="45">
        <f t="shared" si="8"/>
        <v>0.56000000000000005</v>
      </c>
      <c r="T59" s="42">
        <v>0</v>
      </c>
      <c r="U59" s="44">
        <f t="shared" si="9"/>
        <v>0</v>
      </c>
      <c r="V59" s="45">
        <f t="shared" si="10"/>
        <v>0</v>
      </c>
      <c r="W59" s="42">
        <v>0</v>
      </c>
      <c r="X59" s="44">
        <f t="shared" si="11"/>
        <v>0</v>
      </c>
      <c r="Y59" s="45">
        <f t="shared" si="12"/>
        <v>0</v>
      </c>
      <c r="Z59" s="42">
        <v>0</v>
      </c>
      <c r="AA59" s="44">
        <f t="shared" si="13"/>
        <v>0</v>
      </c>
      <c r="AB59" s="45">
        <f t="shared" si="14"/>
        <v>0</v>
      </c>
      <c r="AC59" s="42">
        <v>0</v>
      </c>
      <c r="AD59" s="44">
        <f t="shared" si="15"/>
        <v>0</v>
      </c>
      <c r="AE59" s="45">
        <f t="shared" si="16"/>
        <v>0</v>
      </c>
      <c r="AF59" s="42">
        <v>0</v>
      </c>
      <c r="AG59" s="44">
        <f t="shared" si="17"/>
        <v>0</v>
      </c>
      <c r="AH59" s="45">
        <f t="shared" si="18"/>
        <v>0</v>
      </c>
      <c r="AI59" s="42">
        <v>0</v>
      </c>
      <c r="AJ59" s="44">
        <f t="shared" si="19"/>
        <v>0</v>
      </c>
      <c r="AK59" s="45">
        <f t="shared" si="20"/>
        <v>0</v>
      </c>
      <c r="AL59" s="42">
        <v>0</v>
      </c>
      <c r="AM59" s="44">
        <f t="shared" si="21"/>
        <v>0</v>
      </c>
      <c r="AN59" s="45">
        <f t="shared" si="22"/>
        <v>0</v>
      </c>
      <c r="AO59" s="42">
        <v>0</v>
      </c>
      <c r="AP59" s="44">
        <f t="shared" si="23"/>
        <v>0</v>
      </c>
      <c r="AQ59" s="45">
        <f t="shared" si="24"/>
        <v>0</v>
      </c>
      <c r="AR59" s="42">
        <v>0</v>
      </c>
      <c r="AS59" s="44">
        <f t="shared" si="25"/>
        <v>0</v>
      </c>
      <c r="AT59" s="45">
        <f t="shared" si="26"/>
        <v>0</v>
      </c>
      <c r="AU59" s="42">
        <v>0</v>
      </c>
      <c r="AV59" s="44">
        <f t="shared" si="27"/>
        <v>0</v>
      </c>
      <c r="AW59" s="45">
        <f t="shared" si="28"/>
        <v>0</v>
      </c>
      <c r="AX59" s="42">
        <v>0</v>
      </c>
      <c r="AY59" s="44">
        <f t="shared" si="29"/>
        <v>0</v>
      </c>
      <c r="AZ59" s="45">
        <f t="shared" si="30"/>
        <v>0</v>
      </c>
      <c r="BA59" s="42">
        <v>0</v>
      </c>
      <c r="BB59" s="44">
        <f t="shared" si="31"/>
        <v>0</v>
      </c>
      <c r="BC59" s="45">
        <f t="shared" si="32"/>
        <v>0</v>
      </c>
      <c r="BD59" s="42">
        <v>0</v>
      </c>
      <c r="BE59" s="44">
        <f t="shared" si="33"/>
        <v>0</v>
      </c>
      <c r="BF59" s="45">
        <f t="shared" si="34"/>
        <v>0</v>
      </c>
      <c r="BG59" s="42">
        <v>0</v>
      </c>
      <c r="BH59" s="44">
        <f t="shared" si="35"/>
        <v>0</v>
      </c>
      <c r="BI59" s="45">
        <f t="shared" si="36"/>
        <v>0</v>
      </c>
      <c r="BJ59" s="42">
        <v>0</v>
      </c>
      <c r="BK59" s="44">
        <f t="shared" si="37"/>
        <v>0</v>
      </c>
      <c r="BL59" s="45">
        <f t="shared" si="38"/>
        <v>0</v>
      </c>
      <c r="BM59" s="42">
        <v>0</v>
      </c>
      <c r="BN59" s="44">
        <f t="shared" si="39"/>
        <v>0</v>
      </c>
      <c r="BO59" s="45">
        <f t="shared" si="40"/>
        <v>0</v>
      </c>
      <c r="BP59" s="42">
        <v>0</v>
      </c>
      <c r="BQ59" s="44">
        <f t="shared" si="41"/>
        <v>0</v>
      </c>
      <c r="BR59" s="45">
        <f t="shared" si="42"/>
        <v>0</v>
      </c>
    </row>
    <row r="60" spans="1:70">
      <c r="A60" s="7" t="s">
        <v>63</v>
      </c>
      <c r="B60" s="7">
        <v>1689852</v>
      </c>
      <c r="C60" s="7" t="s">
        <v>346</v>
      </c>
      <c r="D60" s="27" t="s">
        <v>16</v>
      </c>
      <c r="E60" s="33">
        <v>1</v>
      </c>
      <c r="F60" s="12">
        <v>1.25</v>
      </c>
      <c r="G60" s="31">
        <f t="shared" si="44"/>
        <v>1.25</v>
      </c>
      <c r="H60">
        <v>1</v>
      </c>
      <c r="I60" s="34">
        <f t="shared" si="1"/>
        <v>1.25</v>
      </c>
      <c r="J60" s="34">
        <f t="shared" si="2"/>
        <v>2.5</v>
      </c>
      <c r="K60" s="42">
        <v>0</v>
      </c>
      <c r="L60" s="34">
        <f t="shared" si="3"/>
        <v>0</v>
      </c>
      <c r="M60" s="34">
        <f t="shared" si="4"/>
        <v>0</v>
      </c>
      <c r="N60" s="42">
        <v>0</v>
      </c>
      <c r="O60" s="44">
        <f t="shared" si="5"/>
        <v>0</v>
      </c>
      <c r="P60" s="45">
        <f t="shared" si="6"/>
        <v>0</v>
      </c>
      <c r="Q60" s="42">
        <v>0</v>
      </c>
      <c r="R60" s="44">
        <f t="shared" si="7"/>
        <v>0</v>
      </c>
      <c r="S60" s="45">
        <f t="shared" si="8"/>
        <v>0</v>
      </c>
      <c r="T60" s="42">
        <v>0</v>
      </c>
      <c r="U60" s="44">
        <f t="shared" si="9"/>
        <v>0</v>
      </c>
      <c r="V60" s="45">
        <f t="shared" si="10"/>
        <v>0</v>
      </c>
      <c r="W60" s="42">
        <v>0</v>
      </c>
      <c r="X60" s="44">
        <f t="shared" si="11"/>
        <v>0</v>
      </c>
      <c r="Y60" s="45">
        <f t="shared" si="12"/>
        <v>0</v>
      </c>
      <c r="Z60" s="42">
        <v>2</v>
      </c>
      <c r="AA60" s="44">
        <f t="shared" si="13"/>
        <v>2.5</v>
      </c>
      <c r="AB60" s="45">
        <f t="shared" si="14"/>
        <v>5</v>
      </c>
      <c r="AC60" s="42">
        <v>0</v>
      </c>
      <c r="AD60" s="44">
        <f t="shared" si="15"/>
        <v>0</v>
      </c>
      <c r="AE60" s="45">
        <f t="shared" si="16"/>
        <v>0</v>
      </c>
      <c r="AF60" s="42">
        <v>0</v>
      </c>
      <c r="AG60" s="44">
        <f t="shared" si="17"/>
        <v>0</v>
      </c>
      <c r="AH60" s="45">
        <f t="shared" si="18"/>
        <v>0</v>
      </c>
      <c r="AI60" s="42">
        <v>0</v>
      </c>
      <c r="AJ60" s="44">
        <f t="shared" si="19"/>
        <v>0</v>
      </c>
      <c r="AK60" s="45">
        <f t="shared" si="20"/>
        <v>0</v>
      </c>
      <c r="AL60" s="42">
        <v>0</v>
      </c>
      <c r="AM60" s="44">
        <f t="shared" si="21"/>
        <v>0</v>
      </c>
      <c r="AN60" s="45">
        <f t="shared" si="22"/>
        <v>0</v>
      </c>
      <c r="AO60">
        <v>0</v>
      </c>
      <c r="AP60" s="44">
        <f t="shared" si="23"/>
        <v>0</v>
      </c>
      <c r="AQ60" s="45">
        <f t="shared" si="24"/>
        <v>0</v>
      </c>
      <c r="AR60">
        <v>0</v>
      </c>
      <c r="AS60" s="44">
        <f t="shared" si="25"/>
        <v>0</v>
      </c>
      <c r="AT60" s="45">
        <f t="shared" si="26"/>
        <v>0</v>
      </c>
      <c r="AU60">
        <v>0</v>
      </c>
      <c r="AV60" s="44">
        <f t="shared" si="27"/>
        <v>0</v>
      </c>
      <c r="AW60" s="45">
        <f t="shared" si="28"/>
        <v>0</v>
      </c>
      <c r="AX60">
        <v>0</v>
      </c>
      <c r="AY60" s="44">
        <f t="shared" si="29"/>
        <v>0</v>
      </c>
      <c r="AZ60" s="45">
        <f t="shared" si="30"/>
        <v>0</v>
      </c>
      <c r="BA60">
        <v>0</v>
      </c>
      <c r="BB60" s="44">
        <f t="shared" si="31"/>
        <v>0</v>
      </c>
      <c r="BC60" s="45">
        <f t="shared" si="32"/>
        <v>0</v>
      </c>
      <c r="BD60">
        <v>0</v>
      </c>
      <c r="BE60" s="44">
        <f t="shared" si="33"/>
        <v>0</v>
      </c>
      <c r="BF60" s="45">
        <f t="shared" si="34"/>
        <v>0</v>
      </c>
      <c r="BG60">
        <v>0</v>
      </c>
      <c r="BH60" s="44">
        <f t="shared" si="35"/>
        <v>0</v>
      </c>
      <c r="BI60" s="45">
        <f t="shared" si="36"/>
        <v>0</v>
      </c>
      <c r="BJ60">
        <v>0</v>
      </c>
      <c r="BK60" s="44">
        <f t="shared" si="37"/>
        <v>0</v>
      </c>
      <c r="BL60" s="45">
        <f t="shared" si="38"/>
        <v>0</v>
      </c>
      <c r="BM60">
        <v>0</v>
      </c>
      <c r="BN60" s="44">
        <f t="shared" si="39"/>
        <v>0</v>
      </c>
      <c r="BO60" s="45">
        <f t="shared" si="40"/>
        <v>0</v>
      </c>
      <c r="BP60">
        <v>0</v>
      </c>
      <c r="BQ60" s="44">
        <f t="shared" si="41"/>
        <v>0</v>
      </c>
      <c r="BR60" s="45">
        <f t="shared" si="42"/>
        <v>0</v>
      </c>
    </row>
    <row r="61" spans="1:70">
      <c r="A61" s="11" t="s">
        <v>296</v>
      </c>
      <c r="B61" s="11">
        <v>1611856</v>
      </c>
      <c r="C61" s="23" t="s">
        <v>297</v>
      </c>
      <c r="D61" s="28" t="s">
        <v>298</v>
      </c>
      <c r="E61" s="8">
        <v>1</v>
      </c>
      <c r="F61" s="9">
        <v>0.4</v>
      </c>
      <c r="G61" s="31">
        <f t="shared" si="44"/>
        <v>0.4</v>
      </c>
      <c r="H61">
        <v>0</v>
      </c>
      <c r="I61" s="34">
        <f t="shared" si="1"/>
        <v>0</v>
      </c>
      <c r="J61" s="34">
        <f t="shared" si="2"/>
        <v>0</v>
      </c>
      <c r="K61" s="42">
        <v>0</v>
      </c>
      <c r="L61" s="34">
        <f t="shared" si="3"/>
        <v>0</v>
      </c>
      <c r="M61" s="34">
        <f t="shared" si="4"/>
        <v>0</v>
      </c>
      <c r="N61" s="42">
        <v>0</v>
      </c>
      <c r="O61" s="44">
        <f t="shared" si="5"/>
        <v>0</v>
      </c>
      <c r="P61" s="45">
        <f t="shared" si="6"/>
        <v>0</v>
      </c>
      <c r="Q61" s="42">
        <v>0</v>
      </c>
      <c r="R61" s="44">
        <f t="shared" si="7"/>
        <v>0</v>
      </c>
      <c r="S61" s="45">
        <f t="shared" si="8"/>
        <v>0</v>
      </c>
      <c r="T61" s="42">
        <v>0</v>
      </c>
      <c r="U61" s="44">
        <f t="shared" si="9"/>
        <v>0</v>
      </c>
      <c r="V61" s="45">
        <f t="shared" si="10"/>
        <v>0</v>
      </c>
      <c r="W61" s="42">
        <v>0</v>
      </c>
      <c r="X61" s="44">
        <f t="shared" si="11"/>
        <v>0</v>
      </c>
      <c r="Y61" s="45">
        <f t="shared" si="12"/>
        <v>0</v>
      </c>
      <c r="Z61" s="42">
        <v>0</v>
      </c>
      <c r="AA61" s="44">
        <f t="shared" si="13"/>
        <v>0</v>
      </c>
      <c r="AB61" s="45">
        <f t="shared" si="14"/>
        <v>0</v>
      </c>
      <c r="AC61" s="42">
        <v>0</v>
      </c>
      <c r="AD61" s="44">
        <f t="shared" si="15"/>
        <v>0</v>
      </c>
      <c r="AE61" s="45">
        <f t="shared" si="16"/>
        <v>0</v>
      </c>
      <c r="AF61" s="42">
        <v>1</v>
      </c>
      <c r="AG61" s="44">
        <f t="shared" si="17"/>
        <v>0.4</v>
      </c>
      <c r="AH61" s="45">
        <f t="shared" si="18"/>
        <v>8</v>
      </c>
      <c r="AI61" s="42">
        <v>1</v>
      </c>
      <c r="AJ61" s="44">
        <f t="shared" si="19"/>
        <v>0.4</v>
      </c>
      <c r="AK61" s="45">
        <f t="shared" si="20"/>
        <v>1.6</v>
      </c>
      <c r="AL61" s="42">
        <v>0</v>
      </c>
      <c r="AM61" s="44">
        <f t="shared" si="21"/>
        <v>0</v>
      </c>
      <c r="AN61" s="45">
        <f t="shared" si="22"/>
        <v>0</v>
      </c>
      <c r="AO61">
        <v>0</v>
      </c>
      <c r="AP61" s="44">
        <f t="shared" si="23"/>
        <v>0</v>
      </c>
      <c r="AQ61" s="45">
        <f t="shared" si="24"/>
        <v>0</v>
      </c>
      <c r="AR61" s="42">
        <v>0</v>
      </c>
      <c r="AS61" s="44">
        <f t="shared" si="25"/>
        <v>0</v>
      </c>
      <c r="AT61" s="45">
        <f t="shared" si="26"/>
        <v>0</v>
      </c>
      <c r="AU61" s="42">
        <v>0</v>
      </c>
      <c r="AV61" s="44">
        <f t="shared" si="27"/>
        <v>0</v>
      </c>
      <c r="AW61" s="45">
        <f t="shared" si="28"/>
        <v>0</v>
      </c>
      <c r="AX61" s="42">
        <v>0</v>
      </c>
      <c r="AY61" s="44">
        <f t="shared" si="29"/>
        <v>0</v>
      </c>
      <c r="AZ61" s="45">
        <f t="shared" si="30"/>
        <v>0</v>
      </c>
      <c r="BA61" s="42">
        <v>0</v>
      </c>
      <c r="BB61" s="44">
        <f t="shared" si="31"/>
        <v>0</v>
      </c>
      <c r="BC61" s="45">
        <f t="shared" si="32"/>
        <v>0</v>
      </c>
      <c r="BD61" s="42">
        <v>0</v>
      </c>
      <c r="BE61" s="44">
        <f t="shared" si="33"/>
        <v>0</v>
      </c>
      <c r="BF61" s="45">
        <f t="shared" si="34"/>
        <v>0</v>
      </c>
      <c r="BG61" s="42">
        <v>0</v>
      </c>
      <c r="BH61" s="44">
        <f t="shared" si="35"/>
        <v>0</v>
      </c>
      <c r="BI61" s="45">
        <f t="shared" si="36"/>
        <v>0</v>
      </c>
      <c r="BJ61" s="42">
        <v>0</v>
      </c>
      <c r="BK61" s="44">
        <f t="shared" si="37"/>
        <v>0</v>
      </c>
      <c r="BL61" s="45">
        <f t="shared" si="38"/>
        <v>0</v>
      </c>
      <c r="BM61" s="42">
        <v>0</v>
      </c>
      <c r="BN61" s="44">
        <f t="shared" si="39"/>
        <v>0</v>
      </c>
      <c r="BO61" s="45">
        <f t="shared" si="40"/>
        <v>0</v>
      </c>
      <c r="BP61" s="42">
        <v>0</v>
      </c>
      <c r="BQ61" s="44">
        <f t="shared" si="41"/>
        <v>0</v>
      </c>
      <c r="BR61" s="45">
        <f t="shared" si="42"/>
        <v>0</v>
      </c>
    </row>
    <row r="62" spans="1:70">
      <c r="A62" s="11" t="s">
        <v>293</v>
      </c>
      <c r="B62" s="13"/>
      <c r="C62" s="24"/>
      <c r="D62" s="22"/>
      <c r="E62" s="33">
        <v>1</v>
      </c>
      <c r="F62" s="9">
        <v>0</v>
      </c>
      <c r="G62" s="31">
        <f t="shared" si="44"/>
        <v>0</v>
      </c>
      <c r="H62">
        <v>0</v>
      </c>
      <c r="I62" s="34">
        <f t="shared" si="1"/>
        <v>0</v>
      </c>
      <c r="J62" s="34">
        <f t="shared" si="2"/>
        <v>0</v>
      </c>
      <c r="K62" s="42">
        <v>0</v>
      </c>
      <c r="L62" s="34">
        <f t="shared" si="3"/>
        <v>0</v>
      </c>
      <c r="M62" s="34">
        <f t="shared" si="4"/>
        <v>0</v>
      </c>
      <c r="N62" s="42">
        <v>0</v>
      </c>
      <c r="O62" s="44">
        <f t="shared" si="5"/>
        <v>0</v>
      </c>
      <c r="P62" s="45">
        <f t="shared" si="6"/>
        <v>0</v>
      </c>
      <c r="Q62" s="42">
        <v>3</v>
      </c>
      <c r="R62" s="44">
        <f t="shared" si="7"/>
        <v>0</v>
      </c>
      <c r="S62" s="45">
        <f t="shared" si="8"/>
        <v>0</v>
      </c>
      <c r="T62" s="42">
        <v>0</v>
      </c>
      <c r="U62" s="44">
        <f t="shared" si="9"/>
        <v>0</v>
      </c>
      <c r="V62" s="45">
        <f t="shared" si="10"/>
        <v>0</v>
      </c>
      <c r="W62" s="42">
        <v>0</v>
      </c>
      <c r="X62" s="44">
        <f t="shared" si="11"/>
        <v>0</v>
      </c>
      <c r="Y62" s="45">
        <f t="shared" si="12"/>
        <v>0</v>
      </c>
      <c r="Z62" s="42">
        <v>0</v>
      </c>
      <c r="AA62" s="44">
        <f t="shared" si="13"/>
        <v>0</v>
      </c>
      <c r="AB62" s="45">
        <f t="shared" si="14"/>
        <v>0</v>
      </c>
      <c r="AC62" s="42">
        <v>0</v>
      </c>
      <c r="AD62" s="44">
        <f t="shared" si="15"/>
        <v>0</v>
      </c>
      <c r="AE62" s="45">
        <f t="shared" si="16"/>
        <v>0</v>
      </c>
      <c r="AF62" s="42">
        <v>0</v>
      </c>
      <c r="AG62" s="44">
        <f t="shared" si="17"/>
        <v>0</v>
      </c>
      <c r="AH62" s="45">
        <f t="shared" si="18"/>
        <v>0</v>
      </c>
      <c r="AI62" s="42">
        <v>0</v>
      </c>
      <c r="AJ62" s="44">
        <f t="shared" si="19"/>
        <v>0</v>
      </c>
      <c r="AK62" s="45">
        <f t="shared" si="20"/>
        <v>0</v>
      </c>
      <c r="AL62" s="42">
        <v>0</v>
      </c>
      <c r="AM62" s="44">
        <f t="shared" si="21"/>
        <v>0</v>
      </c>
      <c r="AN62" s="45">
        <f t="shared" si="22"/>
        <v>0</v>
      </c>
      <c r="AO62" s="42">
        <v>0</v>
      </c>
      <c r="AP62" s="44">
        <f t="shared" si="23"/>
        <v>0</v>
      </c>
      <c r="AQ62" s="45">
        <f t="shared" si="24"/>
        <v>0</v>
      </c>
      <c r="AR62">
        <v>0</v>
      </c>
      <c r="AS62" s="44">
        <f t="shared" si="25"/>
        <v>0</v>
      </c>
      <c r="AT62" s="45">
        <f t="shared" si="26"/>
        <v>0</v>
      </c>
      <c r="AU62">
        <v>0</v>
      </c>
      <c r="AV62" s="44">
        <f t="shared" si="27"/>
        <v>0</v>
      </c>
      <c r="AW62" s="45">
        <f t="shared" si="28"/>
        <v>0</v>
      </c>
      <c r="AX62">
        <v>0</v>
      </c>
      <c r="AY62" s="44">
        <f t="shared" si="29"/>
        <v>0</v>
      </c>
      <c r="AZ62" s="45">
        <f t="shared" si="30"/>
        <v>0</v>
      </c>
      <c r="BA62" s="42">
        <v>0</v>
      </c>
      <c r="BB62" s="44">
        <f t="shared" si="31"/>
        <v>0</v>
      </c>
      <c r="BC62" s="45">
        <f t="shared" si="32"/>
        <v>0</v>
      </c>
      <c r="BD62" s="42">
        <v>0</v>
      </c>
      <c r="BE62" s="44">
        <f t="shared" si="33"/>
        <v>0</v>
      </c>
      <c r="BF62" s="45">
        <f t="shared" si="34"/>
        <v>0</v>
      </c>
      <c r="BG62" s="42">
        <v>0</v>
      </c>
      <c r="BH62" s="44">
        <f t="shared" si="35"/>
        <v>0</v>
      </c>
      <c r="BI62" s="45">
        <f t="shared" si="36"/>
        <v>0</v>
      </c>
      <c r="BJ62" s="42">
        <v>0</v>
      </c>
      <c r="BK62" s="44">
        <f t="shared" si="37"/>
        <v>0</v>
      </c>
      <c r="BL62" s="45">
        <f t="shared" si="38"/>
        <v>0</v>
      </c>
      <c r="BM62" s="42">
        <v>0</v>
      </c>
      <c r="BN62" s="44">
        <f t="shared" si="39"/>
        <v>0</v>
      </c>
      <c r="BO62" s="45">
        <f t="shared" si="40"/>
        <v>0</v>
      </c>
      <c r="BP62" s="42">
        <v>0</v>
      </c>
      <c r="BQ62" s="44">
        <f t="shared" si="41"/>
        <v>0</v>
      </c>
      <c r="BR62" s="45">
        <f t="shared" si="42"/>
        <v>0</v>
      </c>
    </row>
    <row r="63" spans="1:70">
      <c r="A63" s="7" t="s">
        <v>219</v>
      </c>
      <c r="B63" s="7">
        <v>9341773</v>
      </c>
      <c r="C63" s="21" t="s">
        <v>224</v>
      </c>
      <c r="D63" s="27">
        <v>33</v>
      </c>
      <c r="E63" s="8">
        <v>50</v>
      </c>
      <c r="F63" s="9">
        <f>50*0.042</f>
        <v>2.1</v>
      </c>
      <c r="G63" s="31">
        <f t="shared" si="44"/>
        <v>4.2000000000000003E-2</v>
      </c>
      <c r="H63">
        <v>1</v>
      </c>
      <c r="I63" s="34">
        <f t="shared" si="1"/>
        <v>4.2000000000000003E-2</v>
      </c>
      <c r="J63" s="34">
        <f t="shared" si="2"/>
        <v>8.4000000000000005E-2</v>
      </c>
      <c r="K63" s="42">
        <v>0</v>
      </c>
      <c r="L63" s="34">
        <f t="shared" si="3"/>
        <v>0</v>
      </c>
      <c r="M63" s="34">
        <f t="shared" si="4"/>
        <v>0</v>
      </c>
      <c r="N63" s="42">
        <v>0</v>
      </c>
      <c r="O63" s="44">
        <f t="shared" si="5"/>
        <v>0</v>
      </c>
      <c r="P63" s="45">
        <f t="shared" si="6"/>
        <v>0</v>
      </c>
      <c r="Q63" s="42">
        <v>0</v>
      </c>
      <c r="R63" s="44">
        <f t="shared" si="7"/>
        <v>0</v>
      </c>
      <c r="S63" s="45">
        <f t="shared" si="8"/>
        <v>0</v>
      </c>
      <c r="T63" s="42">
        <v>0</v>
      </c>
      <c r="U63" s="44">
        <f t="shared" si="9"/>
        <v>0</v>
      </c>
      <c r="V63" s="45">
        <f t="shared" si="10"/>
        <v>0</v>
      </c>
      <c r="W63" s="42">
        <v>0</v>
      </c>
      <c r="X63" s="44">
        <f t="shared" si="11"/>
        <v>0</v>
      </c>
      <c r="Y63" s="45">
        <f t="shared" si="12"/>
        <v>0</v>
      </c>
      <c r="Z63" s="42">
        <v>0</v>
      </c>
      <c r="AA63" s="44">
        <f t="shared" si="13"/>
        <v>0</v>
      </c>
      <c r="AB63" s="45">
        <f t="shared" si="14"/>
        <v>0</v>
      </c>
      <c r="AC63" s="42">
        <v>0</v>
      </c>
      <c r="AD63" s="44">
        <f t="shared" si="15"/>
        <v>0</v>
      </c>
      <c r="AE63" s="45">
        <f t="shared" si="16"/>
        <v>0</v>
      </c>
      <c r="AF63" s="42">
        <v>0</v>
      </c>
      <c r="AG63" s="44">
        <f t="shared" si="17"/>
        <v>0</v>
      </c>
      <c r="AH63" s="45">
        <f t="shared" si="18"/>
        <v>0</v>
      </c>
      <c r="AI63" s="42">
        <v>0</v>
      </c>
      <c r="AJ63" s="44">
        <f t="shared" si="19"/>
        <v>0</v>
      </c>
      <c r="AK63" s="45">
        <f t="shared" si="20"/>
        <v>0</v>
      </c>
      <c r="AL63" s="42">
        <v>0</v>
      </c>
      <c r="AM63" s="44">
        <f t="shared" si="21"/>
        <v>0</v>
      </c>
      <c r="AN63" s="45">
        <f t="shared" si="22"/>
        <v>0</v>
      </c>
      <c r="AO63">
        <v>0</v>
      </c>
      <c r="AP63" s="44">
        <f t="shared" si="23"/>
        <v>0</v>
      </c>
      <c r="AQ63" s="45">
        <f t="shared" si="24"/>
        <v>0</v>
      </c>
      <c r="AR63" s="42">
        <v>0</v>
      </c>
      <c r="AS63" s="44">
        <f t="shared" si="25"/>
        <v>0</v>
      </c>
      <c r="AT63" s="45">
        <f t="shared" si="26"/>
        <v>0</v>
      </c>
      <c r="AU63" s="42">
        <v>0</v>
      </c>
      <c r="AV63" s="44">
        <f t="shared" si="27"/>
        <v>0</v>
      </c>
      <c r="AW63" s="45">
        <f t="shared" si="28"/>
        <v>0</v>
      </c>
      <c r="AX63" s="42">
        <v>0</v>
      </c>
      <c r="AY63" s="44">
        <f t="shared" si="29"/>
        <v>0</v>
      </c>
      <c r="AZ63" s="45">
        <f t="shared" si="30"/>
        <v>0</v>
      </c>
      <c r="BA63">
        <v>0</v>
      </c>
      <c r="BB63" s="44">
        <f t="shared" si="31"/>
        <v>0</v>
      </c>
      <c r="BC63" s="45">
        <f t="shared" si="32"/>
        <v>0</v>
      </c>
      <c r="BD63">
        <v>0</v>
      </c>
      <c r="BE63" s="44">
        <f t="shared" si="33"/>
        <v>0</v>
      </c>
      <c r="BF63" s="45">
        <f t="shared" si="34"/>
        <v>0</v>
      </c>
      <c r="BG63">
        <v>0</v>
      </c>
      <c r="BH63" s="44">
        <f t="shared" si="35"/>
        <v>0</v>
      </c>
      <c r="BI63" s="45">
        <f t="shared" si="36"/>
        <v>0</v>
      </c>
      <c r="BJ63" s="42">
        <v>0</v>
      </c>
      <c r="BK63" s="44">
        <f t="shared" si="37"/>
        <v>0</v>
      </c>
      <c r="BL63" s="45">
        <f t="shared" si="38"/>
        <v>0</v>
      </c>
      <c r="BM63">
        <v>0</v>
      </c>
      <c r="BN63" s="44">
        <f t="shared" si="39"/>
        <v>0</v>
      </c>
      <c r="BO63" s="45">
        <f t="shared" si="40"/>
        <v>0</v>
      </c>
      <c r="BP63">
        <v>0</v>
      </c>
      <c r="BQ63" s="44">
        <f t="shared" si="41"/>
        <v>0</v>
      </c>
      <c r="BR63" s="45">
        <f t="shared" si="42"/>
        <v>0</v>
      </c>
    </row>
    <row r="64" spans="1:70">
      <c r="A64" s="7" t="s">
        <v>219</v>
      </c>
      <c r="B64" s="7">
        <v>1652641</v>
      </c>
      <c r="C64" s="21" t="s">
        <v>225</v>
      </c>
      <c r="D64" s="27">
        <v>100</v>
      </c>
      <c r="E64" s="8">
        <v>1</v>
      </c>
      <c r="F64" s="12">
        <v>9.8000000000000004E-2</v>
      </c>
      <c r="G64" s="31">
        <f t="shared" si="44"/>
        <v>9.8000000000000004E-2</v>
      </c>
      <c r="H64">
        <v>25</v>
      </c>
      <c r="I64" s="34">
        <f t="shared" si="1"/>
        <v>2.4500000000000002</v>
      </c>
      <c r="J64" s="34">
        <f t="shared" si="2"/>
        <v>4.9000000000000004</v>
      </c>
      <c r="K64" s="42">
        <v>2</v>
      </c>
      <c r="L64" s="34">
        <f t="shared" si="3"/>
        <v>0.19600000000000001</v>
      </c>
      <c r="M64" s="34">
        <f t="shared" si="4"/>
        <v>0.39200000000000002</v>
      </c>
      <c r="N64" s="42">
        <v>0</v>
      </c>
      <c r="O64" s="44">
        <f t="shared" si="5"/>
        <v>0</v>
      </c>
      <c r="P64" s="45">
        <f t="shared" si="6"/>
        <v>0</v>
      </c>
      <c r="Q64" s="42">
        <v>0</v>
      </c>
      <c r="R64" s="44">
        <f t="shared" si="7"/>
        <v>0</v>
      </c>
      <c r="S64" s="45">
        <f t="shared" si="8"/>
        <v>0</v>
      </c>
      <c r="T64" s="42">
        <v>0</v>
      </c>
      <c r="U64" s="44">
        <f t="shared" si="9"/>
        <v>0</v>
      </c>
      <c r="V64" s="45">
        <f t="shared" si="10"/>
        <v>0</v>
      </c>
      <c r="W64" s="42">
        <v>0</v>
      </c>
      <c r="X64" s="44">
        <f t="shared" si="11"/>
        <v>0</v>
      </c>
      <c r="Y64" s="45">
        <f t="shared" si="12"/>
        <v>0</v>
      </c>
      <c r="Z64" s="42">
        <v>0</v>
      </c>
      <c r="AA64" s="44">
        <f t="shared" si="13"/>
        <v>0</v>
      </c>
      <c r="AB64" s="45">
        <f t="shared" si="14"/>
        <v>0</v>
      </c>
      <c r="AC64" s="42">
        <v>0</v>
      </c>
      <c r="AD64" s="44">
        <f t="shared" si="15"/>
        <v>0</v>
      </c>
      <c r="AE64" s="45">
        <f t="shared" si="16"/>
        <v>0</v>
      </c>
      <c r="AF64" s="42">
        <v>0</v>
      </c>
      <c r="AG64" s="44">
        <f t="shared" si="17"/>
        <v>0</v>
      </c>
      <c r="AH64" s="45">
        <f t="shared" si="18"/>
        <v>0</v>
      </c>
      <c r="AI64" s="42">
        <v>0</v>
      </c>
      <c r="AJ64" s="44">
        <f t="shared" si="19"/>
        <v>0</v>
      </c>
      <c r="AK64" s="45">
        <f t="shared" si="20"/>
        <v>0</v>
      </c>
      <c r="AL64" s="42">
        <v>0</v>
      </c>
      <c r="AM64" s="44">
        <f t="shared" si="21"/>
        <v>0</v>
      </c>
      <c r="AN64" s="45">
        <f t="shared" si="22"/>
        <v>0</v>
      </c>
      <c r="AO64">
        <v>0</v>
      </c>
      <c r="AP64" s="44">
        <f t="shared" si="23"/>
        <v>0</v>
      </c>
      <c r="AQ64" s="45">
        <f t="shared" si="24"/>
        <v>0</v>
      </c>
      <c r="AR64">
        <v>0</v>
      </c>
      <c r="AS64" s="44">
        <f t="shared" si="25"/>
        <v>0</v>
      </c>
      <c r="AT64" s="45">
        <f t="shared" si="26"/>
        <v>0</v>
      </c>
      <c r="AU64">
        <v>0</v>
      </c>
      <c r="AV64" s="44">
        <f t="shared" si="27"/>
        <v>0</v>
      </c>
      <c r="AW64" s="45">
        <f t="shared" si="28"/>
        <v>0</v>
      </c>
      <c r="AX64">
        <v>0</v>
      </c>
      <c r="AY64" s="44">
        <f t="shared" si="29"/>
        <v>0</v>
      </c>
      <c r="AZ64" s="45">
        <f t="shared" si="30"/>
        <v>0</v>
      </c>
      <c r="BA64" s="42">
        <v>0</v>
      </c>
      <c r="BB64" s="44">
        <f t="shared" si="31"/>
        <v>0</v>
      </c>
      <c r="BC64" s="45">
        <f t="shared" si="32"/>
        <v>0</v>
      </c>
      <c r="BD64" s="42">
        <v>0</v>
      </c>
      <c r="BE64" s="44">
        <f t="shared" si="33"/>
        <v>0</v>
      </c>
      <c r="BF64" s="45">
        <f t="shared" si="34"/>
        <v>0</v>
      </c>
      <c r="BG64" s="42">
        <v>0</v>
      </c>
      <c r="BH64" s="44">
        <f t="shared" si="35"/>
        <v>0</v>
      </c>
      <c r="BI64" s="45">
        <f t="shared" si="36"/>
        <v>0</v>
      </c>
      <c r="BJ64">
        <v>0</v>
      </c>
      <c r="BK64" s="44">
        <f t="shared" si="37"/>
        <v>0</v>
      </c>
      <c r="BL64" s="45">
        <f t="shared" si="38"/>
        <v>0</v>
      </c>
      <c r="BM64" s="42">
        <v>0</v>
      </c>
      <c r="BN64" s="44">
        <f t="shared" si="39"/>
        <v>0</v>
      </c>
      <c r="BO64" s="45">
        <f t="shared" si="40"/>
        <v>0</v>
      </c>
      <c r="BP64" s="42">
        <v>0</v>
      </c>
      <c r="BQ64" s="44">
        <f t="shared" si="41"/>
        <v>0</v>
      </c>
      <c r="BR64" s="45">
        <f t="shared" si="42"/>
        <v>0</v>
      </c>
    </row>
    <row r="65" spans="1:70">
      <c r="A65" s="7" t="s">
        <v>219</v>
      </c>
      <c r="B65" s="7">
        <v>1126953</v>
      </c>
      <c r="C65" s="21" t="s">
        <v>226</v>
      </c>
      <c r="D65" s="27">
        <v>220</v>
      </c>
      <c r="E65" s="8">
        <v>1</v>
      </c>
      <c r="F65" s="12">
        <v>6.4000000000000001E-2</v>
      </c>
      <c r="G65" s="31">
        <f t="shared" si="44"/>
        <v>6.4000000000000001E-2</v>
      </c>
      <c r="H65">
        <v>0</v>
      </c>
      <c r="I65" s="34">
        <f t="shared" si="1"/>
        <v>0</v>
      </c>
      <c r="J65" s="34">
        <f t="shared" si="2"/>
        <v>0</v>
      </c>
      <c r="K65" s="42">
        <v>0</v>
      </c>
      <c r="L65" s="34">
        <f t="shared" si="3"/>
        <v>0</v>
      </c>
      <c r="M65" s="34">
        <f t="shared" si="4"/>
        <v>0</v>
      </c>
      <c r="N65" s="42">
        <v>0</v>
      </c>
      <c r="O65" s="44">
        <f t="shared" si="5"/>
        <v>0</v>
      </c>
      <c r="P65" s="45">
        <f t="shared" si="6"/>
        <v>0</v>
      </c>
      <c r="Q65" s="42">
        <v>3</v>
      </c>
      <c r="R65" s="44">
        <f t="shared" si="7"/>
        <v>0.192</v>
      </c>
      <c r="S65" s="45">
        <f t="shared" si="8"/>
        <v>0.38400000000000001</v>
      </c>
      <c r="T65" s="42">
        <v>0</v>
      </c>
      <c r="U65" s="44">
        <f t="shared" si="9"/>
        <v>0</v>
      </c>
      <c r="V65" s="45">
        <f t="shared" si="10"/>
        <v>0</v>
      </c>
      <c r="W65" s="42">
        <v>0</v>
      </c>
      <c r="X65" s="44">
        <f t="shared" si="11"/>
        <v>0</v>
      </c>
      <c r="Y65" s="45">
        <f t="shared" si="12"/>
        <v>0</v>
      </c>
      <c r="Z65" s="42">
        <v>0</v>
      </c>
      <c r="AA65" s="44">
        <f t="shared" si="13"/>
        <v>0</v>
      </c>
      <c r="AB65" s="45">
        <f t="shared" si="14"/>
        <v>0</v>
      </c>
      <c r="AC65" s="42">
        <v>0</v>
      </c>
      <c r="AD65" s="44">
        <f t="shared" si="15"/>
        <v>0</v>
      </c>
      <c r="AE65" s="45">
        <f t="shared" si="16"/>
        <v>0</v>
      </c>
      <c r="AF65" s="42">
        <v>0</v>
      </c>
      <c r="AG65" s="44">
        <f t="shared" si="17"/>
        <v>0</v>
      </c>
      <c r="AH65" s="45">
        <f t="shared" si="18"/>
        <v>0</v>
      </c>
      <c r="AI65" s="42">
        <v>0</v>
      </c>
      <c r="AJ65" s="44">
        <f t="shared" si="19"/>
        <v>0</v>
      </c>
      <c r="AK65" s="45">
        <f t="shared" si="20"/>
        <v>0</v>
      </c>
      <c r="AL65" s="42">
        <v>0</v>
      </c>
      <c r="AM65" s="44">
        <f t="shared" si="21"/>
        <v>0</v>
      </c>
      <c r="AN65" s="45">
        <f t="shared" si="22"/>
        <v>0</v>
      </c>
      <c r="AO65" s="42">
        <v>0</v>
      </c>
      <c r="AP65" s="44">
        <f t="shared" si="23"/>
        <v>0</v>
      </c>
      <c r="AQ65" s="45">
        <f t="shared" si="24"/>
        <v>0</v>
      </c>
      <c r="AR65" s="42">
        <v>0</v>
      </c>
      <c r="AS65" s="44">
        <f t="shared" si="25"/>
        <v>0</v>
      </c>
      <c r="AT65" s="45">
        <f t="shared" si="26"/>
        <v>0</v>
      </c>
      <c r="AU65" s="42">
        <v>0</v>
      </c>
      <c r="AV65" s="44">
        <f t="shared" si="27"/>
        <v>0</v>
      </c>
      <c r="AW65" s="45">
        <f t="shared" si="28"/>
        <v>0</v>
      </c>
      <c r="AX65" s="42">
        <v>0</v>
      </c>
      <c r="AY65" s="44">
        <f t="shared" si="29"/>
        <v>0</v>
      </c>
      <c r="AZ65" s="45">
        <f t="shared" si="30"/>
        <v>0</v>
      </c>
      <c r="BA65" s="42">
        <v>0</v>
      </c>
      <c r="BB65" s="44">
        <f t="shared" si="31"/>
        <v>0</v>
      </c>
      <c r="BC65" s="45">
        <f t="shared" si="32"/>
        <v>0</v>
      </c>
      <c r="BD65" s="42">
        <v>0</v>
      </c>
      <c r="BE65" s="44">
        <f t="shared" si="33"/>
        <v>0</v>
      </c>
      <c r="BF65" s="45">
        <f t="shared" si="34"/>
        <v>0</v>
      </c>
      <c r="BG65" s="42">
        <v>0</v>
      </c>
      <c r="BH65" s="44">
        <f t="shared" si="35"/>
        <v>0</v>
      </c>
      <c r="BI65" s="45">
        <f t="shared" si="36"/>
        <v>0</v>
      </c>
      <c r="BJ65" s="42">
        <v>0</v>
      </c>
      <c r="BK65" s="44">
        <f t="shared" si="37"/>
        <v>0</v>
      </c>
      <c r="BL65" s="45">
        <f t="shared" si="38"/>
        <v>0</v>
      </c>
      <c r="BM65" s="42">
        <v>0</v>
      </c>
      <c r="BN65" s="44">
        <f t="shared" si="39"/>
        <v>0</v>
      </c>
      <c r="BO65" s="45">
        <f t="shared" si="40"/>
        <v>0</v>
      </c>
      <c r="BP65" s="42">
        <v>0</v>
      </c>
      <c r="BQ65" s="44">
        <f t="shared" si="41"/>
        <v>0</v>
      </c>
      <c r="BR65" s="45">
        <f t="shared" si="42"/>
        <v>0</v>
      </c>
    </row>
    <row r="66" spans="1:70">
      <c r="A66" s="7" t="s">
        <v>219</v>
      </c>
      <c r="B66" s="7">
        <v>1126972</v>
      </c>
      <c r="C66" s="21" t="s">
        <v>228</v>
      </c>
      <c r="D66" s="27">
        <v>330</v>
      </c>
      <c r="E66" s="8">
        <v>1</v>
      </c>
      <c r="F66" s="12">
        <v>6.4000000000000001E-2</v>
      </c>
      <c r="G66" s="31">
        <f t="shared" si="44"/>
        <v>6.4000000000000001E-2</v>
      </c>
      <c r="H66">
        <v>4</v>
      </c>
      <c r="I66" s="34">
        <f t="shared" si="1"/>
        <v>0.25600000000000001</v>
      </c>
      <c r="J66" s="34">
        <f t="shared" si="2"/>
        <v>0.51200000000000001</v>
      </c>
      <c r="K66" s="42">
        <v>0</v>
      </c>
      <c r="L66" s="34">
        <f t="shared" si="3"/>
        <v>0</v>
      </c>
      <c r="M66" s="34">
        <f t="shared" si="4"/>
        <v>0</v>
      </c>
      <c r="N66" s="42">
        <v>0</v>
      </c>
      <c r="O66" s="44">
        <f t="shared" si="5"/>
        <v>0</v>
      </c>
      <c r="P66" s="45">
        <f t="shared" si="6"/>
        <v>0</v>
      </c>
      <c r="Q66" s="42">
        <v>0</v>
      </c>
      <c r="R66" s="44">
        <f t="shared" si="7"/>
        <v>0</v>
      </c>
      <c r="S66" s="45">
        <f t="shared" si="8"/>
        <v>0</v>
      </c>
      <c r="T66" s="42">
        <v>0</v>
      </c>
      <c r="U66" s="44">
        <f t="shared" si="9"/>
        <v>0</v>
      </c>
      <c r="V66" s="45">
        <f t="shared" si="10"/>
        <v>0</v>
      </c>
      <c r="W66" s="42">
        <v>0</v>
      </c>
      <c r="X66" s="44">
        <f t="shared" si="11"/>
        <v>0</v>
      </c>
      <c r="Y66" s="45">
        <f t="shared" si="12"/>
        <v>0</v>
      </c>
      <c r="Z66" s="42">
        <v>0</v>
      </c>
      <c r="AA66" s="44">
        <f t="shared" si="13"/>
        <v>0</v>
      </c>
      <c r="AB66" s="45">
        <f t="shared" si="14"/>
        <v>0</v>
      </c>
      <c r="AC66" s="42">
        <v>0</v>
      </c>
      <c r="AD66" s="44">
        <f t="shared" si="15"/>
        <v>0</v>
      </c>
      <c r="AE66" s="45">
        <f t="shared" si="16"/>
        <v>0</v>
      </c>
      <c r="AF66" s="42">
        <v>0</v>
      </c>
      <c r="AG66" s="44">
        <f t="shared" si="17"/>
        <v>0</v>
      </c>
      <c r="AH66" s="45">
        <f t="shared" si="18"/>
        <v>0</v>
      </c>
      <c r="AI66" s="42">
        <v>0</v>
      </c>
      <c r="AJ66" s="44">
        <f t="shared" si="19"/>
        <v>0</v>
      </c>
      <c r="AK66" s="45">
        <f t="shared" si="20"/>
        <v>0</v>
      </c>
      <c r="AL66" s="42">
        <v>0</v>
      </c>
      <c r="AM66" s="44">
        <f t="shared" si="21"/>
        <v>0</v>
      </c>
      <c r="AN66" s="45">
        <f t="shared" si="22"/>
        <v>0</v>
      </c>
      <c r="AO66">
        <v>0</v>
      </c>
      <c r="AP66" s="44">
        <f t="shared" si="23"/>
        <v>0</v>
      </c>
      <c r="AQ66" s="45">
        <f t="shared" si="24"/>
        <v>0</v>
      </c>
      <c r="AR66">
        <v>0</v>
      </c>
      <c r="AS66" s="44">
        <f t="shared" si="25"/>
        <v>0</v>
      </c>
      <c r="AT66" s="45">
        <f t="shared" si="26"/>
        <v>0</v>
      </c>
      <c r="AU66">
        <v>0</v>
      </c>
      <c r="AV66" s="44">
        <f t="shared" si="27"/>
        <v>0</v>
      </c>
      <c r="AW66" s="45">
        <f t="shared" si="28"/>
        <v>0</v>
      </c>
      <c r="AX66">
        <v>0</v>
      </c>
      <c r="AY66" s="44">
        <f t="shared" si="29"/>
        <v>0</v>
      </c>
      <c r="AZ66" s="45">
        <f t="shared" si="30"/>
        <v>0</v>
      </c>
      <c r="BA66">
        <v>0</v>
      </c>
      <c r="BB66" s="44">
        <f t="shared" si="31"/>
        <v>0</v>
      </c>
      <c r="BC66" s="45">
        <f t="shared" si="32"/>
        <v>0</v>
      </c>
      <c r="BD66">
        <v>0</v>
      </c>
      <c r="BE66" s="44">
        <f t="shared" si="33"/>
        <v>0</v>
      </c>
      <c r="BF66" s="45">
        <f t="shared" si="34"/>
        <v>0</v>
      </c>
      <c r="BG66">
        <v>0</v>
      </c>
      <c r="BH66" s="44">
        <f t="shared" si="35"/>
        <v>0</v>
      </c>
      <c r="BI66" s="45">
        <f t="shared" si="36"/>
        <v>0</v>
      </c>
      <c r="BJ66" s="42">
        <v>0</v>
      </c>
      <c r="BK66" s="44">
        <f t="shared" si="37"/>
        <v>0</v>
      </c>
      <c r="BL66" s="45">
        <f t="shared" si="38"/>
        <v>0</v>
      </c>
      <c r="BM66">
        <v>0</v>
      </c>
      <c r="BN66" s="44">
        <f t="shared" si="39"/>
        <v>0</v>
      </c>
      <c r="BO66" s="45">
        <f t="shared" si="40"/>
        <v>0</v>
      </c>
      <c r="BP66">
        <v>0</v>
      </c>
      <c r="BQ66" s="44">
        <f t="shared" si="41"/>
        <v>0</v>
      </c>
      <c r="BR66" s="45">
        <f t="shared" si="42"/>
        <v>0</v>
      </c>
    </row>
    <row r="67" spans="1:70">
      <c r="A67" s="7" t="s">
        <v>219</v>
      </c>
      <c r="B67" s="7">
        <v>1126978</v>
      </c>
      <c r="C67" s="21" t="s">
        <v>227</v>
      </c>
      <c r="D67" s="27">
        <v>360</v>
      </c>
      <c r="E67" s="8">
        <v>1</v>
      </c>
      <c r="F67" s="12">
        <v>5.3999999999999999E-2</v>
      </c>
      <c r="G67" s="31">
        <f t="shared" si="44"/>
        <v>5.3999999999999999E-2</v>
      </c>
      <c r="H67">
        <v>0</v>
      </c>
      <c r="I67" s="34">
        <f t="shared" si="1"/>
        <v>0</v>
      </c>
      <c r="J67" s="34">
        <f t="shared" si="2"/>
        <v>0</v>
      </c>
      <c r="K67" s="42">
        <v>0</v>
      </c>
      <c r="L67" s="34">
        <f t="shared" si="3"/>
        <v>0</v>
      </c>
      <c r="M67" s="34">
        <f t="shared" si="4"/>
        <v>0</v>
      </c>
      <c r="N67" s="42">
        <v>0</v>
      </c>
      <c r="O67" s="44">
        <f t="shared" si="5"/>
        <v>0</v>
      </c>
      <c r="P67" s="45">
        <f t="shared" si="6"/>
        <v>0</v>
      </c>
      <c r="Q67" s="42">
        <v>0</v>
      </c>
      <c r="R67" s="44">
        <f t="shared" si="7"/>
        <v>0</v>
      </c>
      <c r="S67" s="45">
        <f t="shared" si="8"/>
        <v>0</v>
      </c>
      <c r="T67" s="42">
        <v>0</v>
      </c>
      <c r="U67" s="44">
        <f t="shared" si="9"/>
        <v>0</v>
      </c>
      <c r="V67" s="45">
        <f t="shared" si="10"/>
        <v>0</v>
      </c>
      <c r="W67" s="42">
        <v>4</v>
      </c>
      <c r="X67" s="44">
        <f t="shared" si="11"/>
        <v>0.216</v>
      </c>
      <c r="Y67" s="45">
        <f t="shared" si="12"/>
        <v>0.432</v>
      </c>
      <c r="Z67" s="42">
        <v>0</v>
      </c>
      <c r="AA67" s="44">
        <f t="shared" si="13"/>
        <v>0</v>
      </c>
      <c r="AB67" s="45">
        <f t="shared" si="14"/>
        <v>0</v>
      </c>
      <c r="AC67" s="42">
        <v>0</v>
      </c>
      <c r="AD67" s="44">
        <f t="shared" si="15"/>
        <v>0</v>
      </c>
      <c r="AE67" s="45">
        <f t="shared" si="16"/>
        <v>0</v>
      </c>
      <c r="AF67" s="42">
        <v>0</v>
      </c>
      <c r="AG67" s="44">
        <f t="shared" si="17"/>
        <v>0</v>
      </c>
      <c r="AH67" s="45">
        <f t="shared" si="18"/>
        <v>0</v>
      </c>
      <c r="AI67" s="42">
        <v>0</v>
      </c>
      <c r="AJ67" s="44">
        <f t="shared" si="19"/>
        <v>0</v>
      </c>
      <c r="AK67" s="45">
        <f t="shared" si="20"/>
        <v>0</v>
      </c>
      <c r="AL67" s="42">
        <v>0</v>
      </c>
      <c r="AM67" s="44">
        <f t="shared" si="21"/>
        <v>0</v>
      </c>
      <c r="AN67" s="45">
        <f t="shared" si="22"/>
        <v>0</v>
      </c>
      <c r="AO67">
        <v>0</v>
      </c>
      <c r="AP67" s="44">
        <f t="shared" si="23"/>
        <v>0</v>
      </c>
      <c r="AQ67" s="45">
        <f t="shared" si="24"/>
        <v>0</v>
      </c>
      <c r="AR67" s="42">
        <v>0</v>
      </c>
      <c r="AS67" s="44">
        <f t="shared" si="25"/>
        <v>0</v>
      </c>
      <c r="AT67" s="45">
        <f t="shared" si="26"/>
        <v>0</v>
      </c>
      <c r="AU67" s="42">
        <v>0</v>
      </c>
      <c r="AV67" s="44">
        <f t="shared" si="27"/>
        <v>0</v>
      </c>
      <c r="AW67" s="45">
        <f t="shared" si="28"/>
        <v>0</v>
      </c>
      <c r="AX67" s="42">
        <v>0</v>
      </c>
      <c r="AY67" s="44">
        <f t="shared" si="29"/>
        <v>0</v>
      </c>
      <c r="AZ67" s="45">
        <f t="shared" si="30"/>
        <v>0</v>
      </c>
      <c r="BA67" s="42">
        <v>0</v>
      </c>
      <c r="BB67" s="44">
        <f t="shared" si="31"/>
        <v>0</v>
      </c>
      <c r="BC67" s="45">
        <f t="shared" si="32"/>
        <v>0</v>
      </c>
      <c r="BD67" s="42">
        <v>0</v>
      </c>
      <c r="BE67" s="44">
        <f t="shared" si="33"/>
        <v>0</v>
      </c>
      <c r="BF67" s="45">
        <f t="shared" si="34"/>
        <v>0</v>
      </c>
      <c r="BG67" s="42">
        <v>0</v>
      </c>
      <c r="BH67" s="44">
        <f t="shared" si="35"/>
        <v>0</v>
      </c>
      <c r="BI67" s="45">
        <f t="shared" si="36"/>
        <v>0</v>
      </c>
      <c r="BJ67" s="42">
        <v>0</v>
      </c>
      <c r="BK67" s="44">
        <f t="shared" si="37"/>
        <v>0</v>
      </c>
      <c r="BL67" s="45">
        <f t="shared" si="38"/>
        <v>0</v>
      </c>
      <c r="BM67" s="42">
        <v>0</v>
      </c>
      <c r="BN67" s="44">
        <f t="shared" si="39"/>
        <v>0</v>
      </c>
      <c r="BO67" s="45">
        <f t="shared" si="40"/>
        <v>0</v>
      </c>
      <c r="BP67" s="42">
        <v>0</v>
      </c>
      <c r="BQ67" s="44">
        <f t="shared" si="41"/>
        <v>0</v>
      </c>
      <c r="BR67" s="45">
        <f t="shared" si="42"/>
        <v>0</v>
      </c>
    </row>
    <row r="68" spans="1:70">
      <c r="A68" s="7" t="s">
        <v>219</v>
      </c>
      <c r="B68" s="7">
        <v>9342001</v>
      </c>
      <c r="C68" s="7" t="s">
        <v>329</v>
      </c>
      <c r="D68" s="27">
        <v>510</v>
      </c>
      <c r="E68" s="33">
        <v>50</v>
      </c>
      <c r="F68" s="12">
        <f>50*0.042</f>
        <v>2.1</v>
      </c>
      <c r="G68" s="31">
        <f t="shared" si="44"/>
        <v>4.2000000000000003E-2</v>
      </c>
      <c r="H68">
        <v>0</v>
      </c>
      <c r="I68" s="34">
        <f t="shared" si="1"/>
        <v>0</v>
      </c>
      <c r="J68" s="34">
        <f t="shared" si="2"/>
        <v>0</v>
      </c>
      <c r="K68" s="42">
        <v>0</v>
      </c>
      <c r="L68" s="34">
        <f t="shared" si="3"/>
        <v>0</v>
      </c>
      <c r="M68" s="34">
        <f t="shared" si="4"/>
        <v>0</v>
      </c>
      <c r="N68" s="42">
        <v>0</v>
      </c>
      <c r="O68" s="44">
        <f t="shared" si="5"/>
        <v>0</v>
      </c>
      <c r="P68" s="45">
        <f t="shared" si="6"/>
        <v>0</v>
      </c>
      <c r="Q68" s="42">
        <v>0</v>
      </c>
      <c r="R68" s="44">
        <f t="shared" si="7"/>
        <v>0</v>
      </c>
      <c r="S68" s="45">
        <f t="shared" si="8"/>
        <v>0</v>
      </c>
      <c r="T68" s="42">
        <v>0</v>
      </c>
      <c r="U68" s="44">
        <f t="shared" si="9"/>
        <v>0</v>
      </c>
      <c r="V68" s="45">
        <f t="shared" si="10"/>
        <v>0</v>
      </c>
      <c r="W68" s="42">
        <v>2</v>
      </c>
      <c r="X68" s="44">
        <f t="shared" si="11"/>
        <v>8.4000000000000005E-2</v>
      </c>
      <c r="Y68" s="45">
        <f t="shared" si="12"/>
        <v>0.16800000000000001</v>
      </c>
      <c r="Z68" s="42">
        <v>0</v>
      </c>
      <c r="AA68" s="44">
        <f t="shared" si="13"/>
        <v>0</v>
      </c>
      <c r="AB68" s="45">
        <f t="shared" si="14"/>
        <v>0</v>
      </c>
      <c r="AC68" s="42">
        <v>14</v>
      </c>
      <c r="AD68" s="44">
        <f t="shared" si="15"/>
        <v>0.58800000000000008</v>
      </c>
      <c r="AE68" s="45">
        <f t="shared" si="16"/>
        <v>0.58800000000000008</v>
      </c>
      <c r="AF68" s="42">
        <v>0</v>
      </c>
      <c r="AG68" s="44">
        <f t="shared" si="17"/>
        <v>0</v>
      </c>
      <c r="AH68" s="45">
        <f t="shared" si="18"/>
        <v>0</v>
      </c>
      <c r="AI68" s="42">
        <v>0</v>
      </c>
      <c r="AJ68" s="44">
        <f t="shared" si="19"/>
        <v>0</v>
      </c>
      <c r="AK68" s="45">
        <f t="shared" si="20"/>
        <v>0</v>
      </c>
      <c r="AL68" s="42">
        <v>0</v>
      </c>
      <c r="AM68" s="44">
        <f t="shared" si="21"/>
        <v>0</v>
      </c>
      <c r="AN68" s="45">
        <f t="shared" si="22"/>
        <v>0</v>
      </c>
      <c r="AO68" s="42">
        <v>0</v>
      </c>
      <c r="AP68" s="44">
        <f t="shared" si="23"/>
        <v>0</v>
      </c>
      <c r="AQ68" s="45">
        <f t="shared" si="24"/>
        <v>0</v>
      </c>
      <c r="AR68">
        <v>0</v>
      </c>
      <c r="AS68" s="44">
        <f t="shared" si="25"/>
        <v>0</v>
      </c>
      <c r="AT68" s="45">
        <f t="shared" si="26"/>
        <v>0</v>
      </c>
      <c r="AU68">
        <v>0</v>
      </c>
      <c r="AV68" s="44">
        <f t="shared" si="27"/>
        <v>0</v>
      </c>
      <c r="AW68" s="45">
        <f t="shared" si="28"/>
        <v>0</v>
      </c>
      <c r="AX68">
        <v>0</v>
      </c>
      <c r="AY68" s="44">
        <f t="shared" si="29"/>
        <v>0</v>
      </c>
      <c r="AZ68" s="45">
        <f t="shared" si="30"/>
        <v>0</v>
      </c>
      <c r="BA68" s="42">
        <v>0</v>
      </c>
      <c r="BB68" s="44">
        <f t="shared" si="31"/>
        <v>0</v>
      </c>
      <c r="BC68" s="45">
        <f t="shared" si="32"/>
        <v>0</v>
      </c>
      <c r="BD68" s="42">
        <v>0</v>
      </c>
      <c r="BE68" s="44">
        <f t="shared" si="33"/>
        <v>0</v>
      </c>
      <c r="BF68" s="45">
        <f t="shared" si="34"/>
        <v>0</v>
      </c>
      <c r="BG68" s="42">
        <v>0</v>
      </c>
      <c r="BH68" s="44">
        <f t="shared" si="35"/>
        <v>0</v>
      </c>
      <c r="BI68" s="45">
        <f t="shared" si="36"/>
        <v>0</v>
      </c>
      <c r="BJ68">
        <v>0</v>
      </c>
      <c r="BK68" s="44">
        <f t="shared" si="37"/>
        <v>0</v>
      </c>
      <c r="BL68" s="45">
        <f t="shared" si="38"/>
        <v>0</v>
      </c>
      <c r="BM68" s="42">
        <v>0</v>
      </c>
      <c r="BN68" s="44">
        <f t="shared" si="39"/>
        <v>0</v>
      </c>
      <c r="BO68" s="45">
        <f t="shared" si="40"/>
        <v>0</v>
      </c>
      <c r="BP68" s="42">
        <v>0</v>
      </c>
      <c r="BQ68" s="44">
        <f t="shared" si="41"/>
        <v>0</v>
      </c>
      <c r="BR68" s="45">
        <f t="shared" si="42"/>
        <v>0</v>
      </c>
    </row>
    <row r="69" spans="1:70">
      <c r="A69" s="7" t="s">
        <v>219</v>
      </c>
      <c r="B69" s="7">
        <v>1652663</v>
      </c>
      <c r="C69" s="21" t="s">
        <v>229</v>
      </c>
      <c r="D69" s="27" t="s">
        <v>124</v>
      </c>
      <c r="E69" s="8">
        <v>1</v>
      </c>
      <c r="F69" s="12">
        <v>8.3000000000000004E-2</v>
      </c>
      <c r="G69" s="31">
        <f t="shared" si="44"/>
        <v>8.3000000000000004E-2</v>
      </c>
      <c r="H69">
        <v>11</v>
      </c>
      <c r="I69" s="34">
        <f t="shared" si="1"/>
        <v>0.91300000000000003</v>
      </c>
      <c r="J69" s="34">
        <f t="shared" si="2"/>
        <v>1.8260000000000001</v>
      </c>
      <c r="K69" s="42">
        <v>7</v>
      </c>
      <c r="L69" s="34">
        <f t="shared" si="3"/>
        <v>0.58100000000000007</v>
      </c>
      <c r="M69" s="34">
        <f t="shared" si="4"/>
        <v>1.1620000000000001</v>
      </c>
      <c r="N69" s="42">
        <v>0</v>
      </c>
      <c r="O69" s="44">
        <f t="shared" si="5"/>
        <v>0</v>
      </c>
      <c r="P69" s="45">
        <f t="shared" si="6"/>
        <v>0</v>
      </c>
      <c r="Q69" s="42">
        <v>3</v>
      </c>
      <c r="R69" s="44">
        <f t="shared" si="7"/>
        <v>0.249</v>
      </c>
      <c r="S69" s="45">
        <f t="shared" si="8"/>
        <v>0.498</v>
      </c>
      <c r="T69" s="42">
        <v>0</v>
      </c>
      <c r="U69" s="44">
        <f t="shared" si="9"/>
        <v>0</v>
      </c>
      <c r="V69" s="45">
        <f t="shared" si="10"/>
        <v>0</v>
      </c>
      <c r="W69" s="42">
        <v>2</v>
      </c>
      <c r="X69" s="44">
        <f t="shared" si="11"/>
        <v>0.16600000000000001</v>
      </c>
      <c r="Y69" s="45">
        <f t="shared" si="12"/>
        <v>0.33200000000000002</v>
      </c>
      <c r="Z69" s="42">
        <v>0</v>
      </c>
      <c r="AA69" s="44">
        <f t="shared" si="13"/>
        <v>0</v>
      </c>
      <c r="AB69" s="45">
        <f t="shared" si="14"/>
        <v>0</v>
      </c>
      <c r="AC69" s="42">
        <v>0</v>
      </c>
      <c r="AD69" s="44">
        <f t="shared" si="15"/>
        <v>0</v>
      </c>
      <c r="AE69" s="45">
        <f t="shared" si="16"/>
        <v>0</v>
      </c>
      <c r="AF69" s="42">
        <v>0</v>
      </c>
      <c r="AG69" s="44">
        <f t="shared" si="17"/>
        <v>0</v>
      </c>
      <c r="AH69" s="45">
        <f t="shared" si="18"/>
        <v>0</v>
      </c>
      <c r="AI69" s="42">
        <v>2</v>
      </c>
      <c r="AJ69" s="44">
        <f t="shared" si="19"/>
        <v>0.16600000000000001</v>
      </c>
      <c r="AK69" s="45">
        <f t="shared" si="20"/>
        <v>0.66400000000000003</v>
      </c>
      <c r="AL69" s="42">
        <v>0</v>
      </c>
      <c r="AM69" s="44">
        <f t="shared" si="21"/>
        <v>0</v>
      </c>
      <c r="AN69" s="45">
        <f t="shared" si="22"/>
        <v>0</v>
      </c>
      <c r="AO69">
        <v>0</v>
      </c>
      <c r="AP69" s="44">
        <f t="shared" si="23"/>
        <v>0</v>
      </c>
      <c r="AQ69" s="45">
        <f t="shared" si="24"/>
        <v>0</v>
      </c>
      <c r="AR69" s="42">
        <v>0</v>
      </c>
      <c r="AS69" s="44">
        <f t="shared" si="25"/>
        <v>0</v>
      </c>
      <c r="AT69" s="45">
        <f t="shared" si="26"/>
        <v>0</v>
      </c>
      <c r="AU69" s="42">
        <v>0</v>
      </c>
      <c r="AV69" s="44">
        <f t="shared" si="27"/>
        <v>0</v>
      </c>
      <c r="AW69" s="45">
        <f t="shared" si="28"/>
        <v>0</v>
      </c>
      <c r="AX69" s="42">
        <v>0</v>
      </c>
      <c r="AY69" s="44">
        <f t="shared" si="29"/>
        <v>0</v>
      </c>
      <c r="AZ69" s="45">
        <f t="shared" si="30"/>
        <v>0</v>
      </c>
      <c r="BA69">
        <v>0</v>
      </c>
      <c r="BB69" s="44">
        <f t="shared" si="31"/>
        <v>0</v>
      </c>
      <c r="BC69" s="45">
        <f t="shared" si="32"/>
        <v>0</v>
      </c>
      <c r="BD69">
        <v>0</v>
      </c>
      <c r="BE69" s="44">
        <f t="shared" si="33"/>
        <v>0</v>
      </c>
      <c r="BF69" s="45">
        <f t="shared" si="34"/>
        <v>0</v>
      </c>
      <c r="BG69">
        <v>0</v>
      </c>
      <c r="BH69" s="44">
        <f t="shared" si="35"/>
        <v>0</v>
      </c>
      <c r="BI69" s="45">
        <f t="shared" si="36"/>
        <v>0</v>
      </c>
      <c r="BJ69" s="42">
        <v>0</v>
      </c>
      <c r="BK69" s="44">
        <f t="shared" si="37"/>
        <v>0</v>
      </c>
      <c r="BL69" s="45">
        <f t="shared" si="38"/>
        <v>0</v>
      </c>
      <c r="BM69">
        <v>0</v>
      </c>
      <c r="BN69" s="44">
        <f t="shared" si="39"/>
        <v>0</v>
      </c>
      <c r="BO69" s="45">
        <f t="shared" si="40"/>
        <v>0</v>
      </c>
      <c r="BP69">
        <v>0</v>
      </c>
      <c r="BQ69" s="44">
        <f t="shared" si="41"/>
        <v>0</v>
      </c>
      <c r="BR69" s="45">
        <f t="shared" si="42"/>
        <v>0</v>
      </c>
    </row>
    <row r="70" spans="1:70">
      <c r="A70" s="7" t="s">
        <v>219</v>
      </c>
      <c r="B70" s="7">
        <v>1416872</v>
      </c>
      <c r="C70" s="21" t="s">
        <v>230</v>
      </c>
      <c r="D70" s="27" t="s">
        <v>217</v>
      </c>
      <c r="E70" s="8">
        <v>1</v>
      </c>
      <c r="F70" s="12">
        <v>2.5999999999999999E-2</v>
      </c>
      <c r="G70" s="31">
        <f t="shared" si="44"/>
        <v>2.5999999999999999E-2</v>
      </c>
      <c r="H70">
        <v>14</v>
      </c>
      <c r="I70" s="34">
        <f t="shared" si="1"/>
        <v>0.36399999999999999</v>
      </c>
      <c r="J70" s="34">
        <f t="shared" si="2"/>
        <v>0.72799999999999998</v>
      </c>
      <c r="K70" s="42">
        <v>0</v>
      </c>
      <c r="L70" s="34">
        <f t="shared" si="3"/>
        <v>0</v>
      </c>
      <c r="M70" s="34">
        <f t="shared" si="4"/>
        <v>0</v>
      </c>
      <c r="N70" s="42">
        <v>0</v>
      </c>
      <c r="O70" s="44">
        <f t="shared" si="5"/>
        <v>0</v>
      </c>
      <c r="P70" s="45">
        <f t="shared" si="6"/>
        <v>0</v>
      </c>
      <c r="Q70" s="42">
        <v>0</v>
      </c>
      <c r="R70" s="44">
        <f t="shared" si="7"/>
        <v>0</v>
      </c>
      <c r="S70" s="45">
        <f t="shared" si="8"/>
        <v>0</v>
      </c>
      <c r="T70" s="42">
        <v>0</v>
      </c>
      <c r="U70" s="44">
        <f t="shared" si="9"/>
        <v>0</v>
      </c>
      <c r="V70" s="45">
        <f t="shared" si="10"/>
        <v>0</v>
      </c>
      <c r="W70" s="42">
        <v>0</v>
      </c>
      <c r="X70" s="44">
        <f t="shared" si="11"/>
        <v>0</v>
      </c>
      <c r="Y70" s="45">
        <f t="shared" si="12"/>
        <v>0</v>
      </c>
      <c r="Z70" s="42">
        <v>0</v>
      </c>
      <c r="AA70" s="44">
        <f t="shared" si="13"/>
        <v>0</v>
      </c>
      <c r="AB70" s="45">
        <f t="shared" si="14"/>
        <v>0</v>
      </c>
      <c r="AC70" s="42">
        <v>0</v>
      </c>
      <c r="AD70" s="44">
        <f t="shared" si="15"/>
        <v>0</v>
      </c>
      <c r="AE70" s="45">
        <f t="shared" si="16"/>
        <v>0</v>
      </c>
      <c r="AF70" s="42">
        <v>0</v>
      </c>
      <c r="AG70" s="44">
        <f t="shared" si="17"/>
        <v>0</v>
      </c>
      <c r="AH70" s="45">
        <f t="shared" si="18"/>
        <v>0</v>
      </c>
      <c r="AI70" s="42">
        <v>0</v>
      </c>
      <c r="AJ70" s="44">
        <f t="shared" si="19"/>
        <v>0</v>
      </c>
      <c r="AK70" s="45">
        <f t="shared" si="20"/>
        <v>0</v>
      </c>
      <c r="AL70" s="42">
        <v>0</v>
      </c>
      <c r="AM70" s="44">
        <f t="shared" si="21"/>
        <v>0</v>
      </c>
      <c r="AN70" s="45">
        <f t="shared" si="22"/>
        <v>0</v>
      </c>
      <c r="AO70">
        <v>0</v>
      </c>
      <c r="AP70" s="44">
        <f t="shared" si="23"/>
        <v>0</v>
      </c>
      <c r="AQ70" s="45">
        <f t="shared" si="24"/>
        <v>0</v>
      </c>
      <c r="AR70">
        <v>0</v>
      </c>
      <c r="AS70" s="44">
        <f t="shared" si="25"/>
        <v>0</v>
      </c>
      <c r="AT70" s="45">
        <f t="shared" si="26"/>
        <v>0</v>
      </c>
      <c r="AU70">
        <v>0</v>
      </c>
      <c r="AV70" s="44">
        <f t="shared" si="27"/>
        <v>0</v>
      </c>
      <c r="AW70" s="45">
        <f t="shared" si="28"/>
        <v>0</v>
      </c>
      <c r="AX70">
        <v>0</v>
      </c>
      <c r="AY70" s="44">
        <f t="shared" si="29"/>
        <v>0</v>
      </c>
      <c r="AZ70" s="45">
        <f t="shared" si="30"/>
        <v>0</v>
      </c>
      <c r="BA70" s="42">
        <v>0</v>
      </c>
      <c r="BB70" s="44">
        <f t="shared" si="31"/>
        <v>0</v>
      </c>
      <c r="BC70" s="45">
        <f t="shared" si="32"/>
        <v>0</v>
      </c>
      <c r="BD70" s="42">
        <v>0</v>
      </c>
      <c r="BE70" s="44">
        <f t="shared" si="33"/>
        <v>0</v>
      </c>
      <c r="BF70" s="45">
        <f t="shared" si="34"/>
        <v>0</v>
      </c>
      <c r="BG70" s="42">
        <v>0</v>
      </c>
      <c r="BH70" s="44">
        <f t="shared" si="35"/>
        <v>0</v>
      </c>
      <c r="BI70" s="45">
        <f t="shared" si="36"/>
        <v>0</v>
      </c>
      <c r="BJ70" s="42">
        <v>0</v>
      </c>
      <c r="BK70" s="44">
        <f t="shared" si="37"/>
        <v>0</v>
      </c>
      <c r="BL70" s="45">
        <f t="shared" si="38"/>
        <v>0</v>
      </c>
      <c r="BM70" s="42">
        <v>0</v>
      </c>
      <c r="BN70" s="44">
        <f t="shared" si="39"/>
        <v>0</v>
      </c>
      <c r="BO70" s="45">
        <f t="shared" si="40"/>
        <v>0</v>
      </c>
      <c r="BP70" s="42">
        <v>0</v>
      </c>
      <c r="BQ70" s="44">
        <f t="shared" si="41"/>
        <v>0</v>
      </c>
      <c r="BR70" s="45">
        <f t="shared" si="42"/>
        <v>0</v>
      </c>
    </row>
    <row r="71" spans="1:70">
      <c r="A71" s="7" t="s">
        <v>219</v>
      </c>
      <c r="B71" s="7">
        <v>9341110</v>
      </c>
      <c r="C71" s="21" t="s">
        <v>231</v>
      </c>
      <c r="D71" s="27" t="s">
        <v>16</v>
      </c>
      <c r="E71" s="8">
        <v>50</v>
      </c>
      <c r="F71" s="9">
        <f>0.042*50</f>
        <v>2.1</v>
      </c>
      <c r="G71" s="31">
        <f t="shared" si="44"/>
        <v>4.2000000000000003E-2</v>
      </c>
      <c r="H71">
        <v>3</v>
      </c>
      <c r="I71" s="34">
        <f t="shared" si="1"/>
        <v>0.126</v>
      </c>
      <c r="J71" s="34">
        <f t="shared" si="2"/>
        <v>0.252</v>
      </c>
      <c r="K71" s="42">
        <v>2</v>
      </c>
      <c r="L71" s="34">
        <f t="shared" si="3"/>
        <v>8.4000000000000005E-2</v>
      </c>
      <c r="M71" s="34">
        <f t="shared" si="4"/>
        <v>0.16800000000000001</v>
      </c>
      <c r="N71" s="42">
        <v>0</v>
      </c>
      <c r="O71" s="44">
        <f t="shared" si="5"/>
        <v>0</v>
      </c>
      <c r="P71" s="45">
        <f t="shared" si="6"/>
        <v>0</v>
      </c>
      <c r="Q71" s="42">
        <v>2</v>
      </c>
      <c r="R71" s="44">
        <f t="shared" si="7"/>
        <v>8.4000000000000005E-2</v>
      </c>
      <c r="S71" s="45">
        <f t="shared" si="8"/>
        <v>0.16800000000000001</v>
      </c>
      <c r="T71" s="42">
        <v>2</v>
      </c>
      <c r="U71" s="44">
        <f t="shared" si="9"/>
        <v>8.4000000000000005E-2</v>
      </c>
      <c r="V71" s="45">
        <f t="shared" si="10"/>
        <v>0.16800000000000001</v>
      </c>
      <c r="W71" s="42">
        <v>8</v>
      </c>
      <c r="X71" s="44">
        <f t="shared" si="11"/>
        <v>0.33600000000000002</v>
      </c>
      <c r="Y71" s="45">
        <f t="shared" si="12"/>
        <v>0.67200000000000004</v>
      </c>
      <c r="Z71" s="42">
        <v>0</v>
      </c>
      <c r="AA71" s="44">
        <f t="shared" si="13"/>
        <v>0</v>
      </c>
      <c r="AB71" s="45">
        <f t="shared" si="14"/>
        <v>0</v>
      </c>
      <c r="AC71" s="42">
        <v>0</v>
      </c>
      <c r="AD71" s="44">
        <f t="shared" si="15"/>
        <v>0</v>
      </c>
      <c r="AE71" s="45">
        <f t="shared" si="16"/>
        <v>0</v>
      </c>
      <c r="AF71" s="42">
        <v>0</v>
      </c>
      <c r="AG71" s="44">
        <f t="shared" si="17"/>
        <v>0</v>
      </c>
      <c r="AH71" s="45">
        <f t="shared" si="18"/>
        <v>0</v>
      </c>
      <c r="AI71" s="42">
        <v>0</v>
      </c>
      <c r="AJ71" s="44">
        <f t="shared" si="19"/>
        <v>0</v>
      </c>
      <c r="AK71" s="45">
        <f>AK$4*AJ71</f>
        <v>0</v>
      </c>
      <c r="AL71" s="42">
        <v>0</v>
      </c>
      <c r="AM71" s="44">
        <f t="shared" si="21"/>
        <v>0</v>
      </c>
      <c r="AN71" s="45">
        <f t="shared" si="22"/>
        <v>0</v>
      </c>
      <c r="AO71" s="42">
        <v>0</v>
      </c>
      <c r="AP71" s="44">
        <f t="shared" si="23"/>
        <v>0</v>
      </c>
      <c r="AQ71" s="45">
        <f t="shared" si="24"/>
        <v>0</v>
      </c>
      <c r="AR71" s="42">
        <v>0</v>
      </c>
      <c r="AS71" s="44">
        <f t="shared" si="25"/>
        <v>0</v>
      </c>
      <c r="AT71" s="45">
        <f t="shared" si="26"/>
        <v>0</v>
      </c>
      <c r="AU71" s="42">
        <v>0</v>
      </c>
      <c r="AV71" s="44">
        <f t="shared" si="27"/>
        <v>0</v>
      </c>
      <c r="AW71" s="45">
        <f t="shared" si="28"/>
        <v>0</v>
      </c>
      <c r="AX71" s="42">
        <v>0</v>
      </c>
      <c r="AY71" s="44">
        <f t="shared" si="29"/>
        <v>0</v>
      </c>
      <c r="AZ71" s="45">
        <f t="shared" si="30"/>
        <v>0</v>
      </c>
      <c r="BA71" s="42">
        <v>0</v>
      </c>
      <c r="BB71" s="44">
        <f t="shared" si="31"/>
        <v>0</v>
      </c>
      <c r="BC71" s="45">
        <f t="shared" si="32"/>
        <v>0</v>
      </c>
      <c r="BD71" s="42">
        <v>0</v>
      </c>
      <c r="BE71" s="44">
        <f t="shared" si="33"/>
        <v>0</v>
      </c>
      <c r="BF71" s="45">
        <f t="shared" si="34"/>
        <v>0</v>
      </c>
      <c r="BG71" s="42">
        <v>0</v>
      </c>
      <c r="BH71" s="44">
        <f t="shared" si="35"/>
        <v>0</v>
      </c>
      <c r="BI71" s="45">
        <f t="shared" si="36"/>
        <v>0</v>
      </c>
      <c r="BJ71" s="42">
        <v>0</v>
      </c>
      <c r="BK71" s="44">
        <f t="shared" si="37"/>
        <v>0</v>
      </c>
      <c r="BL71" s="45">
        <f t="shared" si="38"/>
        <v>0</v>
      </c>
      <c r="BM71" s="42">
        <v>0</v>
      </c>
      <c r="BN71" s="44">
        <f t="shared" si="39"/>
        <v>0</v>
      </c>
      <c r="BO71" s="45">
        <f t="shared" si="40"/>
        <v>0</v>
      </c>
      <c r="BP71" s="42">
        <v>0</v>
      </c>
      <c r="BQ71" s="44">
        <f t="shared" si="41"/>
        <v>0</v>
      </c>
      <c r="BR71" s="45">
        <f t="shared" si="42"/>
        <v>0</v>
      </c>
    </row>
    <row r="72" spans="1:70">
      <c r="A72" s="7" t="s">
        <v>219</v>
      </c>
      <c r="B72" s="7">
        <v>1416762</v>
      </c>
      <c r="C72" s="7" t="s">
        <v>313</v>
      </c>
      <c r="D72" s="27" t="s">
        <v>314</v>
      </c>
      <c r="E72" s="33">
        <v>1</v>
      </c>
      <c r="F72" s="12">
        <v>2.5999999999999999E-2</v>
      </c>
      <c r="G72" s="31">
        <f t="shared" si="44"/>
        <v>2.5999999999999999E-2</v>
      </c>
      <c r="H72">
        <v>3</v>
      </c>
      <c r="I72" s="34">
        <f t="shared" si="1"/>
        <v>7.8E-2</v>
      </c>
      <c r="J72" s="34">
        <f t="shared" si="2"/>
        <v>0.156</v>
      </c>
      <c r="K72" s="42">
        <v>0</v>
      </c>
      <c r="L72" s="34">
        <f t="shared" si="3"/>
        <v>0</v>
      </c>
      <c r="M72" s="34">
        <f t="shared" si="4"/>
        <v>0</v>
      </c>
      <c r="N72" s="42">
        <v>0</v>
      </c>
      <c r="O72" s="44">
        <f t="shared" si="5"/>
        <v>0</v>
      </c>
      <c r="P72" s="45">
        <f t="shared" si="6"/>
        <v>0</v>
      </c>
      <c r="Q72" s="42">
        <v>0</v>
      </c>
      <c r="R72" s="44">
        <f t="shared" si="7"/>
        <v>0</v>
      </c>
      <c r="S72" s="45">
        <f t="shared" si="8"/>
        <v>0</v>
      </c>
      <c r="T72" s="42">
        <v>0</v>
      </c>
      <c r="U72" s="44">
        <f t="shared" si="9"/>
        <v>0</v>
      </c>
      <c r="V72" s="45">
        <f t="shared" si="10"/>
        <v>0</v>
      </c>
      <c r="W72" s="42">
        <v>0</v>
      </c>
      <c r="X72" s="44">
        <f t="shared" si="11"/>
        <v>0</v>
      </c>
      <c r="Y72" s="45">
        <f t="shared" si="12"/>
        <v>0</v>
      </c>
      <c r="Z72" s="42">
        <v>0</v>
      </c>
      <c r="AA72" s="44">
        <f t="shared" si="13"/>
        <v>0</v>
      </c>
      <c r="AB72" s="45">
        <f t="shared" si="14"/>
        <v>0</v>
      </c>
      <c r="AC72" s="42">
        <v>0</v>
      </c>
      <c r="AD72" s="44">
        <f t="shared" si="15"/>
        <v>0</v>
      </c>
      <c r="AE72" s="45">
        <f t="shared" si="16"/>
        <v>0</v>
      </c>
      <c r="AF72" s="42">
        <v>0</v>
      </c>
      <c r="AG72" s="44">
        <f t="shared" si="17"/>
        <v>0</v>
      </c>
      <c r="AH72" s="45">
        <f t="shared" si="18"/>
        <v>0</v>
      </c>
      <c r="AI72" s="42">
        <v>0</v>
      </c>
      <c r="AJ72" s="44">
        <f t="shared" si="19"/>
        <v>0</v>
      </c>
      <c r="AK72" s="45">
        <f t="shared" si="20"/>
        <v>0</v>
      </c>
      <c r="AL72" s="42">
        <v>0</v>
      </c>
      <c r="AM72" s="44">
        <f t="shared" si="21"/>
        <v>0</v>
      </c>
      <c r="AN72" s="45">
        <f t="shared" si="22"/>
        <v>0</v>
      </c>
      <c r="AO72">
        <v>0</v>
      </c>
      <c r="AP72" s="44">
        <f t="shared" si="23"/>
        <v>0</v>
      </c>
      <c r="AQ72" s="45">
        <f t="shared" si="24"/>
        <v>0</v>
      </c>
      <c r="AR72">
        <v>0</v>
      </c>
      <c r="AS72" s="44">
        <f t="shared" si="25"/>
        <v>0</v>
      </c>
      <c r="AT72" s="45">
        <f t="shared" si="26"/>
        <v>0</v>
      </c>
      <c r="AU72">
        <v>0</v>
      </c>
      <c r="AV72" s="44">
        <f t="shared" si="27"/>
        <v>0</v>
      </c>
      <c r="AW72" s="45">
        <f t="shared" si="28"/>
        <v>0</v>
      </c>
      <c r="AX72">
        <v>0</v>
      </c>
      <c r="AY72" s="44">
        <f t="shared" si="29"/>
        <v>0</v>
      </c>
      <c r="AZ72" s="45">
        <f t="shared" si="30"/>
        <v>0</v>
      </c>
      <c r="BA72">
        <v>0</v>
      </c>
      <c r="BB72" s="44">
        <f t="shared" si="31"/>
        <v>0</v>
      </c>
      <c r="BC72" s="45">
        <f t="shared" si="32"/>
        <v>0</v>
      </c>
      <c r="BD72">
        <v>0</v>
      </c>
      <c r="BE72" s="44">
        <f t="shared" si="33"/>
        <v>0</v>
      </c>
      <c r="BF72" s="45">
        <f t="shared" si="34"/>
        <v>0</v>
      </c>
      <c r="BG72">
        <v>0</v>
      </c>
      <c r="BH72" s="44">
        <f t="shared" si="35"/>
        <v>0</v>
      </c>
      <c r="BI72" s="45">
        <f t="shared" si="36"/>
        <v>0</v>
      </c>
      <c r="BJ72">
        <v>0</v>
      </c>
      <c r="BK72" s="44">
        <f t="shared" si="37"/>
        <v>0</v>
      </c>
      <c r="BL72" s="45">
        <f t="shared" si="38"/>
        <v>0</v>
      </c>
      <c r="BM72">
        <v>0</v>
      </c>
      <c r="BN72" s="44">
        <f t="shared" si="39"/>
        <v>0</v>
      </c>
      <c r="BO72" s="45">
        <f t="shared" si="40"/>
        <v>0</v>
      </c>
      <c r="BP72">
        <v>0</v>
      </c>
      <c r="BQ72" s="44">
        <f t="shared" si="41"/>
        <v>0</v>
      </c>
      <c r="BR72" s="45">
        <f t="shared" si="42"/>
        <v>0</v>
      </c>
    </row>
    <row r="73" spans="1:70">
      <c r="A73" s="7" t="s">
        <v>219</v>
      </c>
      <c r="B73" s="7">
        <v>9341498</v>
      </c>
      <c r="C73" s="21" t="s">
        <v>232</v>
      </c>
      <c r="D73" s="27" t="s">
        <v>218</v>
      </c>
      <c r="E73" s="8">
        <v>50</v>
      </c>
      <c r="F73" s="9">
        <f>0.042*50</f>
        <v>2.1</v>
      </c>
      <c r="G73" s="31">
        <f t="shared" si="44"/>
        <v>4.2000000000000003E-2</v>
      </c>
      <c r="H73">
        <v>2</v>
      </c>
      <c r="I73" s="34">
        <f t="shared" si="1"/>
        <v>8.4000000000000005E-2</v>
      </c>
      <c r="J73" s="34">
        <f t="shared" si="2"/>
        <v>0.16800000000000001</v>
      </c>
      <c r="K73" s="42">
        <v>0</v>
      </c>
      <c r="L73" s="34">
        <f t="shared" si="3"/>
        <v>0</v>
      </c>
      <c r="M73" s="34">
        <f t="shared" si="4"/>
        <v>0</v>
      </c>
      <c r="N73" s="42">
        <v>0</v>
      </c>
      <c r="O73" s="44">
        <f t="shared" si="5"/>
        <v>0</v>
      </c>
      <c r="P73" s="45">
        <f t="shared" si="6"/>
        <v>0</v>
      </c>
      <c r="Q73" s="42">
        <v>0</v>
      </c>
      <c r="R73" s="44">
        <f t="shared" si="7"/>
        <v>0</v>
      </c>
      <c r="S73" s="45">
        <f t="shared" si="8"/>
        <v>0</v>
      </c>
      <c r="T73" s="42">
        <v>0</v>
      </c>
      <c r="U73" s="44">
        <f t="shared" si="9"/>
        <v>0</v>
      </c>
      <c r="V73" s="45">
        <f t="shared" si="10"/>
        <v>0</v>
      </c>
      <c r="W73" s="42">
        <v>0</v>
      </c>
      <c r="X73" s="44">
        <f t="shared" si="11"/>
        <v>0</v>
      </c>
      <c r="Y73" s="45">
        <f t="shared" si="12"/>
        <v>0</v>
      </c>
      <c r="Z73" s="42">
        <v>0</v>
      </c>
      <c r="AA73" s="44">
        <f t="shared" si="13"/>
        <v>0</v>
      </c>
      <c r="AB73" s="45">
        <f t="shared" si="14"/>
        <v>0</v>
      </c>
      <c r="AC73" s="42">
        <v>0</v>
      </c>
      <c r="AD73" s="44">
        <f t="shared" si="15"/>
        <v>0</v>
      </c>
      <c r="AE73" s="45">
        <f t="shared" si="16"/>
        <v>0</v>
      </c>
      <c r="AF73" s="42">
        <v>0</v>
      </c>
      <c r="AG73" s="44">
        <f t="shared" si="17"/>
        <v>0</v>
      </c>
      <c r="AH73" s="45">
        <f t="shared" si="18"/>
        <v>0</v>
      </c>
      <c r="AI73" s="42">
        <v>0</v>
      </c>
      <c r="AJ73" s="44">
        <f t="shared" si="19"/>
        <v>0</v>
      </c>
      <c r="AK73" s="45">
        <f t="shared" si="20"/>
        <v>0</v>
      </c>
      <c r="AL73" s="42">
        <v>0</v>
      </c>
      <c r="AM73" s="44">
        <f t="shared" si="21"/>
        <v>0</v>
      </c>
      <c r="AN73" s="45">
        <f t="shared" si="22"/>
        <v>0</v>
      </c>
      <c r="AO73">
        <v>0</v>
      </c>
      <c r="AP73" s="44">
        <f t="shared" si="23"/>
        <v>0</v>
      </c>
      <c r="AQ73" s="45">
        <f t="shared" si="24"/>
        <v>0</v>
      </c>
      <c r="AR73" s="42">
        <v>0</v>
      </c>
      <c r="AS73" s="44">
        <f t="shared" si="25"/>
        <v>0</v>
      </c>
      <c r="AT73" s="45">
        <f t="shared" si="26"/>
        <v>0</v>
      </c>
      <c r="AU73" s="42">
        <v>0</v>
      </c>
      <c r="AV73" s="44">
        <f t="shared" si="27"/>
        <v>0</v>
      </c>
      <c r="AW73" s="45">
        <f t="shared" si="28"/>
        <v>0</v>
      </c>
      <c r="AX73" s="42">
        <v>0</v>
      </c>
      <c r="AY73" s="44">
        <f t="shared" si="29"/>
        <v>0</v>
      </c>
      <c r="AZ73" s="45">
        <f t="shared" si="30"/>
        <v>0</v>
      </c>
      <c r="BA73" s="42">
        <v>0</v>
      </c>
      <c r="BB73" s="44">
        <f t="shared" si="31"/>
        <v>0</v>
      </c>
      <c r="BC73" s="45">
        <f t="shared" si="32"/>
        <v>0</v>
      </c>
      <c r="BD73" s="42">
        <v>0</v>
      </c>
      <c r="BE73" s="44">
        <f t="shared" si="33"/>
        <v>0</v>
      </c>
      <c r="BF73" s="45">
        <f t="shared" si="34"/>
        <v>0</v>
      </c>
      <c r="BG73" s="42">
        <v>0</v>
      </c>
      <c r="BH73" s="44">
        <f t="shared" si="35"/>
        <v>0</v>
      </c>
      <c r="BI73" s="45">
        <f t="shared" si="36"/>
        <v>0</v>
      </c>
      <c r="BJ73" s="42">
        <v>0</v>
      </c>
      <c r="BK73" s="44">
        <f t="shared" si="37"/>
        <v>0</v>
      </c>
      <c r="BL73" s="45">
        <f t="shared" si="38"/>
        <v>0</v>
      </c>
      <c r="BM73" s="42">
        <v>0</v>
      </c>
      <c r="BN73" s="44">
        <f t="shared" si="39"/>
        <v>0</v>
      </c>
      <c r="BO73" s="45">
        <f t="shared" si="40"/>
        <v>0</v>
      </c>
      <c r="BP73" s="42">
        <v>0</v>
      </c>
      <c r="BQ73" s="44">
        <f t="shared" si="41"/>
        <v>0</v>
      </c>
      <c r="BR73" s="45">
        <f t="shared" si="42"/>
        <v>0</v>
      </c>
    </row>
    <row r="74" spans="1:70">
      <c r="A74" s="7" t="s">
        <v>219</v>
      </c>
      <c r="B74" s="7">
        <v>9339558</v>
      </c>
      <c r="C74" s="7" t="s">
        <v>338</v>
      </c>
      <c r="D74" s="27" t="s">
        <v>339</v>
      </c>
      <c r="E74" s="33">
        <v>50</v>
      </c>
      <c r="F74" s="9">
        <f>0.024*50</f>
        <v>1.2</v>
      </c>
      <c r="G74" s="31">
        <f t="shared" si="44"/>
        <v>2.4E-2</v>
      </c>
      <c r="I74" s="34">
        <f t="shared" si="1"/>
        <v>0</v>
      </c>
      <c r="J74" s="34">
        <f t="shared" si="2"/>
        <v>0</v>
      </c>
      <c r="K74" s="42"/>
      <c r="L74" s="34">
        <f t="shared" si="3"/>
        <v>0</v>
      </c>
      <c r="M74" s="34">
        <f t="shared" si="4"/>
        <v>0</v>
      </c>
      <c r="N74" s="42"/>
      <c r="O74" s="44">
        <f t="shared" si="5"/>
        <v>0</v>
      </c>
      <c r="P74" s="45">
        <f t="shared" si="6"/>
        <v>0</v>
      </c>
      <c r="Q74" s="42"/>
      <c r="R74" s="44">
        <f t="shared" si="7"/>
        <v>0</v>
      </c>
      <c r="S74" s="45">
        <f t="shared" si="8"/>
        <v>0</v>
      </c>
      <c r="T74" s="42"/>
      <c r="U74" s="44">
        <f t="shared" si="9"/>
        <v>0</v>
      </c>
      <c r="V74" s="45">
        <f t="shared" si="10"/>
        <v>0</v>
      </c>
      <c r="W74" s="42"/>
      <c r="X74" s="44">
        <f t="shared" si="11"/>
        <v>0</v>
      </c>
      <c r="Y74" s="45">
        <f t="shared" si="12"/>
        <v>0</v>
      </c>
      <c r="Z74" s="42"/>
      <c r="AA74" s="44">
        <f t="shared" si="13"/>
        <v>0</v>
      </c>
      <c r="AB74" s="45">
        <f t="shared" si="14"/>
        <v>0</v>
      </c>
      <c r="AC74" s="42"/>
      <c r="AD74" s="44">
        <f t="shared" si="15"/>
        <v>0</v>
      </c>
      <c r="AE74" s="45">
        <f t="shared" si="16"/>
        <v>0</v>
      </c>
      <c r="AF74" s="42">
        <v>1</v>
      </c>
      <c r="AG74" s="44">
        <f t="shared" si="17"/>
        <v>2.4E-2</v>
      </c>
      <c r="AH74" s="45">
        <f t="shared" si="18"/>
        <v>0.48</v>
      </c>
      <c r="AI74" s="42">
        <v>1</v>
      </c>
      <c r="AJ74" s="44">
        <f t="shared" si="19"/>
        <v>2.4E-2</v>
      </c>
      <c r="AK74" s="45">
        <f t="shared" si="20"/>
        <v>9.6000000000000002E-2</v>
      </c>
      <c r="AL74" s="42">
        <v>0</v>
      </c>
      <c r="AM74" s="44">
        <f t="shared" si="21"/>
        <v>0</v>
      </c>
      <c r="AN74" s="45">
        <f t="shared" si="22"/>
        <v>0</v>
      </c>
      <c r="AO74" s="42">
        <v>0</v>
      </c>
      <c r="AP74" s="44">
        <f t="shared" si="23"/>
        <v>0</v>
      </c>
      <c r="AQ74" s="45">
        <f t="shared" si="24"/>
        <v>0</v>
      </c>
      <c r="AR74">
        <v>0</v>
      </c>
      <c r="AS74" s="44">
        <f t="shared" si="25"/>
        <v>0</v>
      </c>
      <c r="AT74" s="45">
        <f t="shared" si="26"/>
        <v>0</v>
      </c>
      <c r="AU74">
        <v>0</v>
      </c>
      <c r="AV74" s="44">
        <f t="shared" si="27"/>
        <v>0</v>
      </c>
      <c r="AW74" s="45">
        <f t="shared" si="28"/>
        <v>0</v>
      </c>
      <c r="AX74">
        <v>0</v>
      </c>
      <c r="AY74" s="44">
        <f t="shared" si="29"/>
        <v>0</v>
      </c>
      <c r="AZ74" s="45">
        <f t="shared" si="30"/>
        <v>0</v>
      </c>
      <c r="BA74" s="42">
        <v>0</v>
      </c>
      <c r="BB74" s="44">
        <f t="shared" si="31"/>
        <v>0</v>
      </c>
      <c r="BC74" s="45">
        <f t="shared" si="32"/>
        <v>0</v>
      </c>
      <c r="BD74" s="42">
        <v>0</v>
      </c>
      <c r="BE74" s="44">
        <f t="shared" si="33"/>
        <v>0</v>
      </c>
      <c r="BF74" s="45">
        <f t="shared" si="34"/>
        <v>0</v>
      </c>
      <c r="BG74" s="42">
        <v>0</v>
      </c>
      <c r="BH74" s="44">
        <f t="shared" si="35"/>
        <v>0</v>
      </c>
      <c r="BI74" s="45">
        <f t="shared" si="36"/>
        <v>0</v>
      </c>
      <c r="BJ74" s="42">
        <v>0</v>
      </c>
      <c r="BK74" s="44">
        <f t="shared" si="37"/>
        <v>0</v>
      </c>
      <c r="BL74" s="45">
        <f t="shared" si="38"/>
        <v>0</v>
      </c>
      <c r="BM74" s="42">
        <v>0</v>
      </c>
      <c r="BN74" s="44">
        <f t="shared" si="39"/>
        <v>0</v>
      </c>
      <c r="BO74" s="45">
        <f t="shared" si="40"/>
        <v>0</v>
      </c>
      <c r="BP74" s="42">
        <v>0</v>
      </c>
      <c r="BQ74" s="44">
        <f t="shared" si="41"/>
        <v>0</v>
      </c>
      <c r="BR74" s="45">
        <f t="shared" si="42"/>
        <v>0</v>
      </c>
    </row>
    <row r="75" spans="1:70">
      <c r="A75" s="7" t="s">
        <v>220</v>
      </c>
      <c r="B75" s="7">
        <v>1498450</v>
      </c>
      <c r="C75" s="21" t="s">
        <v>233</v>
      </c>
      <c r="D75" s="27" t="s">
        <v>222</v>
      </c>
      <c r="E75" s="8">
        <v>1</v>
      </c>
      <c r="F75" s="12">
        <v>0.75</v>
      </c>
      <c r="G75" s="31">
        <f t="shared" si="44"/>
        <v>0.75</v>
      </c>
      <c r="H75">
        <v>0</v>
      </c>
      <c r="I75" s="34">
        <f t="shared" si="1"/>
        <v>0</v>
      </c>
      <c r="J75" s="34">
        <f t="shared" si="2"/>
        <v>0</v>
      </c>
      <c r="K75" s="42">
        <v>0</v>
      </c>
      <c r="L75" s="34">
        <f t="shared" si="3"/>
        <v>0</v>
      </c>
      <c r="M75" s="34">
        <f t="shared" si="4"/>
        <v>0</v>
      </c>
      <c r="N75" s="42">
        <v>2</v>
      </c>
      <c r="O75" s="44">
        <f t="shared" si="5"/>
        <v>1.5</v>
      </c>
      <c r="P75" s="45">
        <f t="shared" si="6"/>
        <v>3</v>
      </c>
      <c r="Q75" s="42">
        <v>0</v>
      </c>
      <c r="R75" s="44">
        <f t="shared" si="7"/>
        <v>0</v>
      </c>
      <c r="S75" s="45">
        <f t="shared" si="8"/>
        <v>0</v>
      </c>
      <c r="T75" s="42">
        <v>0</v>
      </c>
      <c r="U75" s="44">
        <f t="shared" si="9"/>
        <v>0</v>
      </c>
      <c r="V75" s="45">
        <f t="shared" si="10"/>
        <v>0</v>
      </c>
      <c r="W75" s="42">
        <v>0</v>
      </c>
      <c r="X75" s="44">
        <f t="shared" si="11"/>
        <v>0</v>
      </c>
      <c r="Y75" s="45">
        <f t="shared" si="12"/>
        <v>0</v>
      </c>
      <c r="Z75" s="42">
        <v>0</v>
      </c>
      <c r="AA75" s="44">
        <f t="shared" si="13"/>
        <v>0</v>
      </c>
      <c r="AB75" s="45">
        <f t="shared" si="14"/>
        <v>0</v>
      </c>
      <c r="AC75" s="42">
        <v>0</v>
      </c>
      <c r="AD75" s="44">
        <f t="shared" si="15"/>
        <v>0</v>
      </c>
      <c r="AE75" s="45">
        <f t="shared" si="16"/>
        <v>0</v>
      </c>
      <c r="AF75" s="42">
        <v>0</v>
      </c>
      <c r="AG75" s="44">
        <f t="shared" si="17"/>
        <v>0</v>
      </c>
      <c r="AH75" s="45">
        <f t="shared" si="18"/>
        <v>0</v>
      </c>
      <c r="AI75" s="42">
        <v>0</v>
      </c>
      <c r="AJ75" s="44">
        <f t="shared" si="19"/>
        <v>0</v>
      </c>
      <c r="AK75" s="45">
        <f t="shared" si="20"/>
        <v>0</v>
      </c>
      <c r="AL75" s="42">
        <v>0</v>
      </c>
      <c r="AM75" s="44">
        <f t="shared" si="21"/>
        <v>0</v>
      </c>
      <c r="AN75" s="45">
        <f t="shared" si="22"/>
        <v>0</v>
      </c>
      <c r="AO75">
        <v>0</v>
      </c>
      <c r="AP75" s="44">
        <f t="shared" si="23"/>
        <v>0</v>
      </c>
      <c r="AQ75" s="45">
        <f t="shared" si="24"/>
        <v>0</v>
      </c>
      <c r="AR75" s="42">
        <v>0</v>
      </c>
      <c r="AS75" s="44">
        <f t="shared" si="25"/>
        <v>0</v>
      </c>
      <c r="AT75" s="45">
        <f t="shared" si="26"/>
        <v>0</v>
      </c>
      <c r="AU75" s="42">
        <v>0</v>
      </c>
      <c r="AV75" s="44">
        <f t="shared" si="27"/>
        <v>0</v>
      </c>
      <c r="AW75" s="45">
        <f t="shared" si="28"/>
        <v>0</v>
      </c>
      <c r="AX75" s="42">
        <v>0</v>
      </c>
      <c r="AY75" s="44">
        <f t="shared" si="29"/>
        <v>0</v>
      </c>
      <c r="AZ75" s="45">
        <f t="shared" si="30"/>
        <v>0</v>
      </c>
      <c r="BA75">
        <v>0</v>
      </c>
      <c r="BB75" s="44">
        <f t="shared" si="31"/>
        <v>0</v>
      </c>
      <c r="BC75" s="45">
        <f t="shared" si="32"/>
        <v>0</v>
      </c>
      <c r="BD75">
        <v>0</v>
      </c>
      <c r="BE75" s="44">
        <f t="shared" si="33"/>
        <v>0</v>
      </c>
      <c r="BF75" s="45">
        <f t="shared" si="34"/>
        <v>0</v>
      </c>
      <c r="BG75">
        <v>0</v>
      </c>
      <c r="BH75" s="44">
        <f t="shared" si="35"/>
        <v>0</v>
      </c>
      <c r="BI75" s="45">
        <f t="shared" si="36"/>
        <v>0</v>
      </c>
      <c r="BJ75" s="42">
        <v>0</v>
      </c>
      <c r="BK75" s="44">
        <f t="shared" si="37"/>
        <v>0</v>
      </c>
      <c r="BL75" s="45">
        <f t="shared" si="38"/>
        <v>0</v>
      </c>
      <c r="BM75">
        <v>0</v>
      </c>
      <c r="BN75" s="44">
        <f t="shared" si="39"/>
        <v>0</v>
      </c>
      <c r="BO75" s="45">
        <f t="shared" si="40"/>
        <v>0</v>
      </c>
      <c r="BP75">
        <v>0</v>
      </c>
      <c r="BQ75" s="44">
        <f t="shared" si="41"/>
        <v>0</v>
      </c>
      <c r="BR75" s="45">
        <f t="shared" si="42"/>
        <v>0</v>
      </c>
    </row>
    <row r="76" spans="1:70">
      <c r="A76" s="7" t="s">
        <v>220</v>
      </c>
      <c r="B76" s="7">
        <v>3226207</v>
      </c>
      <c r="C76" s="21" t="s">
        <v>234</v>
      </c>
      <c r="D76" s="27" t="s">
        <v>223</v>
      </c>
      <c r="E76" s="8">
        <v>1</v>
      </c>
      <c r="F76" s="12">
        <v>0.75</v>
      </c>
      <c r="G76" s="31">
        <f t="shared" si="44"/>
        <v>0.75</v>
      </c>
      <c r="H76">
        <v>0</v>
      </c>
      <c r="I76" s="34">
        <f t="shared" si="1"/>
        <v>0</v>
      </c>
      <c r="J76" s="34">
        <f t="shared" si="2"/>
        <v>0</v>
      </c>
      <c r="K76" s="42">
        <v>0</v>
      </c>
      <c r="L76" s="34">
        <f t="shared" si="3"/>
        <v>0</v>
      </c>
      <c r="M76" s="34">
        <f t="shared" si="4"/>
        <v>0</v>
      </c>
      <c r="N76" s="42">
        <v>2</v>
      </c>
      <c r="O76" s="44">
        <f t="shared" si="5"/>
        <v>1.5</v>
      </c>
      <c r="P76" s="45">
        <f t="shared" si="6"/>
        <v>3</v>
      </c>
      <c r="Q76" s="42">
        <v>0</v>
      </c>
      <c r="R76" s="44">
        <f t="shared" si="7"/>
        <v>0</v>
      </c>
      <c r="S76" s="45">
        <f t="shared" si="8"/>
        <v>0</v>
      </c>
      <c r="T76" s="42">
        <v>0</v>
      </c>
      <c r="U76" s="44">
        <f t="shared" si="9"/>
        <v>0</v>
      </c>
      <c r="V76" s="45">
        <f t="shared" si="10"/>
        <v>0</v>
      </c>
      <c r="W76" s="42">
        <v>0</v>
      </c>
      <c r="X76" s="44">
        <f t="shared" si="11"/>
        <v>0</v>
      </c>
      <c r="Y76" s="45">
        <f t="shared" si="12"/>
        <v>0</v>
      </c>
      <c r="Z76" s="42">
        <v>0</v>
      </c>
      <c r="AA76" s="44">
        <f t="shared" si="13"/>
        <v>0</v>
      </c>
      <c r="AB76" s="45">
        <f t="shared" si="14"/>
        <v>0</v>
      </c>
      <c r="AC76" s="42">
        <v>0</v>
      </c>
      <c r="AD76" s="44">
        <f t="shared" si="15"/>
        <v>0</v>
      </c>
      <c r="AE76" s="45">
        <f t="shared" si="16"/>
        <v>0</v>
      </c>
      <c r="AF76" s="42">
        <v>0</v>
      </c>
      <c r="AG76" s="44">
        <f t="shared" si="17"/>
        <v>0</v>
      </c>
      <c r="AH76" s="45">
        <f t="shared" si="18"/>
        <v>0</v>
      </c>
      <c r="AI76" s="42">
        <v>0</v>
      </c>
      <c r="AJ76" s="44">
        <f t="shared" si="19"/>
        <v>0</v>
      </c>
      <c r="AK76" s="45">
        <f t="shared" si="20"/>
        <v>0</v>
      </c>
      <c r="AL76" s="42">
        <v>0</v>
      </c>
      <c r="AM76" s="44">
        <f t="shared" ref="AM76:AM86" si="45">$G76*AL76</f>
        <v>0</v>
      </c>
      <c r="AN76" s="45">
        <f t="shared" ref="AN76:AN86" si="46">AN$4*AM76</f>
        <v>0</v>
      </c>
      <c r="AO76">
        <v>0</v>
      </c>
      <c r="AP76" s="44">
        <f t="shared" ref="AP76:AP86" si="47">$G76*AO76</f>
        <v>0</v>
      </c>
      <c r="AQ76" s="45">
        <f t="shared" ref="AQ76:AQ86" si="48">AQ$4*AP76</f>
        <v>0</v>
      </c>
      <c r="AR76">
        <v>0</v>
      </c>
      <c r="AS76" s="44">
        <f t="shared" ref="AS76:AS86" si="49">$G76*AR76</f>
        <v>0</v>
      </c>
      <c r="AT76" s="45">
        <f t="shared" ref="AT76:AT86" si="50">AT$4*AS76</f>
        <v>0</v>
      </c>
      <c r="AU76">
        <v>0</v>
      </c>
      <c r="AV76" s="44">
        <f t="shared" ref="AV76:AV86" si="51">$G76*AU76</f>
        <v>0</v>
      </c>
      <c r="AW76" s="45">
        <f t="shared" ref="AW76:AW86" si="52">AW$4*AV76</f>
        <v>0</v>
      </c>
      <c r="AX76">
        <v>0</v>
      </c>
      <c r="AY76" s="44">
        <f t="shared" ref="AY76:AY86" si="53">$G76*AX76</f>
        <v>0</v>
      </c>
      <c r="AZ76" s="45">
        <f t="shared" ref="AZ76:AZ86" si="54">AZ$4*AY76</f>
        <v>0</v>
      </c>
      <c r="BA76" s="42">
        <v>0</v>
      </c>
      <c r="BB76" s="44">
        <f t="shared" ref="BB76:BB86" si="55">$G76*BA76</f>
        <v>0</v>
      </c>
      <c r="BC76" s="45">
        <f t="shared" ref="BC76:BC86" si="56">BC$4*BB76</f>
        <v>0</v>
      </c>
      <c r="BD76" s="42">
        <v>0</v>
      </c>
      <c r="BE76" s="44">
        <f t="shared" ref="BE76:BE86" si="57">$G76*BD76</f>
        <v>0</v>
      </c>
      <c r="BF76" s="45">
        <f t="shared" ref="BF76:BF86" si="58">BF$4*BE76</f>
        <v>0</v>
      </c>
      <c r="BG76" s="42">
        <v>0</v>
      </c>
      <c r="BH76" s="44">
        <f t="shared" ref="BH76:BH86" si="59">$G76*BG76</f>
        <v>0</v>
      </c>
      <c r="BI76" s="45">
        <f t="shared" ref="BI76:BI86" si="60">BI$4*BH76</f>
        <v>0</v>
      </c>
      <c r="BJ76">
        <v>0</v>
      </c>
      <c r="BK76" s="44">
        <f t="shared" ref="BK76:BK86" si="61">$G76*BJ76</f>
        <v>0</v>
      </c>
      <c r="BL76" s="45">
        <f t="shared" ref="BL76:BL86" si="62">BL$4*BK76</f>
        <v>0</v>
      </c>
      <c r="BM76" s="42">
        <v>0</v>
      </c>
      <c r="BN76" s="44">
        <f t="shared" ref="BN76:BN86" si="63">$G76*BM76</f>
        <v>0</v>
      </c>
      <c r="BO76" s="45">
        <f t="shared" ref="BO76:BO86" si="64">BO$4*BN76</f>
        <v>0</v>
      </c>
      <c r="BP76" s="42">
        <v>0</v>
      </c>
      <c r="BQ76" s="44">
        <f t="shared" ref="BQ76:BQ86" si="65">$G76*BP76</f>
        <v>0</v>
      </c>
      <c r="BR76" s="45">
        <f t="shared" ref="BR76:BR86" si="66">BR$4*BQ76</f>
        <v>0</v>
      </c>
    </row>
    <row r="77" spans="1:70">
      <c r="A77" s="7" t="s">
        <v>424</v>
      </c>
      <c r="B77" s="21">
        <v>1103837</v>
      </c>
      <c r="C77" s="21" t="s">
        <v>420</v>
      </c>
      <c r="D77" s="21" t="s">
        <v>421</v>
      </c>
      <c r="E77" s="33">
        <v>17</v>
      </c>
      <c r="F77" s="9">
        <v>4.8499999999999996</v>
      </c>
      <c r="G77" s="31">
        <f t="shared" si="44"/>
        <v>0.28529411764705881</v>
      </c>
      <c r="H77">
        <v>0</v>
      </c>
      <c r="I77" s="34">
        <f t="shared" si="1"/>
        <v>0</v>
      </c>
      <c r="J77" s="34">
        <f t="shared" si="2"/>
        <v>0</v>
      </c>
      <c r="K77" s="42">
        <v>0</v>
      </c>
      <c r="L77" s="34">
        <f t="shared" si="3"/>
        <v>0</v>
      </c>
      <c r="M77" s="34">
        <f t="shared" si="4"/>
        <v>0</v>
      </c>
      <c r="N77" s="42">
        <v>0</v>
      </c>
      <c r="O77" s="44">
        <f t="shared" si="5"/>
        <v>0</v>
      </c>
      <c r="P77" s="45">
        <f t="shared" si="6"/>
        <v>0</v>
      </c>
      <c r="Q77" s="42">
        <v>1</v>
      </c>
      <c r="R77" s="44">
        <f t="shared" si="7"/>
        <v>0.28529411764705881</v>
      </c>
      <c r="S77" s="45">
        <f t="shared" si="8"/>
        <v>0.57058823529411762</v>
      </c>
      <c r="T77" s="42">
        <v>0</v>
      </c>
      <c r="U77" s="44">
        <f t="shared" si="9"/>
        <v>0</v>
      </c>
      <c r="V77" s="45">
        <f t="shared" si="10"/>
        <v>0</v>
      </c>
      <c r="W77" s="42">
        <v>1</v>
      </c>
      <c r="X77" s="44">
        <f t="shared" si="11"/>
        <v>0.28529411764705881</v>
      </c>
      <c r="Y77" s="45">
        <f t="shared" si="12"/>
        <v>0.57058823529411762</v>
      </c>
      <c r="Z77" s="42">
        <v>0</v>
      </c>
      <c r="AA77" s="44">
        <f t="shared" si="13"/>
        <v>0</v>
      </c>
      <c r="AB77" s="45">
        <f t="shared" si="14"/>
        <v>0</v>
      </c>
      <c r="AC77" s="42">
        <v>0</v>
      </c>
      <c r="AD77" s="44">
        <f t="shared" si="15"/>
        <v>0</v>
      </c>
      <c r="AE77" s="45">
        <f t="shared" si="16"/>
        <v>0</v>
      </c>
      <c r="AF77" s="42">
        <v>1</v>
      </c>
      <c r="AG77" s="44">
        <f t="shared" si="17"/>
        <v>0.28529411764705881</v>
      </c>
      <c r="AH77" s="45">
        <f t="shared" si="18"/>
        <v>5.7058823529411757</v>
      </c>
      <c r="AI77" s="42">
        <v>0</v>
      </c>
      <c r="AJ77" s="44">
        <f t="shared" si="19"/>
        <v>0</v>
      </c>
      <c r="AK77" s="45">
        <f t="shared" si="20"/>
        <v>0</v>
      </c>
      <c r="AL77" s="42">
        <v>0</v>
      </c>
      <c r="AM77" s="44">
        <f t="shared" si="45"/>
        <v>0</v>
      </c>
      <c r="AN77" s="45">
        <f t="shared" si="46"/>
        <v>0</v>
      </c>
      <c r="AO77" s="42">
        <v>0</v>
      </c>
      <c r="AP77" s="44">
        <f t="shared" si="47"/>
        <v>0</v>
      </c>
      <c r="AQ77" s="45">
        <f t="shared" si="48"/>
        <v>0</v>
      </c>
      <c r="AR77" s="42">
        <v>0</v>
      </c>
      <c r="AS77" s="44">
        <f t="shared" si="49"/>
        <v>0</v>
      </c>
      <c r="AT77" s="45">
        <f t="shared" si="50"/>
        <v>0</v>
      </c>
      <c r="AU77" s="42">
        <v>0</v>
      </c>
      <c r="AV77" s="44">
        <f t="shared" si="51"/>
        <v>0</v>
      </c>
      <c r="AW77" s="45">
        <f t="shared" si="52"/>
        <v>0</v>
      </c>
      <c r="AX77" s="42">
        <v>0</v>
      </c>
      <c r="AY77" s="44">
        <f t="shared" si="53"/>
        <v>0</v>
      </c>
      <c r="AZ77" s="45">
        <f t="shared" si="54"/>
        <v>0</v>
      </c>
      <c r="BA77" s="42">
        <v>0</v>
      </c>
      <c r="BB77" s="44">
        <f t="shared" si="55"/>
        <v>0</v>
      </c>
      <c r="BC77" s="45">
        <f t="shared" si="56"/>
        <v>0</v>
      </c>
      <c r="BD77" s="42">
        <v>0</v>
      </c>
      <c r="BE77" s="44">
        <f t="shared" si="57"/>
        <v>0</v>
      </c>
      <c r="BF77" s="45">
        <f t="shared" si="58"/>
        <v>0</v>
      </c>
      <c r="BG77" s="42">
        <v>0</v>
      </c>
      <c r="BH77" s="44">
        <f t="shared" si="59"/>
        <v>0</v>
      </c>
      <c r="BI77" s="45">
        <f t="shared" si="60"/>
        <v>0</v>
      </c>
      <c r="BJ77" s="42">
        <v>0</v>
      </c>
      <c r="BK77" s="44">
        <f t="shared" si="61"/>
        <v>0</v>
      </c>
      <c r="BL77" s="45">
        <f t="shared" si="62"/>
        <v>0</v>
      </c>
      <c r="BM77" s="42">
        <v>0</v>
      </c>
      <c r="BN77" s="44">
        <f t="shared" si="63"/>
        <v>0</v>
      </c>
      <c r="BO77" s="45">
        <f t="shared" si="64"/>
        <v>0</v>
      </c>
      <c r="BP77" s="42">
        <v>0</v>
      </c>
      <c r="BQ77" s="44">
        <f t="shared" si="65"/>
        <v>0</v>
      </c>
      <c r="BR77" s="45">
        <f t="shared" si="66"/>
        <v>0</v>
      </c>
    </row>
    <row r="78" spans="1:70">
      <c r="A78" s="7" t="s">
        <v>425</v>
      </c>
      <c r="B78" s="21">
        <v>1103855</v>
      </c>
      <c r="C78" s="21" t="s">
        <v>422</v>
      </c>
      <c r="D78" s="21" t="s">
        <v>423</v>
      </c>
      <c r="E78" s="33">
        <v>5</v>
      </c>
      <c r="F78" s="9">
        <f>5*2.27</f>
        <v>11.35</v>
      </c>
      <c r="G78" s="31">
        <f t="shared" si="44"/>
        <v>2.27</v>
      </c>
      <c r="H78">
        <v>0</v>
      </c>
      <c r="I78" s="34">
        <f t="shared" si="1"/>
        <v>0</v>
      </c>
      <c r="J78" s="34">
        <f t="shared" si="2"/>
        <v>0</v>
      </c>
      <c r="K78" s="42">
        <v>0</v>
      </c>
      <c r="L78" s="34">
        <f t="shared" si="3"/>
        <v>0</v>
      </c>
      <c r="M78" s="34">
        <f t="shared" si="4"/>
        <v>0</v>
      </c>
      <c r="N78" s="42">
        <v>0</v>
      </c>
      <c r="O78" s="44">
        <f t="shared" si="5"/>
        <v>0</v>
      </c>
      <c r="P78" s="45">
        <f t="shared" si="6"/>
        <v>0</v>
      </c>
      <c r="Q78" s="42">
        <v>0</v>
      </c>
      <c r="R78" s="44">
        <f t="shared" si="7"/>
        <v>0</v>
      </c>
      <c r="S78" s="45">
        <f t="shared" si="8"/>
        <v>0</v>
      </c>
      <c r="T78" s="42">
        <v>0</v>
      </c>
      <c r="U78" s="44">
        <f t="shared" si="9"/>
        <v>0</v>
      </c>
      <c r="V78" s="45">
        <f t="shared" si="10"/>
        <v>0</v>
      </c>
      <c r="W78" s="42">
        <v>0</v>
      </c>
      <c r="X78" s="44">
        <f t="shared" si="11"/>
        <v>0</v>
      </c>
      <c r="Y78" s="45">
        <f t="shared" si="12"/>
        <v>0</v>
      </c>
      <c r="Z78" s="42">
        <v>0</v>
      </c>
      <c r="AA78" s="44">
        <f t="shared" si="13"/>
        <v>0</v>
      </c>
      <c r="AB78" s="45">
        <f t="shared" si="14"/>
        <v>0</v>
      </c>
      <c r="AC78" s="42">
        <v>0</v>
      </c>
      <c r="AD78" s="44">
        <f t="shared" si="15"/>
        <v>0</v>
      </c>
      <c r="AE78" s="45">
        <f t="shared" si="16"/>
        <v>0</v>
      </c>
      <c r="AF78" s="42">
        <v>0</v>
      </c>
      <c r="AG78" s="44">
        <f t="shared" si="17"/>
        <v>0</v>
      </c>
      <c r="AH78" s="45">
        <f t="shared" si="18"/>
        <v>0</v>
      </c>
      <c r="AI78" s="42">
        <v>1</v>
      </c>
      <c r="AJ78" s="44">
        <f t="shared" si="19"/>
        <v>2.27</v>
      </c>
      <c r="AK78" s="45">
        <f t="shared" si="20"/>
        <v>9.08</v>
      </c>
      <c r="AL78" s="42">
        <v>0</v>
      </c>
      <c r="AM78" s="44">
        <f t="shared" si="45"/>
        <v>0</v>
      </c>
      <c r="AN78" s="45">
        <f t="shared" si="46"/>
        <v>0</v>
      </c>
      <c r="AO78">
        <v>0</v>
      </c>
      <c r="AP78" s="44">
        <f t="shared" si="47"/>
        <v>0</v>
      </c>
      <c r="AQ78" s="45">
        <f t="shared" si="48"/>
        <v>0</v>
      </c>
      <c r="AR78">
        <v>0</v>
      </c>
      <c r="AS78" s="44">
        <f t="shared" si="49"/>
        <v>0</v>
      </c>
      <c r="AT78" s="45">
        <f t="shared" si="50"/>
        <v>0</v>
      </c>
      <c r="AU78">
        <v>0</v>
      </c>
      <c r="AV78" s="44">
        <f t="shared" si="51"/>
        <v>0</v>
      </c>
      <c r="AW78" s="45">
        <f t="shared" si="52"/>
        <v>0</v>
      </c>
      <c r="AX78">
        <v>0</v>
      </c>
      <c r="AY78" s="44">
        <f t="shared" si="53"/>
        <v>0</v>
      </c>
      <c r="AZ78" s="45">
        <f t="shared" si="54"/>
        <v>0</v>
      </c>
      <c r="BA78">
        <v>0</v>
      </c>
      <c r="BB78" s="44">
        <f t="shared" si="55"/>
        <v>0</v>
      </c>
      <c r="BC78" s="45">
        <f t="shared" si="56"/>
        <v>0</v>
      </c>
      <c r="BD78">
        <v>0</v>
      </c>
      <c r="BE78" s="44">
        <f t="shared" si="57"/>
        <v>0</v>
      </c>
      <c r="BF78" s="45">
        <f t="shared" si="58"/>
        <v>0</v>
      </c>
      <c r="BG78">
        <v>0</v>
      </c>
      <c r="BH78" s="44">
        <f t="shared" si="59"/>
        <v>0</v>
      </c>
      <c r="BI78" s="45">
        <f t="shared" si="60"/>
        <v>0</v>
      </c>
      <c r="BJ78" s="42">
        <v>0</v>
      </c>
      <c r="BK78" s="44">
        <f t="shared" si="61"/>
        <v>0</v>
      </c>
      <c r="BL78" s="45">
        <f t="shared" si="62"/>
        <v>0</v>
      </c>
      <c r="BM78">
        <v>0</v>
      </c>
      <c r="BN78" s="44">
        <f t="shared" si="63"/>
        <v>0</v>
      </c>
      <c r="BO78" s="45">
        <f t="shared" si="64"/>
        <v>0</v>
      </c>
      <c r="BP78">
        <v>0</v>
      </c>
      <c r="BQ78" s="44">
        <f t="shared" si="65"/>
        <v>0</v>
      </c>
      <c r="BR78" s="45">
        <f t="shared" si="66"/>
        <v>0</v>
      </c>
    </row>
    <row r="79" spans="1:70">
      <c r="A79" s="10" t="s">
        <v>291</v>
      </c>
      <c r="B79" s="10"/>
      <c r="C79" s="22"/>
      <c r="D79" s="22"/>
      <c r="E79" s="33">
        <v>1</v>
      </c>
      <c r="F79" s="9">
        <v>0</v>
      </c>
      <c r="G79" s="31">
        <f t="shared" si="44"/>
        <v>0</v>
      </c>
      <c r="H79">
        <v>0</v>
      </c>
      <c r="I79" s="34">
        <f t="shared" si="1"/>
        <v>0</v>
      </c>
      <c r="J79" s="34">
        <f t="shared" si="2"/>
        <v>0</v>
      </c>
      <c r="K79" s="42">
        <v>0</v>
      </c>
      <c r="L79" s="34">
        <f t="shared" si="3"/>
        <v>0</v>
      </c>
      <c r="M79" s="34">
        <f t="shared" si="4"/>
        <v>0</v>
      </c>
      <c r="N79" s="42">
        <v>0</v>
      </c>
      <c r="O79" s="44">
        <f t="shared" si="5"/>
        <v>0</v>
      </c>
      <c r="P79" s="45">
        <f t="shared" si="6"/>
        <v>0</v>
      </c>
      <c r="Q79" s="42">
        <v>0</v>
      </c>
      <c r="R79" s="44">
        <f t="shared" si="7"/>
        <v>0</v>
      </c>
      <c r="S79" s="45">
        <f t="shared" si="8"/>
        <v>0</v>
      </c>
      <c r="T79" s="42">
        <v>0</v>
      </c>
      <c r="U79" s="44">
        <f t="shared" si="9"/>
        <v>0</v>
      </c>
      <c r="V79" s="45">
        <f t="shared" si="10"/>
        <v>0</v>
      </c>
      <c r="W79" s="42">
        <v>0</v>
      </c>
      <c r="X79" s="44">
        <f t="shared" si="11"/>
        <v>0</v>
      </c>
      <c r="Y79" s="45">
        <f t="shared" si="12"/>
        <v>0</v>
      </c>
      <c r="Z79" s="42">
        <v>0</v>
      </c>
      <c r="AA79" s="44">
        <f t="shared" si="13"/>
        <v>0</v>
      </c>
      <c r="AB79" s="45">
        <f t="shared" si="14"/>
        <v>0</v>
      </c>
      <c r="AC79" s="42">
        <v>0</v>
      </c>
      <c r="AD79" s="44">
        <f t="shared" si="15"/>
        <v>0</v>
      </c>
      <c r="AE79" s="45">
        <f t="shared" si="16"/>
        <v>0</v>
      </c>
      <c r="AF79" s="42">
        <v>0</v>
      </c>
      <c r="AG79" s="44">
        <f t="shared" si="17"/>
        <v>0</v>
      </c>
      <c r="AH79" s="45">
        <f t="shared" si="18"/>
        <v>0</v>
      </c>
      <c r="AI79" s="42">
        <v>0</v>
      </c>
      <c r="AJ79" s="44">
        <f t="shared" si="19"/>
        <v>0</v>
      </c>
      <c r="AK79" s="45">
        <f t="shared" si="20"/>
        <v>0</v>
      </c>
      <c r="AL79" s="42">
        <v>0</v>
      </c>
      <c r="AM79" s="44">
        <f t="shared" si="45"/>
        <v>0</v>
      </c>
      <c r="AN79" s="45">
        <f t="shared" si="46"/>
        <v>0</v>
      </c>
      <c r="AO79">
        <v>0</v>
      </c>
      <c r="AP79" s="44">
        <f t="shared" si="47"/>
        <v>0</v>
      </c>
      <c r="AQ79" s="45">
        <f t="shared" si="48"/>
        <v>0</v>
      </c>
      <c r="AR79" s="42">
        <v>0</v>
      </c>
      <c r="AS79" s="44">
        <f t="shared" si="49"/>
        <v>0</v>
      </c>
      <c r="AT79" s="45">
        <f t="shared" si="50"/>
        <v>0</v>
      </c>
      <c r="AU79" s="42">
        <v>0</v>
      </c>
      <c r="AV79" s="44">
        <f t="shared" si="51"/>
        <v>0</v>
      </c>
      <c r="AW79" s="45">
        <f t="shared" si="52"/>
        <v>0</v>
      </c>
      <c r="AX79" s="42">
        <v>0</v>
      </c>
      <c r="AY79" s="44">
        <f t="shared" si="53"/>
        <v>0</v>
      </c>
      <c r="AZ79" s="45">
        <f t="shared" si="54"/>
        <v>0</v>
      </c>
      <c r="BA79" s="42">
        <v>0</v>
      </c>
      <c r="BB79" s="44">
        <f t="shared" si="55"/>
        <v>0</v>
      </c>
      <c r="BC79" s="45">
        <f t="shared" si="56"/>
        <v>0</v>
      </c>
      <c r="BD79" s="42">
        <v>0</v>
      </c>
      <c r="BE79" s="44">
        <f t="shared" si="57"/>
        <v>0</v>
      </c>
      <c r="BF79" s="45">
        <f t="shared" si="58"/>
        <v>0</v>
      </c>
      <c r="BG79" s="42">
        <v>0</v>
      </c>
      <c r="BH79" s="44">
        <f t="shared" si="59"/>
        <v>0</v>
      </c>
      <c r="BI79" s="45">
        <f t="shared" si="60"/>
        <v>0</v>
      </c>
      <c r="BJ79" s="42">
        <v>0</v>
      </c>
      <c r="BK79" s="44">
        <f t="shared" si="61"/>
        <v>0</v>
      </c>
      <c r="BL79" s="45">
        <f t="shared" si="62"/>
        <v>0</v>
      </c>
      <c r="BM79" s="42">
        <v>0</v>
      </c>
      <c r="BN79" s="44">
        <f t="shared" si="63"/>
        <v>0</v>
      </c>
      <c r="BO79" s="45">
        <f t="shared" si="64"/>
        <v>0</v>
      </c>
      <c r="BP79" s="42">
        <v>0</v>
      </c>
      <c r="BQ79" s="44">
        <f t="shared" si="65"/>
        <v>0</v>
      </c>
      <c r="BR79" s="45">
        <f t="shared" si="66"/>
        <v>0</v>
      </c>
    </row>
    <row r="80" spans="1:70">
      <c r="A80" s="10" t="s">
        <v>289</v>
      </c>
      <c r="B80" s="21">
        <v>1077344</v>
      </c>
      <c r="C80" s="21" t="s">
        <v>426</v>
      </c>
      <c r="D80" s="21" t="s">
        <v>427</v>
      </c>
      <c r="E80" s="33">
        <v>1</v>
      </c>
      <c r="F80" s="9">
        <v>0.66</v>
      </c>
      <c r="G80" s="31">
        <f t="shared" si="44"/>
        <v>0.66</v>
      </c>
      <c r="H80">
        <v>0</v>
      </c>
      <c r="I80" s="34">
        <f t="shared" si="1"/>
        <v>0</v>
      </c>
      <c r="J80" s="34">
        <f t="shared" si="2"/>
        <v>0</v>
      </c>
      <c r="K80" s="42">
        <v>0</v>
      </c>
      <c r="L80" s="34">
        <f t="shared" si="3"/>
        <v>0</v>
      </c>
      <c r="M80" s="34">
        <f t="shared" si="4"/>
        <v>0</v>
      </c>
      <c r="N80" s="42">
        <v>0</v>
      </c>
      <c r="O80" s="44">
        <f t="shared" si="5"/>
        <v>0</v>
      </c>
      <c r="P80" s="45">
        <f t="shared" si="6"/>
        <v>0</v>
      </c>
      <c r="Q80" s="42">
        <v>0</v>
      </c>
      <c r="R80" s="44">
        <f t="shared" si="7"/>
        <v>0</v>
      </c>
      <c r="S80" s="45">
        <f t="shared" si="8"/>
        <v>0</v>
      </c>
      <c r="T80" s="42">
        <v>0</v>
      </c>
      <c r="U80" s="44">
        <f t="shared" si="9"/>
        <v>0</v>
      </c>
      <c r="V80" s="45">
        <f t="shared" si="10"/>
        <v>0</v>
      </c>
      <c r="W80" s="42">
        <v>0</v>
      </c>
      <c r="X80" s="44">
        <f t="shared" si="11"/>
        <v>0</v>
      </c>
      <c r="Y80" s="45">
        <f t="shared" si="12"/>
        <v>0</v>
      </c>
      <c r="Z80" s="42">
        <v>0</v>
      </c>
      <c r="AA80" s="44">
        <f t="shared" si="13"/>
        <v>0</v>
      </c>
      <c r="AB80" s="45">
        <f t="shared" si="14"/>
        <v>0</v>
      </c>
      <c r="AC80" s="42">
        <v>0</v>
      </c>
      <c r="AD80" s="44">
        <f t="shared" si="15"/>
        <v>0</v>
      </c>
      <c r="AE80" s="45">
        <f t="shared" si="16"/>
        <v>0</v>
      </c>
      <c r="AF80" s="42">
        <v>1</v>
      </c>
      <c r="AG80" s="44">
        <f t="shared" si="17"/>
        <v>0.66</v>
      </c>
      <c r="AH80" s="45">
        <f t="shared" si="18"/>
        <v>13.200000000000001</v>
      </c>
      <c r="AI80" s="42">
        <v>1</v>
      </c>
      <c r="AJ80" s="44">
        <f t="shared" si="19"/>
        <v>0.66</v>
      </c>
      <c r="AK80" s="45">
        <f t="shared" si="20"/>
        <v>2.64</v>
      </c>
      <c r="AL80" s="42">
        <v>0</v>
      </c>
      <c r="AM80" s="44">
        <f t="shared" si="45"/>
        <v>0</v>
      </c>
      <c r="AN80" s="45">
        <f t="shared" si="46"/>
        <v>0</v>
      </c>
      <c r="AO80">
        <v>0</v>
      </c>
      <c r="AP80" s="44">
        <f t="shared" si="47"/>
        <v>0</v>
      </c>
      <c r="AQ80" s="45">
        <f t="shared" si="48"/>
        <v>0</v>
      </c>
      <c r="AR80">
        <v>0</v>
      </c>
      <c r="AS80" s="44">
        <f t="shared" si="49"/>
        <v>0</v>
      </c>
      <c r="AT80" s="45">
        <f t="shared" si="50"/>
        <v>0</v>
      </c>
      <c r="AU80">
        <v>0</v>
      </c>
      <c r="AV80" s="44">
        <f t="shared" si="51"/>
        <v>0</v>
      </c>
      <c r="AW80" s="45">
        <f t="shared" si="52"/>
        <v>0</v>
      </c>
      <c r="AX80">
        <v>0</v>
      </c>
      <c r="AY80" s="44">
        <f t="shared" si="53"/>
        <v>0</v>
      </c>
      <c r="AZ80" s="45">
        <f t="shared" si="54"/>
        <v>0</v>
      </c>
      <c r="BA80" s="42">
        <v>0</v>
      </c>
      <c r="BB80" s="44">
        <f t="shared" si="55"/>
        <v>0</v>
      </c>
      <c r="BC80" s="45">
        <f t="shared" si="56"/>
        <v>0</v>
      </c>
      <c r="BD80" s="42">
        <v>0</v>
      </c>
      <c r="BE80" s="44">
        <f t="shared" si="57"/>
        <v>0</v>
      </c>
      <c r="BF80" s="45">
        <f t="shared" si="58"/>
        <v>0</v>
      </c>
      <c r="BG80" s="42">
        <v>0</v>
      </c>
      <c r="BH80" s="44">
        <f t="shared" si="59"/>
        <v>0</v>
      </c>
      <c r="BI80" s="45">
        <f t="shared" si="60"/>
        <v>0</v>
      </c>
      <c r="BJ80" s="42">
        <v>0</v>
      </c>
      <c r="BK80" s="44">
        <f t="shared" si="61"/>
        <v>0</v>
      </c>
      <c r="BL80" s="45">
        <f t="shared" si="62"/>
        <v>0</v>
      </c>
      <c r="BM80" s="42">
        <v>0</v>
      </c>
      <c r="BN80" s="44">
        <f t="shared" si="63"/>
        <v>0</v>
      </c>
      <c r="BO80" s="45">
        <f t="shared" si="64"/>
        <v>0</v>
      </c>
      <c r="BP80" s="42">
        <v>0</v>
      </c>
      <c r="BQ80" s="44">
        <f t="shared" si="65"/>
        <v>0</v>
      </c>
      <c r="BR80" s="45">
        <f t="shared" si="66"/>
        <v>0</v>
      </c>
    </row>
    <row r="81" spans="1:70">
      <c r="A81" s="72" t="s">
        <v>125</v>
      </c>
      <c r="B81" s="72">
        <v>1284269</v>
      </c>
      <c r="C81" s="73" t="s">
        <v>268</v>
      </c>
      <c r="D81" s="73" t="s">
        <v>269</v>
      </c>
      <c r="E81" s="8">
        <v>1</v>
      </c>
      <c r="F81" s="9">
        <v>46.7</v>
      </c>
      <c r="G81" s="31">
        <f t="shared" ref="G81:G86" si="67">F81/E81</f>
        <v>46.7</v>
      </c>
      <c r="H81">
        <v>0</v>
      </c>
      <c r="I81" s="34">
        <f t="shared" si="1"/>
        <v>0</v>
      </c>
      <c r="J81" s="34">
        <f t="shared" si="2"/>
        <v>0</v>
      </c>
      <c r="K81" s="42">
        <v>0</v>
      </c>
      <c r="L81" s="34">
        <f t="shared" si="3"/>
        <v>0</v>
      </c>
      <c r="M81" s="34">
        <f t="shared" si="4"/>
        <v>0</v>
      </c>
      <c r="N81" s="42">
        <v>0</v>
      </c>
      <c r="O81" s="44">
        <f t="shared" si="5"/>
        <v>0</v>
      </c>
      <c r="P81" s="45">
        <f t="shared" si="6"/>
        <v>0</v>
      </c>
      <c r="Q81" s="42">
        <v>0</v>
      </c>
      <c r="R81" s="44">
        <f t="shared" si="7"/>
        <v>0</v>
      </c>
      <c r="S81" s="45">
        <f t="shared" si="8"/>
        <v>0</v>
      </c>
      <c r="T81" s="42">
        <v>0</v>
      </c>
      <c r="U81" s="44">
        <f t="shared" si="9"/>
        <v>0</v>
      </c>
      <c r="V81" s="45">
        <f t="shared" si="10"/>
        <v>0</v>
      </c>
      <c r="W81" s="42">
        <v>1</v>
      </c>
      <c r="X81" s="44">
        <f t="shared" si="11"/>
        <v>46.7</v>
      </c>
      <c r="Y81" s="45">
        <f t="shared" si="12"/>
        <v>93.4</v>
      </c>
      <c r="Z81" s="42">
        <v>0</v>
      </c>
      <c r="AA81" s="44">
        <f t="shared" si="13"/>
        <v>0</v>
      </c>
      <c r="AB81" s="45">
        <f t="shared" si="14"/>
        <v>0</v>
      </c>
      <c r="AC81" s="42">
        <v>0</v>
      </c>
      <c r="AD81" s="44">
        <f t="shared" si="15"/>
        <v>0</v>
      </c>
      <c r="AE81" s="45">
        <f t="shared" si="16"/>
        <v>0</v>
      </c>
      <c r="AF81" s="42">
        <v>0</v>
      </c>
      <c r="AG81" s="44">
        <f t="shared" si="17"/>
        <v>0</v>
      </c>
      <c r="AH81" s="45">
        <f t="shared" si="18"/>
        <v>0</v>
      </c>
      <c r="AI81" s="42">
        <v>0</v>
      </c>
      <c r="AJ81" s="44">
        <f t="shared" si="19"/>
        <v>0</v>
      </c>
      <c r="AK81" s="45">
        <f t="shared" si="20"/>
        <v>0</v>
      </c>
      <c r="AL81" s="42">
        <v>0</v>
      </c>
      <c r="AM81" s="44">
        <f t="shared" si="45"/>
        <v>0</v>
      </c>
      <c r="AN81" s="45">
        <f t="shared" si="46"/>
        <v>0</v>
      </c>
      <c r="AO81" s="42">
        <v>0</v>
      </c>
      <c r="AP81" s="44">
        <f t="shared" si="47"/>
        <v>0</v>
      </c>
      <c r="AQ81" s="45">
        <f t="shared" si="48"/>
        <v>0</v>
      </c>
      <c r="AR81" s="42">
        <v>0</v>
      </c>
      <c r="AS81" s="44">
        <f t="shared" si="49"/>
        <v>0</v>
      </c>
      <c r="AT81" s="45">
        <f t="shared" si="50"/>
        <v>0</v>
      </c>
      <c r="AU81" s="42">
        <v>0</v>
      </c>
      <c r="AV81" s="44">
        <f t="shared" si="51"/>
        <v>0</v>
      </c>
      <c r="AW81" s="45">
        <f t="shared" si="52"/>
        <v>0</v>
      </c>
      <c r="AX81" s="42">
        <v>0</v>
      </c>
      <c r="AY81" s="44">
        <f t="shared" si="53"/>
        <v>0</v>
      </c>
      <c r="AZ81" s="45">
        <f t="shared" si="54"/>
        <v>0</v>
      </c>
      <c r="BA81" s="42">
        <v>0</v>
      </c>
      <c r="BB81" s="44">
        <f t="shared" si="55"/>
        <v>0</v>
      </c>
      <c r="BC81" s="45">
        <f t="shared" si="56"/>
        <v>0</v>
      </c>
      <c r="BD81" s="42">
        <v>0</v>
      </c>
      <c r="BE81" s="44">
        <f t="shared" si="57"/>
        <v>0</v>
      </c>
      <c r="BF81" s="45">
        <f t="shared" si="58"/>
        <v>0</v>
      </c>
      <c r="BG81" s="42">
        <v>0</v>
      </c>
      <c r="BH81" s="44">
        <f t="shared" si="59"/>
        <v>0</v>
      </c>
      <c r="BI81" s="45">
        <f t="shared" si="60"/>
        <v>0</v>
      </c>
      <c r="BJ81" s="42">
        <v>0</v>
      </c>
      <c r="BK81" s="44">
        <f t="shared" si="61"/>
        <v>0</v>
      </c>
      <c r="BL81" s="45">
        <f t="shared" si="62"/>
        <v>0</v>
      </c>
      <c r="BM81" s="42">
        <v>0</v>
      </c>
      <c r="BN81" s="44">
        <f t="shared" si="63"/>
        <v>0</v>
      </c>
      <c r="BO81" s="45">
        <f t="shared" si="64"/>
        <v>0</v>
      </c>
      <c r="BP81" s="42">
        <v>0</v>
      </c>
      <c r="BQ81" s="44">
        <f t="shared" si="65"/>
        <v>0</v>
      </c>
      <c r="BR81" s="45">
        <f t="shared" si="66"/>
        <v>0</v>
      </c>
    </row>
    <row r="82" spans="1:70">
      <c r="A82" s="72" t="s">
        <v>19</v>
      </c>
      <c r="B82" s="72">
        <v>1205017</v>
      </c>
      <c r="C82" s="73" t="s">
        <v>267</v>
      </c>
      <c r="D82" s="73" t="s">
        <v>267</v>
      </c>
      <c r="E82" s="8">
        <v>1</v>
      </c>
      <c r="F82" s="9">
        <v>22.4</v>
      </c>
      <c r="G82" s="31">
        <f t="shared" si="67"/>
        <v>22.4</v>
      </c>
      <c r="H82">
        <v>1</v>
      </c>
      <c r="I82" s="34">
        <f t="shared" ref="I82:I86" si="68">$G82*H82</f>
        <v>22.4</v>
      </c>
      <c r="J82" s="34">
        <f t="shared" ref="J82:J86" si="69">J$4*I82</f>
        <v>44.8</v>
      </c>
      <c r="K82" s="42">
        <v>1</v>
      </c>
      <c r="L82" s="34">
        <f t="shared" ref="L82:L86" si="70">$G82*K82</f>
        <v>22.4</v>
      </c>
      <c r="M82" s="34">
        <f t="shared" ref="M82:M86" si="71">M$4*L82</f>
        <v>44.8</v>
      </c>
      <c r="N82" s="42">
        <v>0</v>
      </c>
      <c r="O82" s="44">
        <f t="shared" ref="O82:O86" si="72">$G82*N82</f>
        <v>0</v>
      </c>
      <c r="P82" s="45">
        <f t="shared" ref="P82:P86" si="73">P$4*O82</f>
        <v>0</v>
      </c>
      <c r="Q82" s="42">
        <v>0</v>
      </c>
      <c r="R82" s="44">
        <f t="shared" ref="R82:R83" si="74">$G82*Q82</f>
        <v>0</v>
      </c>
      <c r="S82" s="45">
        <f t="shared" ref="S82:S83" si="75">S$4*R82</f>
        <v>0</v>
      </c>
      <c r="T82" s="42">
        <v>0</v>
      </c>
      <c r="U82" s="44">
        <f t="shared" ref="U82:U86" si="76">$G82*T82</f>
        <v>0</v>
      </c>
      <c r="V82" s="45">
        <f t="shared" ref="V82:V86" si="77">V$4*U82</f>
        <v>0</v>
      </c>
      <c r="W82" s="42">
        <v>0</v>
      </c>
      <c r="X82" s="44">
        <f t="shared" ref="X82:X86" si="78">$G82*W82</f>
        <v>0</v>
      </c>
      <c r="Y82" s="45">
        <f t="shared" ref="Y82:Y86" si="79">Y$4*X82</f>
        <v>0</v>
      </c>
      <c r="Z82" s="42">
        <v>0</v>
      </c>
      <c r="AA82" s="44">
        <f t="shared" ref="AA82:AA86" si="80">$G82*Z82</f>
        <v>0</v>
      </c>
      <c r="AB82" s="45">
        <f t="shared" ref="AB82:AB86" si="81">AB$4*AA82</f>
        <v>0</v>
      </c>
      <c r="AC82" s="42">
        <v>0</v>
      </c>
      <c r="AD82" s="44">
        <f t="shared" ref="AD82:AD86" si="82">$G82*AC82</f>
        <v>0</v>
      </c>
      <c r="AE82" s="45">
        <f t="shared" ref="AE82:AE86" si="83">AE$4*AD82</f>
        <v>0</v>
      </c>
      <c r="AF82" s="42">
        <v>0</v>
      </c>
      <c r="AG82" s="44">
        <f t="shared" ref="AG82:AG86" si="84">$G82*AF82</f>
        <v>0</v>
      </c>
      <c r="AH82" s="45">
        <f t="shared" ref="AH82:AH86" si="85">AH$4*AG82</f>
        <v>0</v>
      </c>
      <c r="AI82" s="42">
        <v>0</v>
      </c>
      <c r="AJ82" s="44">
        <f t="shared" ref="AJ82:AJ86" si="86">$G82*AI82</f>
        <v>0</v>
      </c>
      <c r="AK82" s="45">
        <f t="shared" ref="AK82:AK86" si="87">AK$4*AJ82</f>
        <v>0</v>
      </c>
      <c r="AL82" s="42">
        <v>0</v>
      </c>
      <c r="AM82" s="44">
        <f t="shared" si="45"/>
        <v>0</v>
      </c>
      <c r="AN82" s="45">
        <f t="shared" si="46"/>
        <v>0</v>
      </c>
      <c r="AO82">
        <v>0</v>
      </c>
      <c r="AP82" s="44">
        <f t="shared" si="47"/>
        <v>0</v>
      </c>
      <c r="AQ82" s="45">
        <f t="shared" si="48"/>
        <v>0</v>
      </c>
      <c r="AR82">
        <v>0</v>
      </c>
      <c r="AS82" s="44">
        <f t="shared" si="49"/>
        <v>0</v>
      </c>
      <c r="AT82" s="45">
        <f t="shared" si="50"/>
        <v>0</v>
      </c>
      <c r="AU82">
        <v>0</v>
      </c>
      <c r="AV82" s="44">
        <f t="shared" si="51"/>
        <v>0</v>
      </c>
      <c r="AW82" s="45">
        <f t="shared" si="52"/>
        <v>0</v>
      </c>
      <c r="AX82">
        <v>0</v>
      </c>
      <c r="AY82" s="44">
        <f t="shared" si="53"/>
        <v>0</v>
      </c>
      <c r="AZ82" s="45">
        <f t="shared" si="54"/>
        <v>0</v>
      </c>
      <c r="BA82">
        <v>0</v>
      </c>
      <c r="BB82" s="44">
        <f t="shared" si="55"/>
        <v>0</v>
      </c>
      <c r="BC82" s="45">
        <f t="shared" si="56"/>
        <v>0</v>
      </c>
      <c r="BD82">
        <v>0</v>
      </c>
      <c r="BE82" s="44">
        <f t="shared" si="57"/>
        <v>0</v>
      </c>
      <c r="BF82" s="45">
        <f t="shared" si="58"/>
        <v>0</v>
      </c>
      <c r="BG82">
        <v>0</v>
      </c>
      <c r="BH82" s="44">
        <f t="shared" si="59"/>
        <v>0</v>
      </c>
      <c r="BI82" s="45">
        <f t="shared" si="60"/>
        <v>0</v>
      </c>
      <c r="BJ82">
        <v>0</v>
      </c>
      <c r="BK82" s="44">
        <f t="shared" si="61"/>
        <v>0</v>
      </c>
      <c r="BL82" s="45">
        <f t="shared" si="62"/>
        <v>0</v>
      </c>
      <c r="BM82">
        <v>0</v>
      </c>
      <c r="BN82" s="44">
        <f t="shared" si="63"/>
        <v>0</v>
      </c>
      <c r="BO82" s="45">
        <f t="shared" si="64"/>
        <v>0</v>
      </c>
      <c r="BP82">
        <v>0</v>
      </c>
      <c r="BQ82" s="44">
        <f t="shared" si="65"/>
        <v>0</v>
      </c>
      <c r="BR82" s="45">
        <f t="shared" si="66"/>
        <v>0</v>
      </c>
    </row>
    <row r="83" spans="1:70">
      <c r="A83" s="11" t="s">
        <v>196</v>
      </c>
      <c r="B83" s="11">
        <v>1439745</v>
      </c>
      <c r="C83" s="23" t="s">
        <v>282</v>
      </c>
      <c r="D83" s="28" t="s">
        <v>168</v>
      </c>
      <c r="E83" s="8">
        <v>1</v>
      </c>
      <c r="F83" s="9">
        <v>1.6</v>
      </c>
      <c r="G83" s="31">
        <f t="shared" si="67"/>
        <v>1.6</v>
      </c>
      <c r="H83">
        <v>0</v>
      </c>
      <c r="I83" s="34">
        <f t="shared" si="68"/>
        <v>0</v>
      </c>
      <c r="J83" s="34">
        <f t="shared" si="69"/>
        <v>0</v>
      </c>
      <c r="K83" s="42">
        <v>0</v>
      </c>
      <c r="L83" s="34">
        <f t="shared" si="70"/>
        <v>0</v>
      </c>
      <c r="M83" s="34">
        <f t="shared" si="71"/>
        <v>0</v>
      </c>
      <c r="N83" s="42">
        <v>0</v>
      </c>
      <c r="O83" s="44">
        <f t="shared" si="72"/>
        <v>0</v>
      </c>
      <c r="P83" s="45">
        <f t="shared" si="73"/>
        <v>0</v>
      </c>
      <c r="Q83" s="42">
        <v>0</v>
      </c>
      <c r="R83" s="44">
        <f t="shared" si="74"/>
        <v>0</v>
      </c>
      <c r="S83" s="45">
        <f t="shared" si="75"/>
        <v>0</v>
      </c>
      <c r="T83" s="42">
        <v>0</v>
      </c>
      <c r="U83" s="44">
        <f t="shared" si="76"/>
        <v>0</v>
      </c>
      <c r="V83" s="45">
        <f t="shared" si="77"/>
        <v>0</v>
      </c>
      <c r="W83" s="42">
        <v>0</v>
      </c>
      <c r="X83" s="44">
        <f t="shared" si="78"/>
        <v>0</v>
      </c>
      <c r="Y83" s="45">
        <f t="shared" si="79"/>
        <v>0</v>
      </c>
      <c r="Z83" s="42">
        <v>0</v>
      </c>
      <c r="AA83" s="44">
        <f t="shared" si="80"/>
        <v>0</v>
      </c>
      <c r="AB83" s="45">
        <f t="shared" si="81"/>
        <v>0</v>
      </c>
      <c r="AC83" s="42">
        <v>0</v>
      </c>
      <c r="AD83" s="44">
        <f t="shared" si="82"/>
        <v>0</v>
      </c>
      <c r="AE83" s="45">
        <f t="shared" si="83"/>
        <v>0</v>
      </c>
      <c r="AF83" s="42">
        <v>1</v>
      </c>
      <c r="AG83" s="44">
        <f t="shared" si="84"/>
        <v>1.6</v>
      </c>
      <c r="AH83" s="45">
        <f t="shared" si="85"/>
        <v>32</v>
      </c>
      <c r="AI83" s="42">
        <v>1</v>
      </c>
      <c r="AJ83" s="44">
        <f t="shared" si="86"/>
        <v>1.6</v>
      </c>
      <c r="AK83" s="45">
        <f t="shared" si="87"/>
        <v>6.4</v>
      </c>
      <c r="AL83" s="42">
        <v>0</v>
      </c>
      <c r="AM83" s="44">
        <f t="shared" si="45"/>
        <v>0</v>
      </c>
      <c r="AN83" s="45">
        <f t="shared" si="46"/>
        <v>0</v>
      </c>
      <c r="AO83">
        <v>0</v>
      </c>
      <c r="AP83" s="44">
        <f t="shared" si="47"/>
        <v>0</v>
      </c>
      <c r="AQ83" s="45">
        <f t="shared" si="48"/>
        <v>0</v>
      </c>
      <c r="AR83" s="42">
        <v>0</v>
      </c>
      <c r="AS83" s="44">
        <f t="shared" si="49"/>
        <v>0</v>
      </c>
      <c r="AT83" s="45">
        <f t="shared" si="50"/>
        <v>0</v>
      </c>
      <c r="AU83" s="42">
        <v>0</v>
      </c>
      <c r="AV83" s="44">
        <f t="shared" si="51"/>
        <v>0</v>
      </c>
      <c r="AW83" s="45">
        <f t="shared" si="52"/>
        <v>0</v>
      </c>
      <c r="AX83" s="42">
        <v>0</v>
      </c>
      <c r="AY83" s="44">
        <f t="shared" si="53"/>
        <v>0</v>
      </c>
      <c r="AZ83" s="45">
        <f t="shared" si="54"/>
        <v>0</v>
      </c>
      <c r="BA83" s="42">
        <v>0</v>
      </c>
      <c r="BB83" s="44">
        <f t="shared" si="55"/>
        <v>0</v>
      </c>
      <c r="BC83" s="45">
        <f t="shared" si="56"/>
        <v>0</v>
      </c>
      <c r="BD83" s="42">
        <v>0</v>
      </c>
      <c r="BE83" s="44">
        <f t="shared" si="57"/>
        <v>0</v>
      </c>
      <c r="BF83" s="45">
        <f t="shared" si="58"/>
        <v>0</v>
      </c>
      <c r="BG83" s="42">
        <v>0</v>
      </c>
      <c r="BH83" s="44">
        <f t="shared" si="59"/>
        <v>0</v>
      </c>
      <c r="BI83" s="45">
        <f t="shared" si="60"/>
        <v>0</v>
      </c>
      <c r="BJ83" s="42">
        <v>0</v>
      </c>
      <c r="BK83" s="44">
        <f t="shared" si="61"/>
        <v>0</v>
      </c>
      <c r="BL83" s="45">
        <f t="shared" si="62"/>
        <v>0</v>
      </c>
      <c r="BM83" s="42">
        <v>0</v>
      </c>
      <c r="BN83" s="44">
        <f t="shared" si="63"/>
        <v>0</v>
      </c>
      <c r="BO83" s="45">
        <f t="shared" si="64"/>
        <v>0</v>
      </c>
      <c r="BP83" s="42">
        <v>0</v>
      </c>
      <c r="BQ83" s="44">
        <f t="shared" si="65"/>
        <v>0</v>
      </c>
      <c r="BR83" s="45">
        <f t="shared" si="66"/>
        <v>0</v>
      </c>
    </row>
    <row r="84" spans="1:70">
      <c r="A84" s="7" t="s">
        <v>250</v>
      </c>
      <c r="B84" s="7">
        <v>1268655</v>
      </c>
      <c r="C84" s="21" t="s">
        <v>252</v>
      </c>
      <c r="D84" s="21" t="s">
        <v>251</v>
      </c>
      <c r="E84" s="8">
        <v>1</v>
      </c>
      <c r="F84" s="9">
        <v>0.28999999999999998</v>
      </c>
      <c r="G84" s="31">
        <f t="shared" si="67"/>
        <v>0.28999999999999998</v>
      </c>
      <c r="H84">
        <v>0</v>
      </c>
      <c r="I84" s="34">
        <f t="shared" si="68"/>
        <v>0</v>
      </c>
      <c r="J84" s="34">
        <f t="shared" si="69"/>
        <v>0</v>
      </c>
      <c r="K84" s="42">
        <v>0</v>
      </c>
      <c r="L84" s="34">
        <f t="shared" si="70"/>
        <v>0</v>
      </c>
      <c r="M84" s="34">
        <f t="shared" si="71"/>
        <v>0</v>
      </c>
      <c r="N84" s="42">
        <v>0</v>
      </c>
      <c r="O84" s="44">
        <f t="shared" si="72"/>
        <v>0</v>
      </c>
      <c r="P84" s="45">
        <f t="shared" si="73"/>
        <v>0</v>
      </c>
      <c r="Q84" s="42">
        <v>3</v>
      </c>
      <c r="R84" s="44">
        <f t="shared" ref="R84:R86" si="88">$G84*Q84</f>
        <v>0.86999999999999988</v>
      </c>
      <c r="S84" s="45">
        <f t="shared" ref="S84:S86" si="89">S$4*R84</f>
        <v>1.7399999999999998</v>
      </c>
      <c r="T84" s="42">
        <v>0</v>
      </c>
      <c r="U84" s="44">
        <f t="shared" si="76"/>
        <v>0</v>
      </c>
      <c r="V84" s="45">
        <f t="shared" si="77"/>
        <v>0</v>
      </c>
      <c r="W84" s="42">
        <v>0</v>
      </c>
      <c r="X84" s="44">
        <f t="shared" si="78"/>
        <v>0</v>
      </c>
      <c r="Y84" s="45">
        <f t="shared" si="79"/>
        <v>0</v>
      </c>
      <c r="Z84" s="42">
        <v>0</v>
      </c>
      <c r="AA84" s="44">
        <f t="shared" si="80"/>
        <v>0</v>
      </c>
      <c r="AB84" s="45">
        <f t="shared" si="81"/>
        <v>0</v>
      </c>
      <c r="AC84" s="42">
        <v>0</v>
      </c>
      <c r="AD84" s="44">
        <f t="shared" si="82"/>
        <v>0</v>
      </c>
      <c r="AE84" s="45">
        <f t="shared" si="83"/>
        <v>0</v>
      </c>
      <c r="AF84" s="42">
        <v>0</v>
      </c>
      <c r="AG84" s="44">
        <f t="shared" si="84"/>
        <v>0</v>
      </c>
      <c r="AH84" s="45">
        <f t="shared" si="85"/>
        <v>0</v>
      </c>
      <c r="AI84" s="42">
        <v>0</v>
      </c>
      <c r="AJ84" s="44">
        <f t="shared" si="86"/>
        <v>0</v>
      </c>
      <c r="AK84" s="45">
        <f t="shared" si="87"/>
        <v>0</v>
      </c>
      <c r="AL84" s="42">
        <v>0</v>
      </c>
      <c r="AM84" s="44">
        <f t="shared" si="45"/>
        <v>0</v>
      </c>
      <c r="AN84" s="45">
        <f t="shared" si="46"/>
        <v>0</v>
      </c>
      <c r="AO84" s="42">
        <v>0</v>
      </c>
      <c r="AP84" s="44">
        <f t="shared" si="47"/>
        <v>0</v>
      </c>
      <c r="AQ84" s="45">
        <f t="shared" si="48"/>
        <v>0</v>
      </c>
      <c r="AR84">
        <v>0</v>
      </c>
      <c r="AS84" s="44">
        <f t="shared" si="49"/>
        <v>0</v>
      </c>
      <c r="AT84" s="45">
        <f t="shared" si="50"/>
        <v>0</v>
      </c>
      <c r="AU84">
        <v>0</v>
      </c>
      <c r="AV84" s="44">
        <f t="shared" si="51"/>
        <v>0</v>
      </c>
      <c r="AW84" s="45">
        <f t="shared" si="52"/>
        <v>0</v>
      </c>
      <c r="AX84">
        <v>0</v>
      </c>
      <c r="AY84" s="44">
        <f t="shared" si="53"/>
        <v>0</v>
      </c>
      <c r="AZ84" s="45">
        <f t="shared" si="54"/>
        <v>0</v>
      </c>
      <c r="BA84" s="42">
        <v>0</v>
      </c>
      <c r="BB84" s="44">
        <f t="shared" si="55"/>
        <v>0</v>
      </c>
      <c r="BC84" s="45">
        <f t="shared" si="56"/>
        <v>0</v>
      </c>
      <c r="BD84" s="42">
        <v>0</v>
      </c>
      <c r="BE84" s="44">
        <f t="shared" si="57"/>
        <v>0</v>
      </c>
      <c r="BF84" s="45">
        <f t="shared" si="58"/>
        <v>0</v>
      </c>
      <c r="BG84" s="42">
        <v>0</v>
      </c>
      <c r="BH84" s="44">
        <f t="shared" si="59"/>
        <v>0</v>
      </c>
      <c r="BI84" s="45">
        <f t="shared" si="60"/>
        <v>0</v>
      </c>
      <c r="BJ84" s="42">
        <v>0</v>
      </c>
      <c r="BK84" s="44">
        <f t="shared" si="61"/>
        <v>0</v>
      </c>
      <c r="BL84" s="45">
        <f t="shared" si="62"/>
        <v>0</v>
      </c>
      <c r="BM84" s="42">
        <v>0</v>
      </c>
      <c r="BN84" s="44">
        <f t="shared" si="63"/>
        <v>0</v>
      </c>
      <c r="BO84" s="45">
        <f t="shared" si="64"/>
        <v>0</v>
      </c>
      <c r="BP84" s="42">
        <v>0</v>
      </c>
      <c r="BQ84" s="44">
        <f t="shared" si="65"/>
        <v>0</v>
      </c>
      <c r="BR84" s="45">
        <f t="shared" si="66"/>
        <v>0</v>
      </c>
    </row>
    <row r="85" spans="1:70">
      <c r="A85" s="65" t="s">
        <v>406</v>
      </c>
      <c r="B85" s="21">
        <v>1877102</v>
      </c>
      <c r="C85" s="65" t="s">
        <v>407</v>
      </c>
      <c r="D85" s="65" t="s">
        <v>411</v>
      </c>
      <c r="E85" s="7">
        <v>100</v>
      </c>
      <c r="F85" s="56">
        <v>28.6</v>
      </c>
      <c r="G85" s="70">
        <f t="shared" si="67"/>
        <v>0.28600000000000003</v>
      </c>
      <c r="H85">
        <v>0</v>
      </c>
      <c r="I85" s="34">
        <f t="shared" si="68"/>
        <v>0</v>
      </c>
      <c r="J85" s="34">
        <f t="shared" si="69"/>
        <v>0</v>
      </c>
      <c r="K85" s="42">
        <v>0</v>
      </c>
      <c r="L85" s="34">
        <f t="shared" si="70"/>
        <v>0</v>
      </c>
      <c r="M85" s="34">
        <f t="shared" si="71"/>
        <v>0</v>
      </c>
      <c r="N85" s="42">
        <v>0</v>
      </c>
      <c r="O85" s="44">
        <f t="shared" si="72"/>
        <v>0</v>
      </c>
      <c r="P85" s="45">
        <f t="shared" si="73"/>
        <v>0</v>
      </c>
      <c r="Q85" s="42">
        <v>0</v>
      </c>
      <c r="R85" s="44">
        <f t="shared" si="88"/>
        <v>0</v>
      </c>
      <c r="S85" s="45">
        <f t="shared" si="89"/>
        <v>0</v>
      </c>
      <c r="T85" s="42">
        <v>0</v>
      </c>
      <c r="U85" s="44">
        <f t="shared" si="76"/>
        <v>0</v>
      </c>
      <c r="V85" s="45">
        <f t="shared" si="77"/>
        <v>0</v>
      </c>
      <c r="W85" s="42">
        <v>0</v>
      </c>
      <c r="X85" s="44">
        <f t="shared" si="78"/>
        <v>0</v>
      </c>
      <c r="Y85" s="45">
        <f t="shared" si="79"/>
        <v>0</v>
      </c>
      <c r="Z85" s="42">
        <v>0</v>
      </c>
      <c r="AA85" s="44">
        <f t="shared" si="80"/>
        <v>0</v>
      </c>
      <c r="AB85" s="45">
        <f t="shared" si="81"/>
        <v>0</v>
      </c>
      <c r="AC85" s="42">
        <v>0</v>
      </c>
      <c r="AD85" s="44">
        <f t="shared" si="82"/>
        <v>0</v>
      </c>
      <c r="AE85" s="45">
        <f t="shared" si="83"/>
        <v>0</v>
      </c>
      <c r="AF85" s="42">
        <v>0</v>
      </c>
      <c r="AG85" s="44">
        <f t="shared" si="84"/>
        <v>0</v>
      </c>
      <c r="AH85" s="45">
        <f t="shared" si="85"/>
        <v>0</v>
      </c>
      <c r="AI85" s="42">
        <v>0</v>
      </c>
      <c r="AJ85" s="44">
        <f t="shared" si="86"/>
        <v>0</v>
      </c>
      <c r="AK85" s="45">
        <f t="shared" si="87"/>
        <v>0</v>
      </c>
      <c r="AL85" s="42">
        <v>0</v>
      </c>
      <c r="AM85" s="44">
        <f t="shared" si="45"/>
        <v>0</v>
      </c>
      <c r="AN85" s="45">
        <f t="shared" si="46"/>
        <v>0</v>
      </c>
      <c r="AO85" s="42">
        <v>0</v>
      </c>
      <c r="AP85" s="44">
        <f t="shared" si="47"/>
        <v>0</v>
      </c>
      <c r="AQ85" s="45">
        <f t="shared" si="48"/>
        <v>0</v>
      </c>
      <c r="AR85">
        <v>0</v>
      </c>
      <c r="AS85" s="44">
        <f t="shared" si="49"/>
        <v>0</v>
      </c>
      <c r="AT85" s="45">
        <f t="shared" si="50"/>
        <v>0</v>
      </c>
      <c r="AU85">
        <v>0</v>
      </c>
      <c r="AV85" s="44">
        <f t="shared" si="51"/>
        <v>0</v>
      </c>
      <c r="AW85" s="45">
        <f t="shared" si="52"/>
        <v>0</v>
      </c>
      <c r="AX85">
        <v>0</v>
      </c>
      <c r="AY85" s="44">
        <f t="shared" si="53"/>
        <v>0</v>
      </c>
      <c r="AZ85" s="45">
        <f t="shared" si="54"/>
        <v>0</v>
      </c>
      <c r="BA85" s="42">
        <v>0</v>
      </c>
      <c r="BB85" s="44">
        <f t="shared" si="55"/>
        <v>0</v>
      </c>
      <c r="BC85" s="45">
        <f t="shared" si="56"/>
        <v>0</v>
      </c>
      <c r="BD85" s="42">
        <v>0</v>
      </c>
      <c r="BE85" s="44">
        <f t="shared" si="57"/>
        <v>0</v>
      </c>
      <c r="BF85" s="45">
        <f t="shared" si="58"/>
        <v>0</v>
      </c>
      <c r="BG85" s="42">
        <v>0</v>
      </c>
      <c r="BH85" s="44">
        <f t="shared" si="59"/>
        <v>0</v>
      </c>
      <c r="BI85" s="45">
        <f t="shared" si="60"/>
        <v>0</v>
      </c>
      <c r="BJ85" s="42">
        <v>0</v>
      </c>
      <c r="BK85" s="44">
        <f t="shared" si="61"/>
        <v>0</v>
      </c>
      <c r="BL85" s="45">
        <f t="shared" si="62"/>
        <v>0</v>
      </c>
      <c r="BM85" s="42">
        <v>0</v>
      </c>
      <c r="BN85" s="44">
        <f t="shared" si="63"/>
        <v>0</v>
      </c>
      <c r="BO85" s="45">
        <f t="shared" si="64"/>
        <v>0</v>
      </c>
      <c r="BP85" s="42">
        <v>0</v>
      </c>
      <c r="BQ85" s="44">
        <f t="shared" si="65"/>
        <v>0</v>
      </c>
      <c r="BR85" s="45">
        <f t="shared" si="66"/>
        <v>0</v>
      </c>
    </row>
    <row r="86" spans="1:70">
      <c r="A86" s="69" t="s">
        <v>414</v>
      </c>
      <c r="B86" s="15">
        <v>1420015</v>
      </c>
      <c r="C86" s="69" t="s">
        <v>415</v>
      </c>
      <c r="D86" s="26" t="s">
        <v>411</v>
      </c>
      <c r="E86" s="16">
        <v>100</v>
      </c>
      <c r="F86" s="59">
        <v>3.79</v>
      </c>
      <c r="G86" s="71">
        <f t="shared" si="67"/>
        <v>3.7900000000000003E-2</v>
      </c>
      <c r="H86">
        <v>0</v>
      </c>
      <c r="I86" s="34">
        <f t="shared" si="68"/>
        <v>0</v>
      </c>
      <c r="J86" s="34">
        <f t="shared" si="69"/>
        <v>0</v>
      </c>
      <c r="K86" s="42">
        <v>0</v>
      </c>
      <c r="L86" s="34">
        <f t="shared" si="70"/>
        <v>0</v>
      </c>
      <c r="M86" s="34">
        <f t="shared" si="71"/>
        <v>0</v>
      </c>
      <c r="N86" s="42">
        <v>0</v>
      </c>
      <c r="O86" s="44">
        <f t="shared" si="72"/>
        <v>0</v>
      </c>
      <c r="P86" s="45">
        <f t="shared" si="73"/>
        <v>0</v>
      </c>
      <c r="Q86" s="42">
        <v>0</v>
      </c>
      <c r="R86" s="44">
        <f t="shared" si="88"/>
        <v>0</v>
      </c>
      <c r="S86" s="45">
        <f t="shared" si="89"/>
        <v>0</v>
      </c>
      <c r="T86" s="42">
        <v>0</v>
      </c>
      <c r="U86" s="44">
        <f t="shared" si="76"/>
        <v>0</v>
      </c>
      <c r="V86" s="45">
        <f t="shared" si="77"/>
        <v>0</v>
      </c>
      <c r="W86" s="42">
        <v>0</v>
      </c>
      <c r="X86" s="44">
        <f t="shared" si="78"/>
        <v>0</v>
      </c>
      <c r="Y86" s="45">
        <f t="shared" si="79"/>
        <v>0</v>
      </c>
      <c r="Z86" s="42">
        <v>0</v>
      </c>
      <c r="AA86" s="44">
        <f t="shared" si="80"/>
        <v>0</v>
      </c>
      <c r="AB86" s="45">
        <f t="shared" si="81"/>
        <v>0</v>
      </c>
      <c r="AC86" s="42">
        <v>0</v>
      </c>
      <c r="AD86" s="44">
        <f t="shared" si="82"/>
        <v>0</v>
      </c>
      <c r="AE86" s="45">
        <f t="shared" si="83"/>
        <v>0</v>
      </c>
      <c r="AF86" s="42">
        <v>0</v>
      </c>
      <c r="AG86" s="44">
        <f t="shared" si="84"/>
        <v>0</v>
      </c>
      <c r="AH86" s="45">
        <f t="shared" si="85"/>
        <v>0</v>
      </c>
      <c r="AI86" s="42">
        <v>0</v>
      </c>
      <c r="AJ86" s="44">
        <f t="shared" si="86"/>
        <v>0</v>
      </c>
      <c r="AK86" s="45">
        <f t="shared" si="87"/>
        <v>0</v>
      </c>
      <c r="AL86" s="42">
        <v>8</v>
      </c>
      <c r="AM86" s="44">
        <f t="shared" si="45"/>
        <v>0.30320000000000003</v>
      </c>
      <c r="AN86" s="45">
        <f t="shared" si="46"/>
        <v>0.30320000000000003</v>
      </c>
      <c r="AO86" s="42">
        <v>8</v>
      </c>
      <c r="AP86" s="44">
        <f t="shared" si="47"/>
        <v>0.30320000000000003</v>
      </c>
      <c r="AQ86" s="45">
        <f t="shared" si="48"/>
        <v>0.30320000000000003</v>
      </c>
      <c r="AR86">
        <v>8</v>
      </c>
      <c r="AS86" s="44">
        <f t="shared" si="49"/>
        <v>0.30320000000000003</v>
      </c>
      <c r="AT86" s="45">
        <f t="shared" si="50"/>
        <v>0.30320000000000003</v>
      </c>
      <c r="AU86">
        <v>8</v>
      </c>
      <c r="AV86" s="44">
        <f t="shared" si="51"/>
        <v>0.30320000000000003</v>
      </c>
      <c r="AW86" s="45">
        <f t="shared" si="52"/>
        <v>0.30320000000000003</v>
      </c>
      <c r="AX86">
        <v>8</v>
      </c>
      <c r="AY86" s="44">
        <f t="shared" si="53"/>
        <v>0.30320000000000003</v>
      </c>
      <c r="AZ86" s="45">
        <f t="shared" si="54"/>
        <v>0.30320000000000003</v>
      </c>
      <c r="BA86" s="42">
        <v>8</v>
      </c>
      <c r="BB86" s="44">
        <f t="shared" si="55"/>
        <v>0.30320000000000003</v>
      </c>
      <c r="BC86" s="45">
        <f t="shared" si="56"/>
        <v>0.30320000000000003</v>
      </c>
      <c r="BD86" s="42">
        <v>8</v>
      </c>
      <c r="BE86" s="44">
        <f t="shared" si="57"/>
        <v>0.30320000000000003</v>
      </c>
      <c r="BF86" s="45">
        <f t="shared" si="58"/>
        <v>0.30320000000000003</v>
      </c>
      <c r="BG86" s="42">
        <v>8</v>
      </c>
      <c r="BH86" s="44">
        <f t="shared" si="59"/>
        <v>0.30320000000000003</v>
      </c>
      <c r="BI86" s="45">
        <f t="shared" si="60"/>
        <v>0.30320000000000003</v>
      </c>
      <c r="BJ86" s="42">
        <v>8</v>
      </c>
      <c r="BK86" s="44">
        <f t="shared" si="61"/>
        <v>0.30320000000000003</v>
      </c>
      <c r="BL86" s="45">
        <f t="shared" si="62"/>
        <v>0.30320000000000003</v>
      </c>
      <c r="BM86" s="42">
        <v>8</v>
      </c>
      <c r="BN86" s="44">
        <f t="shared" si="63"/>
        <v>0.30320000000000003</v>
      </c>
      <c r="BO86" s="45">
        <f t="shared" si="64"/>
        <v>0.30320000000000003</v>
      </c>
      <c r="BP86" s="42">
        <v>8</v>
      </c>
      <c r="BQ86" s="44">
        <f t="shared" si="65"/>
        <v>0.30320000000000003</v>
      </c>
      <c r="BR86" s="45">
        <f t="shared" si="66"/>
        <v>0.30320000000000003</v>
      </c>
    </row>
    <row r="87" spans="1:70">
      <c r="H87" s="2">
        <f t="shared" ref="H87:AM87" si="90">SUM(H7:H86)</f>
        <v>144</v>
      </c>
      <c r="I87" s="36">
        <f t="shared" si="90"/>
        <v>61.959999999999994</v>
      </c>
      <c r="J87" s="36">
        <f t="shared" si="90"/>
        <v>123.91999999999999</v>
      </c>
      <c r="K87" s="46">
        <f t="shared" si="90"/>
        <v>27</v>
      </c>
      <c r="L87" s="36">
        <f t="shared" si="90"/>
        <v>31.782999999999998</v>
      </c>
      <c r="M87" s="47">
        <f t="shared" si="90"/>
        <v>63.565999999999995</v>
      </c>
      <c r="N87" s="46">
        <f t="shared" si="90"/>
        <v>12</v>
      </c>
      <c r="O87" s="51">
        <f t="shared" si="90"/>
        <v>346.96699999999998</v>
      </c>
      <c r="P87" s="47">
        <f t="shared" si="90"/>
        <v>693.93399999999997</v>
      </c>
      <c r="Q87" s="46">
        <f t="shared" si="90"/>
        <v>27</v>
      </c>
      <c r="R87" s="51">
        <f t="shared" si="90"/>
        <v>3.3222941176470586</v>
      </c>
      <c r="S87" s="47">
        <f t="shared" si="90"/>
        <v>6.6445882352941172</v>
      </c>
      <c r="T87" s="46">
        <f t="shared" si="90"/>
        <v>9</v>
      </c>
      <c r="U87" s="51">
        <f t="shared" si="90"/>
        <v>6.3999999999999986</v>
      </c>
      <c r="V87" s="47">
        <f t="shared" si="90"/>
        <v>12.799999999999997</v>
      </c>
      <c r="W87" s="46">
        <f t="shared" si="90"/>
        <v>39</v>
      </c>
      <c r="X87" s="51">
        <f t="shared" si="90"/>
        <v>64.120294117647063</v>
      </c>
      <c r="Y87" s="47">
        <f t="shared" si="90"/>
        <v>128.24058823529413</v>
      </c>
      <c r="Z87" s="46">
        <f t="shared" si="90"/>
        <v>10</v>
      </c>
      <c r="AA87" s="51">
        <f t="shared" si="90"/>
        <v>3.7839999999999998</v>
      </c>
      <c r="AB87" s="47">
        <f t="shared" si="90"/>
        <v>7.5679999999999996</v>
      </c>
      <c r="AC87" s="46">
        <f t="shared" si="90"/>
        <v>30</v>
      </c>
      <c r="AD87" s="51">
        <f t="shared" si="90"/>
        <v>4.6680000000000001</v>
      </c>
      <c r="AE87" s="47">
        <f t="shared" si="90"/>
        <v>4.6680000000000001</v>
      </c>
      <c r="AF87" s="46">
        <f t="shared" si="90"/>
        <v>38</v>
      </c>
      <c r="AG87" s="51">
        <f t="shared" si="90"/>
        <v>23.779294117647062</v>
      </c>
      <c r="AH87" s="47">
        <f t="shared" si="90"/>
        <v>475.58588235294116</v>
      </c>
      <c r="AI87" s="46">
        <f t="shared" si="90"/>
        <v>36</v>
      </c>
      <c r="AJ87" s="51">
        <f t="shared" si="90"/>
        <v>24.246000000000002</v>
      </c>
      <c r="AK87" s="47">
        <f t="shared" si="90"/>
        <v>96.984000000000009</v>
      </c>
      <c r="AL87" s="46">
        <f t="shared" si="90"/>
        <v>27</v>
      </c>
      <c r="AM87" s="51">
        <f t="shared" si="90"/>
        <v>118.3712</v>
      </c>
      <c r="AN87" s="47">
        <f t="shared" ref="AN87:BR87" si="91">SUM(AN7:AN86)</f>
        <v>118.3712</v>
      </c>
      <c r="AO87" s="46">
        <f t="shared" si="91"/>
        <v>28</v>
      </c>
      <c r="AP87" s="51">
        <f t="shared" si="91"/>
        <v>126.59119999999999</v>
      </c>
      <c r="AQ87" s="47">
        <f t="shared" si="91"/>
        <v>126.59119999999999</v>
      </c>
      <c r="AR87" s="46">
        <f t="shared" si="91"/>
        <v>21</v>
      </c>
      <c r="AS87" s="51">
        <f t="shared" si="91"/>
        <v>87.111199999999997</v>
      </c>
      <c r="AT87" s="47">
        <f t="shared" si="91"/>
        <v>87.111199999999997</v>
      </c>
      <c r="AU87" s="46">
        <f t="shared" si="91"/>
        <v>51</v>
      </c>
      <c r="AV87" s="51">
        <f t="shared" si="91"/>
        <v>226.8202</v>
      </c>
      <c r="AW87" s="47">
        <f t="shared" si="91"/>
        <v>226.8202</v>
      </c>
      <c r="AX87" s="46">
        <f t="shared" si="91"/>
        <v>29</v>
      </c>
      <c r="AY87" s="51">
        <f t="shared" si="91"/>
        <v>123.2312</v>
      </c>
      <c r="AZ87" s="47">
        <f t="shared" si="91"/>
        <v>123.2312</v>
      </c>
      <c r="BA87" s="46">
        <f t="shared" si="91"/>
        <v>21</v>
      </c>
      <c r="BB87" s="51">
        <f t="shared" si="91"/>
        <v>87.391199999999998</v>
      </c>
      <c r="BC87" s="47">
        <f t="shared" si="91"/>
        <v>87.391199999999998</v>
      </c>
      <c r="BD87" s="46">
        <f t="shared" si="91"/>
        <v>55</v>
      </c>
      <c r="BE87" s="51">
        <f t="shared" si="91"/>
        <v>267.61119999999994</v>
      </c>
      <c r="BF87" s="47">
        <f t="shared" si="91"/>
        <v>267.61119999999994</v>
      </c>
      <c r="BG87" s="46">
        <f t="shared" si="91"/>
        <v>29</v>
      </c>
      <c r="BH87" s="51">
        <f t="shared" si="91"/>
        <v>129.63120000000001</v>
      </c>
      <c r="BI87" s="47">
        <f t="shared" si="91"/>
        <v>129.63120000000001</v>
      </c>
      <c r="BJ87" s="46">
        <f t="shared" si="91"/>
        <v>35</v>
      </c>
      <c r="BK87" s="51">
        <f t="shared" si="91"/>
        <v>162.85120000000001</v>
      </c>
      <c r="BL87" s="47">
        <f t="shared" si="91"/>
        <v>162.85120000000001</v>
      </c>
      <c r="BM87" s="46">
        <f t="shared" si="91"/>
        <v>23</v>
      </c>
      <c r="BN87" s="51">
        <f t="shared" si="91"/>
        <v>92.811200000000014</v>
      </c>
      <c r="BO87" s="47">
        <f t="shared" si="91"/>
        <v>92.811200000000014</v>
      </c>
      <c r="BP87" s="46">
        <f t="shared" si="91"/>
        <v>33</v>
      </c>
      <c r="BQ87" s="51">
        <f t="shared" si="91"/>
        <v>150.47120000000004</v>
      </c>
      <c r="BR87" s="47">
        <f t="shared" si="91"/>
        <v>150.47120000000004</v>
      </c>
    </row>
    <row r="88" spans="1:70">
      <c r="H88" s="6" t="s">
        <v>315</v>
      </c>
      <c r="I88" s="2" t="s">
        <v>316</v>
      </c>
      <c r="J88" s="2" t="s">
        <v>317</v>
      </c>
      <c r="K88" s="48" t="s">
        <v>315</v>
      </c>
      <c r="L88" s="49" t="s">
        <v>316</v>
      </c>
      <c r="M88" s="50" t="s">
        <v>317</v>
      </c>
      <c r="N88" s="48" t="s">
        <v>315</v>
      </c>
      <c r="O88" s="49" t="s">
        <v>316</v>
      </c>
      <c r="P88" s="50" t="s">
        <v>317</v>
      </c>
      <c r="Q88" s="48" t="s">
        <v>315</v>
      </c>
      <c r="R88" s="49" t="s">
        <v>316</v>
      </c>
      <c r="S88" s="50" t="s">
        <v>317</v>
      </c>
      <c r="T88" s="48" t="s">
        <v>315</v>
      </c>
      <c r="U88" s="49" t="s">
        <v>316</v>
      </c>
      <c r="V88" s="50" t="s">
        <v>317</v>
      </c>
      <c r="W88" s="48" t="s">
        <v>315</v>
      </c>
      <c r="X88" s="49" t="s">
        <v>316</v>
      </c>
      <c r="Y88" s="50" t="s">
        <v>317</v>
      </c>
      <c r="Z88" s="48" t="s">
        <v>315</v>
      </c>
      <c r="AA88" s="49" t="s">
        <v>316</v>
      </c>
      <c r="AB88" s="50" t="s">
        <v>317</v>
      </c>
      <c r="AC88" s="48" t="s">
        <v>315</v>
      </c>
      <c r="AD88" s="49" t="s">
        <v>316</v>
      </c>
      <c r="AE88" s="50" t="s">
        <v>317</v>
      </c>
      <c r="AF88" s="48" t="s">
        <v>315</v>
      </c>
      <c r="AG88" s="49" t="s">
        <v>316</v>
      </c>
      <c r="AH88" s="50" t="s">
        <v>317</v>
      </c>
      <c r="AI88" s="48" t="s">
        <v>315</v>
      </c>
      <c r="AJ88" s="49" t="s">
        <v>316</v>
      </c>
      <c r="AK88" s="50" t="s">
        <v>317</v>
      </c>
      <c r="AL88" s="48" t="s">
        <v>315</v>
      </c>
      <c r="AM88" s="49" t="s">
        <v>316</v>
      </c>
      <c r="AN88" s="50" t="s">
        <v>317</v>
      </c>
      <c r="AO88" s="48" t="s">
        <v>315</v>
      </c>
      <c r="AP88" s="49" t="s">
        <v>316</v>
      </c>
      <c r="AQ88" s="50" t="s">
        <v>317</v>
      </c>
      <c r="AR88" s="48" t="s">
        <v>315</v>
      </c>
      <c r="AS88" s="49" t="s">
        <v>316</v>
      </c>
      <c r="AT88" s="50" t="s">
        <v>317</v>
      </c>
      <c r="AU88" s="48" t="s">
        <v>315</v>
      </c>
      <c r="AV88" s="49" t="s">
        <v>316</v>
      </c>
      <c r="AW88" s="50" t="s">
        <v>317</v>
      </c>
      <c r="AX88" s="48" t="s">
        <v>315</v>
      </c>
      <c r="AY88" s="49" t="s">
        <v>316</v>
      </c>
      <c r="AZ88" s="50" t="s">
        <v>317</v>
      </c>
      <c r="BA88" s="48" t="s">
        <v>315</v>
      </c>
      <c r="BB88" s="49" t="s">
        <v>316</v>
      </c>
      <c r="BC88" s="50" t="s">
        <v>317</v>
      </c>
      <c r="BD88" s="48" t="s">
        <v>315</v>
      </c>
      <c r="BE88" s="49" t="s">
        <v>316</v>
      </c>
      <c r="BF88" s="50" t="s">
        <v>317</v>
      </c>
      <c r="BG88" s="48" t="s">
        <v>315</v>
      </c>
      <c r="BH88" s="49" t="s">
        <v>316</v>
      </c>
      <c r="BI88" s="50" t="s">
        <v>317</v>
      </c>
      <c r="BJ88" s="48" t="s">
        <v>315</v>
      </c>
      <c r="BK88" s="49" t="s">
        <v>316</v>
      </c>
      <c r="BL88" s="50" t="s">
        <v>317</v>
      </c>
      <c r="BM88" s="48" t="s">
        <v>315</v>
      </c>
      <c r="BN88" s="49" t="s">
        <v>316</v>
      </c>
      <c r="BO88" s="50" t="s">
        <v>317</v>
      </c>
      <c r="BP88" s="48" t="s">
        <v>315</v>
      </c>
      <c r="BQ88" s="49" t="s">
        <v>316</v>
      </c>
      <c r="BR88" s="50" t="s">
        <v>317</v>
      </c>
    </row>
    <row r="89" spans="1:70" ht="18.75">
      <c r="H89" s="83" t="s">
        <v>304</v>
      </c>
      <c r="I89" s="83"/>
      <c r="J89" s="83"/>
      <c r="K89" s="79" t="s">
        <v>319</v>
      </c>
      <c r="L89" s="80"/>
      <c r="M89" s="81"/>
      <c r="N89" s="79" t="s">
        <v>320</v>
      </c>
      <c r="O89" s="80"/>
      <c r="P89" s="81"/>
      <c r="Q89" s="79" t="s">
        <v>322</v>
      </c>
      <c r="R89" s="80"/>
      <c r="S89" s="81"/>
      <c r="T89" s="79" t="s">
        <v>323</v>
      </c>
      <c r="U89" s="80"/>
      <c r="V89" s="81"/>
      <c r="W89" s="79" t="s">
        <v>325</v>
      </c>
      <c r="X89" s="80"/>
      <c r="Y89" s="81"/>
      <c r="Z89" s="79" t="s">
        <v>330</v>
      </c>
      <c r="AA89" s="80"/>
      <c r="AB89" s="81"/>
      <c r="AC89" s="79" t="s">
        <v>335</v>
      </c>
      <c r="AD89" s="80"/>
      <c r="AE89" s="81"/>
      <c r="AF89" s="79" t="s">
        <v>337</v>
      </c>
      <c r="AG89" s="80"/>
      <c r="AH89" s="81"/>
      <c r="AI89" s="79" t="s">
        <v>340</v>
      </c>
      <c r="AJ89" s="80"/>
      <c r="AK89" s="81"/>
      <c r="AL89" s="79" t="s">
        <v>378</v>
      </c>
      <c r="AM89" s="80"/>
      <c r="AN89" s="81"/>
      <c r="AO89" s="79" t="s">
        <v>382</v>
      </c>
      <c r="AP89" s="80"/>
      <c r="AQ89" s="81"/>
      <c r="AR89" s="79" t="s">
        <v>383</v>
      </c>
      <c r="AS89" s="80"/>
      <c r="AT89" s="81"/>
      <c r="AU89" s="79" t="s">
        <v>384</v>
      </c>
      <c r="AV89" s="80"/>
      <c r="AW89" s="81"/>
      <c r="AX89" s="79" t="s">
        <v>385</v>
      </c>
      <c r="AY89" s="80"/>
      <c r="AZ89" s="81"/>
      <c r="BA89" s="79" t="s">
        <v>386</v>
      </c>
      <c r="BB89" s="80"/>
      <c r="BC89" s="81"/>
      <c r="BD89" s="79" t="s">
        <v>387</v>
      </c>
      <c r="BE89" s="80"/>
      <c r="BF89" s="81"/>
      <c r="BG89" s="79" t="s">
        <v>388</v>
      </c>
      <c r="BH89" s="80"/>
      <c r="BI89" s="81"/>
      <c r="BJ89" s="79" t="s">
        <v>389</v>
      </c>
      <c r="BK89" s="80"/>
      <c r="BL89" s="81"/>
      <c r="BM89" s="79" t="s">
        <v>390</v>
      </c>
      <c r="BN89" s="80"/>
      <c r="BO89" s="81"/>
      <c r="BP89" s="79" t="s">
        <v>391</v>
      </c>
      <c r="BQ89" s="80"/>
      <c r="BR89" s="81"/>
    </row>
  </sheetData>
  <sortState ref="A49:BR50">
    <sortCondition ref="A49"/>
  </sortState>
  <mergeCells count="64">
    <mergeCell ref="W3:Y3"/>
    <mergeCell ref="W4:X4"/>
    <mergeCell ref="W89:Y89"/>
    <mergeCell ref="Z3:AB3"/>
    <mergeCell ref="Z4:AA4"/>
    <mergeCell ref="Z89:AB89"/>
    <mergeCell ref="Q3:S3"/>
    <mergeCell ref="Q4:R4"/>
    <mergeCell ref="Q89:S89"/>
    <mergeCell ref="T3:V3"/>
    <mergeCell ref="T4:U4"/>
    <mergeCell ref="T89:V89"/>
    <mergeCell ref="A5:G5"/>
    <mergeCell ref="H3:J3"/>
    <mergeCell ref="H89:J89"/>
    <mergeCell ref="H4:I4"/>
    <mergeCell ref="N3:P3"/>
    <mergeCell ref="N4:O4"/>
    <mergeCell ref="N89:P89"/>
    <mergeCell ref="K3:M3"/>
    <mergeCell ref="K4:L4"/>
    <mergeCell ref="K89:M89"/>
    <mergeCell ref="AC3:AE3"/>
    <mergeCell ref="AC4:AD4"/>
    <mergeCell ref="AC89:AE89"/>
    <mergeCell ref="AF3:AH3"/>
    <mergeCell ref="AF4:AG4"/>
    <mergeCell ref="AF89:AH89"/>
    <mergeCell ref="AI3:AK3"/>
    <mergeCell ref="AI4:AJ4"/>
    <mergeCell ref="AI89:AK89"/>
    <mergeCell ref="AL89:AN89"/>
    <mergeCell ref="AO3:AQ3"/>
    <mergeCell ref="AO4:AP4"/>
    <mergeCell ref="AO89:AQ89"/>
    <mergeCell ref="AL3:AN3"/>
    <mergeCell ref="AL4:AM4"/>
    <mergeCell ref="AR3:AT3"/>
    <mergeCell ref="AR4:AS4"/>
    <mergeCell ref="AR89:AT89"/>
    <mergeCell ref="AU3:AW3"/>
    <mergeCell ref="AU4:AV4"/>
    <mergeCell ref="AU89:AW89"/>
    <mergeCell ref="AX3:AZ3"/>
    <mergeCell ref="AX4:AY4"/>
    <mergeCell ref="AX89:AZ89"/>
    <mergeCell ref="BA3:BC3"/>
    <mergeCell ref="BA4:BB4"/>
    <mergeCell ref="BA89:BC89"/>
    <mergeCell ref="BD3:BF3"/>
    <mergeCell ref="BD4:BE4"/>
    <mergeCell ref="BD89:BF89"/>
    <mergeCell ref="BG3:BI3"/>
    <mergeCell ref="BG4:BH4"/>
    <mergeCell ref="BG89:BI89"/>
    <mergeCell ref="BP3:BR3"/>
    <mergeCell ref="BP4:BQ4"/>
    <mergeCell ref="BP89:BR89"/>
    <mergeCell ref="BJ3:BL3"/>
    <mergeCell ref="BJ4:BK4"/>
    <mergeCell ref="BJ89:BL89"/>
    <mergeCell ref="BM3:BO3"/>
    <mergeCell ref="BM4:BN4"/>
    <mergeCell ref="BM89:BO89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B23" sqref="B23"/>
    </sheetView>
  </sheetViews>
  <sheetFormatPr baseColWidth="10" defaultRowHeight="15"/>
  <cols>
    <col min="2" max="2" width="16.7109375" bestFit="1" customWidth="1"/>
    <col min="3" max="3" width="25" bestFit="1" customWidth="1"/>
    <col min="4" max="4" width="28.5703125" bestFit="1" customWidth="1"/>
    <col min="5" max="5" width="12.42578125" bestFit="1" customWidth="1"/>
  </cols>
  <sheetData>
    <row r="2" spans="2:5">
      <c r="C2" s="2" t="s">
        <v>118</v>
      </c>
    </row>
    <row r="3" spans="2:5">
      <c r="B3" t="s">
        <v>24</v>
      </c>
      <c r="C3" t="s">
        <v>25</v>
      </c>
      <c r="D3" t="s">
        <v>73</v>
      </c>
      <c r="E3" t="s">
        <v>31</v>
      </c>
    </row>
    <row r="4" spans="2:5">
      <c r="B4" t="s">
        <v>128</v>
      </c>
      <c r="C4" t="s">
        <v>70</v>
      </c>
      <c r="D4" t="s">
        <v>129</v>
      </c>
      <c r="E4">
        <v>6</v>
      </c>
    </row>
    <row r="5" spans="2:5">
      <c r="B5" t="s">
        <v>128</v>
      </c>
      <c r="C5" t="s">
        <v>3</v>
      </c>
      <c r="D5" t="s">
        <v>130</v>
      </c>
      <c r="E5">
        <v>2</v>
      </c>
    </row>
    <row r="6" spans="2:5">
      <c r="B6" t="s">
        <v>128</v>
      </c>
      <c r="C6" t="s">
        <v>7</v>
      </c>
      <c r="D6" t="s">
        <v>131</v>
      </c>
      <c r="E6">
        <v>4</v>
      </c>
    </row>
    <row r="7" spans="2:5">
      <c r="B7" t="s">
        <v>132</v>
      </c>
      <c r="C7" t="s">
        <v>119</v>
      </c>
      <c r="D7" t="s">
        <v>114</v>
      </c>
      <c r="E7">
        <v>1</v>
      </c>
    </row>
    <row r="8" spans="2:5">
      <c r="B8" t="s">
        <v>132</v>
      </c>
      <c r="C8" t="s">
        <v>9</v>
      </c>
      <c r="D8" t="s">
        <v>120</v>
      </c>
      <c r="E8">
        <v>1</v>
      </c>
    </row>
    <row r="9" spans="2:5">
      <c r="B9" t="s">
        <v>133</v>
      </c>
      <c r="C9" t="s">
        <v>121</v>
      </c>
      <c r="D9" t="s">
        <v>11</v>
      </c>
      <c r="E9">
        <v>1</v>
      </c>
    </row>
    <row r="10" spans="2:5">
      <c r="B10" t="s">
        <v>39</v>
      </c>
      <c r="C10" t="s">
        <v>135</v>
      </c>
      <c r="D10" t="s">
        <v>134</v>
      </c>
      <c r="E10">
        <v>2</v>
      </c>
    </row>
    <row r="11" spans="2:5">
      <c r="B11" t="s">
        <v>136</v>
      </c>
      <c r="C11" t="s">
        <v>122</v>
      </c>
      <c r="D11" t="s">
        <v>93</v>
      </c>
      <c r="E11">
        <v>1</v>
      </c>
    </row>
    <row r="12" spans="2:5">
      <c r="B12" t="s">
        <v>46</v>
      </c>
      <c r="C12" t="s">
        <v>50</v>
      </c>
      <c r="D12" s="1" t="s">
        <v>324</v>
      </c>
      <c r="E12">
        <v>8</v>
      </c>
    </row>
    <row r="13" spans="2:5">
      <c r="B13" t="s">
        <v>46</v>
      </c>
      <c r="C13" s="3" t="s">
        <v>139</v>
      </c>
      <c r="D13" t="s">
        <v>138</v>
      </c>
      <c r="E13">
        <v>2</v>
      </c>
    </row>
    <row r="14" spans="2:5">
      <c r="B14" t="s">
        <v>46</v>
      </c>
      <c r="C14" s="3" t="s">
        <v>141</v>
      </c>
      <c r="D14" t="s">
        <v>140</v>
      </c>
      <c r="E14">
        <v>4</v>
      </c>
    </row>
    <row r="15" spans="2:5">
      <c r="B15" t="s">
        <v>46</v>
      </c>
      <c r="C15" t="s">
        <v>124</v>
      </c>
      <c r="D15" t="s">
        <v>142</v>
      </c>
      <c r="E15">
        <v>2</v>
      </c>
    </row>
    <row r="16" spans="2:5">
      <c r="B16" t="s">
        <v>143</v>
      </c>
      <c r="C16" s="3">
        <v>7805</v>
      </c>
      <c r="D16" t="s">
        <v>18</v>
      </c>
      <c r="E16">
        <v>1</v>
      </c>
    </row>
    <row r="17" spans="2:5">
      <c r="B17" t="s">
        <v>64</v>
      </c>
      <c r="C17" t="s">
        <v>125</v>
      </c>
      <c r="D17" t="s">
        <v>20</v>
      </c>
      <c r="E17">
        <v>1</v>
      </c>
    </row>
    <row r="18" spans="2:5">
      <c r="B18" t="s">
        <v>144</v>
      </c>
      <c r="C18" t="s">
        <v>145</v>
      </c>
      <c r="D18" t="s">
        <v>22</v>
      </c>
      <c r="E18">
        <v>1</v>
      </c>
    </row>
    <row r="19" spans="2:5">
      <c r="B19" s="5" t="s">
        <v>221</v>
      </c>
      <c r="C19" t="s">
        <v>146</v>
      </c>
      <c r="D19" t="s">
        <v>147</v>
      </c>
      <c r="E19">
        <v>2</v>
      </c>
    </row>
    <row r="20" spans="2:5">
      <c r="B20" s="5" t="s">
        <v>221</v>
      </c>
      <c r="C20" t="s">
        <v>148</v>
      </c>
      <c r="D20" t="s">
        <v>127</v>
      </c>
      <c r="E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E8"/>
  <sheetViews>
    <sheetView workbookViewId="0">
      <selection activeCell="E11" sqref="E11"/>
    </sheetView>
  </sheetViews>
  <sheetFormatPr baseColWidth="10" defaultRowHeight="15"/>
  <cols>
    <col min="2" max="2" width="15.42578125" bestFit="1" customWidth="1"/>
    <col min="3" max="3" width="12.5703125" bestFit="1" customWidth="1"/>
    <col min="4" max="4" width="13.140625" bestFit="1" customWidth="1"/>
    <col min="5" max="5" width="12.42578125" bestFit="1" customWidth="1"/>
  </cols>
  <sheetData>
    <row r="2" spans="2:5">
      <c r="C2" s="2" t="s">
        <v>151</v>
      </c>
    </row>
    <row r="3" spans="2:5">
      <c r="B3" t="s">
        <v>24</v>
      </c>
      <c r="C3" t="s">
        <v>25</v>
      </c>
      <c r="D3" t="s">
        <v>73</v>
      </c>
      <c r="E3" t="s">
        <v>31</v>
      </c>
    </row>
    <row r="4" spans="2:5">
      <c r="B4" t="s">
        <v>39</v>
      </c>
      <c r="C4" t="s">
        <v>149</v>
      </c>
      <c r="D4" t="s">
        <v>152</v>
      </c>
      <c r="E4">
        <v>2</v>
      </c>
    </row>
    <row r="5" spans="2:5">
      <c r="B5" t="s">
        <v>39</v>
      </c>
      <c r="C5" t="s">
        <v>43</v>
      </c>
      <c r="D5" t="s">
        <v>153</v>
      </c>
      <c r="E5">
        <v>4</v>
      </c>
    </row>
    <row r="6" spans="2:5">
      <c r="B6" t="s">
        <v>46</v>
      </c>
      <c r="C6" s="4" t="s">
        <v>154</v>
      </c>
      <c r="D6" t="s">
        <v>108</v>
      </c>
      <c r="E6">
        <v>2</v>
      </c>
    </row>
    <row r="7" spans="2:5">
      <c r="B7" t="s">
        <v>63</v>
      </c>
      <c r="C7" s="5" t="s">
        <v>16</v>
      </c>
      <c r="D7" t="s">
        <v>155</v>
      </c>
      <c r="E7">
        <v>2</v>
      </c>
    </row>
    <row r="8" spans="2:5">
      <c r="B8" t="s">
        <v>157</v>
      </c>
      <c r="C8" t="s">
        <v>150</v>
      </c>
      <c r="D8" t="s">
        <v>156</v>
      </c>
      <c r="E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I16"/>
  <sheetViews>
    <sheetView workbookViewId="0">
      <selection activeCell="E3" sqref="E3"/>
    </sheetView>
  </sheetViews>
  <sheetFormatPr baseColWidth="10" defaultRowHeight="15"/>
  <cols>
    <col min="3" max="3" width="20.7109375" customWidth="1"/>
    <col min="4" max="4" width="48" customWidth="1"/>
  </cols>
  <sheetData>
    <row r="2" spans="2:9">
      <c r="C2" s="2" t="s">
        <v>159</v>
      </c>
    </row>
    <row r="3" spans="2:9">
      <c r="B3" s="54" t="s">
        <v>24</v>
      </c>
      <c r="C3" s="54" t="s">
        <v>25</v>
      </c>
      <c r="D3" s="54" t="s">
        <v>73</v>
      </c>
      <c r="E3" s="54" t="s">
        <v>31</v>
      </c>
      <c r="F3" s="54"/>
      <c r="G3" s="54"/>
      <c r="H3" s="54"/>
    </row>
    <row r="4" spans="2:9">
      <c r="B4" s="54" t="s">
        <v>132</v>
      </c>
      <c r="C4" s="54" t="s">
        <v>332</v>
      </c>
      <c r="D4" s="55" t="s">
        <v>333</v>
      </c>
      <c r="E4" s="54">
        <v>14</v>
      </c>
      <c r="F4" s="54"/>
      <c r="G4" s="54"/>
      <c r="H4" s="54"/>
    </row>
    <row r="5" spans="2:9">
      <c r="B5" s="54" t="s">
        <v>39</v>
      </c>
      <c r="C5" s="54" t="s">
        <v>149</v>
      </c>
      <c r="D5" s="54" t="s">
        <v>152</v>
      </c>
      <c r="E5" s="54">
        <v>2</v>
      </c>
      <c r="F5" s="54"/>
      <c r="G5" s="54"/>
      <c r="H5" s="54"/>
    </row>
    <row r="6" spans="2:9">
      <c r="B6" s="33" t="s">
        <v>46</v>
      </c>
      <c r="C6" s="33" t="s">
        <v>163</v>
      </c>
      <c r="D6" s="53" t="s">
        <v>334</v>
      </c>
      <c r="E6" s="33">
        <v>14</v>
      </c>
      <c r="F6" s="33"/>
      <c r="G6" s="33"/>
      <c r="H6" s="33"/>
      <c r="I6" s="8"/>
    </row>
    <row r="7" spans="2:9">
      <c r="B7" s="33"/>
      <c r="C7" s="33"/>
      <c r="D7" s="33"/>
      <c r="E7" s="53"/>
      <c r="F7" s="33"/>
      <c r="G7" s="33"/>
      <c r="H7" s="33"/>
      <c r="I7" s="8"/>
    </row>
    <row r="8" spans="2:9">
      <c r="B8" s="33"/>
      <c r="C8" s="33"/>
      <c r="D8" s="33"/>
      <c r="E8" s="33"/>
      <c r="F8" s="33"/>
      <c r="G8" s="33"/>
      <c r="H8" s="33"/>
      <c r="I8" s="8"/>
    </row>
    <row r="9" spans="2:9">
      <c r="B9" s="33"/>
      <c r="C9" s="33"/>
      <c r="D9" s="33"/>
      <c r="E9" s="33"/>
      <c r="F9" s="33"/>
      <c r="G9" s="33"/>
      <c r="H9" s="33"/>
      <c r="I9" s="8"/>
    </row>
    <row r="10" spans="2:9">
      <c r="B10" s="33"/>
      <c r="C10" s="33"/>
      <c r="D10" s="33"/>
      <c r="E10" s="33"/>
      <c r="F10" s="33"/>
      <c r="G10" s="33"/>
      <c r="H10" s="33"/>
      <c r="I10" s="8"/>
    </row>
    <row r="11" spans="2:9">
      <c r="B11" s="33"/>
      <c r="C11" s="33"/>
      <c r="D11" s="33"/>
      <c r="E11" s="33"/>
      <c r="F11" s="33"/>
      <c r="G11" s="33"/>
      <c r="H11" s="33"/>
      <c r="I11" s="8"/>
    </row>
    <row r="12" spans="2:9">
      <c r="B12" s="33"/>
      <c r="C12" s="33"/>
      <c r="D12" s="33"/>
      <c r="E12" s="33"/>
      <c r="F12" s="33"/>
      <c r="G12" s="33"/>
      <c r="H12" s="8"/>
      <c r="I12" s="8"/>
    </row>
    <row r="13" spans="2:9">
      <c r="B13" s="33"/>
      <c r="C13" s="33"/>
      <c r="D13" s="33"/>
      <c r="E13" s="33"/>
      <c r="F13" s="33"/>
      <c r="G13" s="33"/>
      <c r="H13" s="8"/>
      <c r="I13" s="8"/>
    </row>
    <row r="14" spans="2:9">
      <c r="B14" s="33"/>
      <c r="C14" s="33"/>
      <c r="D14" s="33"/>
      <c r="E14" s="33"/>
      <c r="F14" s="33"/>
      <c r="G14" s="33"/>
      <c r="H14" s="8"/>
      <c r="I14" s="8"/>
    </row>
    <row r="15" spans="2:9">
      <c r="B15" s="33"/>
      <c r="C15" s="33"/>
      <c r="D15" s="33"/>
      <c r="E15" s="33"/>
      <c r="F15" s="33"/>
      <c r="G15" s="33"/>
      <c r="H15" s="8"/>
      <c r="I15" s="8"/>
    </row>
    <row r="16" spans="2:9">
      <c r="B16" s="8"/>
      <c r="C16" s="8"/>
      <c r="D16" s="8"/>
      <c r="E16" s="8"/>
      <c r="F16" s="8"/>
      <c r="G16" s="8"/>
      <c r="H16" s="8"/>
      <c r="I1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E14" sqref="E14"/>
    </sheetView>
  </sheetViews>
  <sheetFormatPr baseColWidth="10" defaultRowHeight="15"/>
  <cols>
    <col min="2" max="2" width="14.28515625" customWidth="1"/>
    <col min="3" max="3" width="13.28515625" customWidth="1"/>
  </cols>
  <sheetData>
    <row r="2" spans="2:5">
      <c r="C2" s="2" t="s">
        <v>348</v>
      </c>
    </row>
    <row r="3" spans="2:5">
      <c r="B3" t="s">
        <v>350</v>
      </c>
      <c r="C3" t="s">
        <v>351</v>
      </c>
      <c r="D3" t="s">
        <v>24</v>
      </c>
      <c r="E3" t="s">
        <v>349</v>
      </c>
    </row>
    <row r="4" spans="2:5">
      <c r="B4">
        <v>2</v>
      </c>
      <c r="C4" t="s">
        <v>352</v>
      </c>
      <c r="D4" t="s">
        <v>356</v>
      </c>
      <c r="E4">
        <v>43</v>
      </c>
    </row>
    <row r="5" spans="2:5">
      <c r="B5">
        <v>2</v>
      </c>
      <c r="C5" t="s">
        <v>353</v>
      </c>
      <c r="D5" t="s">
        <v>357</v>
      </c>
      <c r="E5">
        <v>43</v>
      </c>
    </row>
    <row r="6" spans="2:5">
      <c r="B6">
        <v>2</v>
      </c>
      <c r="C6" t="s">
        <v>354</v>
      </c>
      <c r="D6" t="s">
        <v>358</v>
      </c>
      <c r="E6">
        <v>5</v>
      </c>
    </row>
    <row r="7" spans="2:5">
      <c r="B7">
        <v>2</v>
      </c>
      <c r="C7" t="s">
        <v>355</v>
      </c>
      <c r="D7" t="s">
        <v>358</v>
      </c>
      <c r="E7">
        <v>5</v>
      </c>
    </row>
    <row r="8" spans="2:5">
      <c r="B8">
        <v>4</v>
      </c>
      <c r="C8" t="s">
        <v>352</v>
      </c>
      <c r="D8" t="s">
        <v>356</v>
      </c>
      <c r="E8">
        <v>20</v>
      </c>
    </row>
    <row r="9" spans="2:5">
      <c r="B9">
        <v>4</v>
      </c>
      <c r="C9" t="s">
        <v>353</v>
      </c>
      <c r="D9" t="s">
        <v>356</v>
      </c>
      <c r="E9">
        <v>20</v>
      </c>
    </row>
    <row r="10" spans="2:5">
      <c r="B10">
        <v>8</v>
      </c>
      <c r="C10" t="s">
        <v>352</v>
      </c>
      <c r="D10" t="s">
        <v>356</v>
      </c>
      <c r="E10">
        <v>10</v>
      </c>
    </row>
    <row r="11" spans="2:5">
      <c r="B11">
        <v>8</v>
      </c>
      <c r="C11" t="s">
        <v>353</v>
      </c>
      <c r="D11" t="s">
        <v>356</v>
      </c>
      <c r="E11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F6"/>
  <sheetViews>
    <sheetView workbookViewId="0">
      <selection activeCell="F6" sqref="F6"/>
    </sheetView>
  </sheetViews>
  <sheetFormatPr baseColWidth="10" defaultRowHeight="15"/>
  <cols>
    <col min="2" max="2" width="12.42578125" customWidth="1"/>
    <col min="5" max="5" width="14.42578125" customWidth="1"/>
  </cols>
  <sheetData>
    <row r="2" spans="2:6">
      <c r="C2" s="2" t="s">
        <v>398</v>
      </c>
      <c r="F2" s="2" t="s">
        <v>416</v>
      </c>
    </row>
    <row r="3" spans="2:6">
      <c r="B3" t="s">
        <v>24</v>
      </c>
      <c r="C3" t="s">
        <v>349</v>
      </c>
      <c r="E3" t="s">
        <v>24</v>
      </c>
      <c r="F3" t="s">
        <v>349</v>
      </c>
    </row>
    <row r="4" spans="2:6">
      <c r="B4" t="s">
        <v>399</v>
      </c>
      <c r="C4">
        <v>8</v>
      </c>
      <c r="E4" t="s">
        <v>417</v>
      </c>
      <c r="F4">
        <v>44</v>
      </c>
    </row>
    <row r="5" spans="2:6">
      <c r="B5" t="s">
        <v>400</v>
      </c>
      <c r="C5">
        <v>1</v>
      </c>
      <c r="E5" t="s">
        <v>410</v>
      </c>
      <c r="F5">
        <v>40</v>
      </c>
    </row>
    <row r="6" spans="2:6">
      <c r="B6" t="s">
        <v>406</v>
      </c>
      <c r="C6">
        <v>100</v>
      </c>
      <c r="E6" t="s">
        <v>414</v>
      </c>
      <c r="F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D6" sqref="D6"/>
    </sheetView>
  </sheetViews>
  <sheetFormatPr baseColWidth="10" defaultRowHeight="15"/>
  <sheetData>
    <row r="2" spans="2:4">
      <c r="C2" s="2" t="s">
        <v>401</v>
      </c>
    </row>
    <row r="3" spans="2:4">
      <c r="B3" t="s">
        <v>24</v>
      </c>
      <c r="C3" t="s">
        <v>402</v>
      </c>
      <c r="D3" t="s">
        <v>403</v>
      </c>
    </row>
    <row r="4" spans="2:4">
      <c r="B4" t="s">
        <v>404</v>
      </c>
      <c r="C4" t="s">
        <v>405</v>
      </c>
      <c r="D4">
        <v>10000</v>
      </c>
    </row>
    <row r="5" spans="2:4">
      <c r="B5" t="s">
        <v>404</v>
      </c>
      <c r="C5" t="s">
        <v>356</v>
      </c>
    </row>
    <row r="6" spans="2:4">
      <c r="B6" t="s">
        <v>418</v>
      </c>
      <c r="C6" t="s">
        <v>419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I163"/>
  <sheetViews>
    <sheetView topLeftCell="A97" workbookViewId="0">
      <selection activeCell="B25" sqref="B25"/>
    </sheetView>
  </sheetViews>
  <sheetFormatPr baseColWidth="10" defaultRowHeight="15"/>
  <cols>
    <col min="1" max="1" width="16.140625" bestFit="1" customWidth="1"/>
    <col min="2" max="2" width="25" bestFit="1" customWidth="1"/>
    <col min="3" max="3" width="15.85546875" customWidth="1"/>
    <col min="4" max="4" width="19.7109375" customWidth="1"/>
    <col min="5" max="5" width="26.7109375" customWidth="1"/>
    <col min="6" max="6" width="19.7109375" customWidth="1"/>
    <col min="9" max="9" width="16.42578125" customWidth="1"/>
  </cols>
  <sheetData>
    <row r="2" spans="1:9">
      <c r="B2" s="2" t="s">
        <v>68</v>
      </c>
    </row>
    <row r="3" spans="1:9">
      <c r="A3" t="s">
        <v>24</v>
      </c>
      <c r="B3" t="s">
        <v>25</v>
      </c>
      <c r="C3" t="s">
        <v>26</v>
      </c>
      <c r="D3" t="s">
        <v>27</v>
      </c>
      <c r="E3" t="s">
        <v>73</v>
      </c>
      <c r="F3" t="s">
        <v>31</v>
      </c>
      <c r="G3" t="s">
        <v>28</v>
      </c>
      <c r="H3" t="s">
        <v>29</v>
      </c>
      <c r="I3" t="s">
        <v>69</v>
      </c>
    </row>
    <row r="4" spans="1:9">
      <c r="A4" t="s">
        <v>30</v>
      </c>
      <c r="B4" t="s">
        <v>3</v>
      </c>
      <c r="E4" t="s">
        <v>2</v>
      </c>
      <c r="F4">
        <v>1</v>
      </c>
    </row>
    <row r="5" spans="1:9">
      <c r="A5" t="s">
        <v>30</v>
      </c>
      <c r="B5" t="s">
        <v>7</v>
      </c>
      <c r="E5" t="s">
        <v>32</v>
      </c>
      <c r="F5">
        <v>7</v>
      </c>
    </row>
    <row r="6" spans="1:9" ht="30">
      <c r="A6" t="s">
        <v>30</v>
      </c>
      <c r="B6" t="s">
        <v>1</v>
      </c>
      <c r="E6" s="1" t="s">
        <v>67</v>
      </c>
      <c r="F6">
        <v>8</v>
      </c>
    </row>
    <row r="7" spans="1:9" ht="60">
      <c r="A7" t="s">
        <v>30</v>
      </c>
      <c r="B7" t="s">
        <v>5</v>
      </c>
      <c r="E7" s="1" t="s">
        <v>33</v>
      </c>
      <c r="F7">
        <v>17</v>
      </c>
    </row>
    <row r="8" spans="1:9">
      <c r="A8" t="s">
        <v>34</v>
      </c>
      <c r="B8" t="s">
        <v>9</v>
      </c>
      <c r="E8" t="s">
        <v>35</v>
      </c>
      <c r="F8">
        <v>2</v>
      </c>
    </row>
    <row r="9" spans="1:9" ht="30">
      <c r="A9" t="s">
        <v>36</v>
      </c>
      <c r="B9" t="s">
        <v>10</v>
      </c>
      <c r="E9" s="1" t="s">
        <v>37</v>
      </c>
      <c r="F9">
        <v>9</v>
      </c>
    </row>
    <row r="10" spans="1:9">
      <c r="A10" t="s">
        <v>39</v>
      </c>
      <c r="B10" t="s">
        <v>38</v>
      </c>
      <c r="E10" t="s">
        <v>41</v>
      </c>
      <c r="F10">
        <v>5</v>
      </c>
    </row>
    <row r="11" spans="1:9">
      <c r="A11" t="s">
        <v>39</v>
      </c>
      <c r="B11" t="s">
        <v>13</v>
      </c>
      <c r="E11" s="1" t="s">
        <v>40</v>
      </c>
      <c r="F11">
        <v>2</v>
      </c>
    </row>
    <row r="12" spans="1:9" ht="30">
      <c r="A12" t="s">
        <v>39</v>
      </c>
      <c r="B12" t="s">
        <v>42</v>
      </c>
      <c r="E12" s="1" t="s">
        <v>44</v>
      </c>
      <c r="F12">
        <v>10</v>
      </c>
    </row>
    <row r="13" spans="1:9" ht="30">
      <c r="A13" t="s">
        <v>39</v>
      </c>
      <c r="B13" t="s">
        <v>43</v>
      </c>
      <c r="E13" s="1" t="s">
        <v>45</v>
      </c>
      <c r="F13">
        <v>11</v>
      </c>
    </row>
    <row r="14" spans="1:9" ht="30">
      <c r="A14" t="s">
        <v>46</v>
      </c>
      <c r="B14" t="s">
        <v>48</v>
      </c>
      <c r="E14" s="1" t="s">
        <v>62</v>
      </c>
      <c r="F14">
        <v>11</v>
      </c>
    </row>
    <row r="15" spans="1:9" ht="90">
      <c r="A15" t="s">
        <v>46</v>
      </c>
      <c r="B15" t="s">
        <v>49</v>
      </c>
      <c r="E15" s="1" t="s">
        <v>60</v>
      </c>
      <c r="F15">
        <v>25</v>
      </c>
    </row>
    <row r="16" spans="1:9">
      <c r="A16" t="s">
        <v>46</v>
      </c>
      <c r="B16" t="s">
        <v>53</v>
      </c>
      <c r="E16" s="1" t="s">
        <v>15</v>
      </c>
      <c r="F16">
        <v>1</v>
      </c>
    </row>
    <row r="17" spans="1:9">
      <c r="A17" t="s">
        <v>46</v>
      </c>
      <c r="B17" t="s">
        <v>50</v>
      </c>
      <c r="E17" s="1" t="s">
        <v>51</v>
      </c>
      <c r="F17">
        <v>3</v>
      </c>
    </row>
    <row r="18" spans="1:9">
      <c r="A18" t="s">
        <v>46</v>
      </c>
      <c r="B18" t="s">
        <v>54</v>
      </c>
      <c r="E18" s="1" t="s">
        <v>55</v>
      </c>
      <c r="F18">
        <v>2</v>
      </c>
    </row>
    <row r="19" spans="1:9" ht="60">
      <c r="A19" t="s">
        <v>46</v>
      </c>
      <c r="B19" t="s">
        <v>52</v>
      </c>
      <c r="E19" s="1" t="s">
        <v>57</v>
      </c>
      <c r="F19">
        <v>14</v>
      </c>
    </row>
    <row r="20" spans="1:9">
      <c r="A20" t="s">
        <v>46</v>
      </c>
      <c r="B20" t="s">
        <v>56</v>
      </c>
      <c r="E20" s="1" t="s">
        <v>58</v>
      </c>
      <c r="F20">
        <v>3</v>
      </c>
    </row>
    <row r="21" spans="1:9">
      <c r="A21" t="s">
        <v>46</v>
      </c>
      <c r="B21" t="s">
        <v>59</v>
      </c>
      <c r="E21" s="1" t="s">
        <v>61</v>
      </c>
      <c r="F21">
        <v>4</v>
      </c>
    </row>
    <row r="22" spans="1:9">
      <c r="A22" t="s">
        <v>63</v>
      </c>
      <c r="B22" t="s">
        <v>16</v>
      </c>
      <c r="E22" s="1" t="s">
        <v>17</v>
      </c>
      <c r="F22">
        <v>1</v>
      </c>
    </row>
    <row r="23" spans="1:9">
      <c r="A23" t="s">
        <v>64</v>
      </c>
      <c r="B23" t="s">
        <v>19</v>
      </c>
      <c r="E23" s="1" t="s">
        <v>18</v>
      </c>
      <c r="F23">
        <v>1</v>
      </c>
    </row>
    <row r="24" spans="1:9">
      <c r="A24" t="s">
        <v>65</v>
      </c>
      <c r="B24" t="s">
        <v>21</v>
      </c>
      <c r="E24" s="1" t="s">
        <v>66</v>
      </c>
      <c r="F24">
        <v>6</v>
      </c>
    </row>
    <row r="25" spans="1:9">
      <c r="A25" t="s">
        <v>65</v>
      </c>
      <c r="B25" t="s">
        <v>23</v>
      </c>
      <c r="E25" s="1" t="s">
        <v>22</v>
      </c>
      <c r="F25">
        <v>1</v>
      </c>
    </row>
    <row r="28" spans="1:9">
      <c r="B28" s="2" t="s">
        <v>85</v>
      </c>
    </row>
    <row r="29" spans="1:9">
      <c r="A29" t="s">
        <v>24</v>
      </c>
      <c r="B29" t="s">
        <v>25</v>
      </c>
      <c r="C29" t="s">
        <v>26</v>
      </c>
      <c r="D29" t="s">
        <v>27</v>
      </c>
      <c r="E29" t="s">
        <v>73</v>
      </c>
      <c r="F29" t="s">
        <v>31</v>
      </c>
      <c r="G29" t="s">
        <v>28</v>
      </c>
      <c r="H29" t="s">
        <v>29</v>
      </c>
      <c r="I29" t="s">
        <v>69</v>
      </c>
    </row>
    <row r="30" spans="1:9">
      <c r="A30" t="s">
        <v>30</v>
      </c>
      <c r="B30" t="s">
        <v>1</v>
      </c>
      <c r="E30" t="s">
        <v>74</v>
      </c>
      <c r="F30">
        <v>1</v>
      </c>
    </row>
    <row r="31" spans="1:9">
      <c r="A31" t="s">
        <v>30</v>
      </c>
      <c r="B31" t="s">
        <v>3</v>
      </c>
      <c r="E31" t="s">
        <v>2</v>
      </c>
      <c r="F31">
        <v>1</v>
      </c>
    </row>
    <row r="32" spans="1:9">
      <c r="A32" t="s">
        <v>30</v>
      </c>
      <c r="B32" t="s">
        <v>5</v>
      </c>
      <c r="E32" t="s">
        <v>4</v>
      </c>
      <c r="F32">
        <v>1</v>
      </c>
    </row>
    <row r="33" spans="1:9">
      <c r="A33" t="s">
        <v>30</v>
      </c>
      <c r="B33" t="s">
        <v>70</v>
      </c>
      <c r="E33" t="s">
        <v>6</v>
      </c>
      <c r="F33">
        <v>1</v>
      </c>
    </row>
    <row r="34" spans="1:9">
      <c r="A34" t="s">
        <v>30</v>
      </c>
      <c r="B34" t="s">
        <v>7</v>
      </c>
      <c r="E34" t="s">
        <v>8</v>
      </c>
      <c r="F34">
        <v>1</v>
      </c>
    </row>
    <row r="35" spans="1:9">
      <c r="A35" t="s">
        <v>75</v>
      </c>
      <c r="B35" t="s">
        <v>9</v>
      </c>
      <c r="E35" t="s">
        <v>35</v>
      </c>
      <c r="F35">
        <v>2</v>
      </c>
    </row>
    <row r="36" spans="1:9">
      <c r="A36" t="s">
        <v>36</v>
      </c>
      <c r="B36" t="s">
        <v>71</v>
      </c>
      <c r="E36" t="s">
        <v>76</v>
      </c>
      <c r="F36">
        <v>4</v>
      </c>
    </row>
    <row r="37" spans="1:9">
      <c r="A37" t="s">
        <v>39</v>
      </c>
      <c r="B37" t="s">
        <v>13</v>
      </c>
      <c r="E37" t="s">
        <v>77</v>
      </c>
      <c r="F37">
        <v>2</v>
      </c>
    </row>
    <row r="38" spans="1:9">
      <c r="A38" t="s">
        <v>39</v>
      </c>
      <c r="B38" t="s">
        <v>43</v>
      </c>
      <c r="E38" t="s">
        <v>78</v>
      </c>
      <c r="F38">
        <v>4</v>
      </c>
    </row>
    <row r="39" spans="1:9">
      <c r="A39" t="s">
        <v>39</v>
      </c>
      <c r="B39" t="s">
        <v>42</v>
      </c>
      <c r="E39" t="s">
        <v>14</v>
      </c>
      <c r="F39">
        <v>1</v>
      </c>
    </row>
    <row r="40" spans="1:9">
      <c r="A40" t="s">
        <v>46</v>
      </c>
      <c r="B40" t="s">
        <v>80</v>
      </c>
      <c r="E40" t="s">
        <v>79</v>
      </c>
      <c r="F40">
        <v>2</v>
      </c>
    </row>
    <row r="41" spans="1:9">
      <c r="A41" t="s">
        <v>46</v>
      </c>
      <c r="B41" t="s">
        <v>48</v>
      </c>
      <c r="E41" t="s">
        <v>81</v>
      </c>
      <c r="F41">
        <v>7</v>
      </c>
    </row>
    <row r="42" spans="1:9">
      <c r="A42" t="s">
        <v>46</v>
      </c>
      <c r="B42" t="s">
        <v>83</v>
      </c>
      <c r="E42" t="s">
        <v>82</v>
      </c>
      <c r="F42">
        <v>2</v>
      </c>
    </row>
    <row r="43" spans="1:9">
      <c r="A43" t="s">
        <v>84</v>
      </c>
      <c r="B43" t="s">
        <v>19</v>
      </c>
      <c r="E43" t="s">
        <v>18</v>
      </c>
      <c r="F43">
        <v>1</v>
      </c>
    </row>
    <row r="44" spans="1:9">
      <c r="A44" t="s">
        <v>65</v>
      </c>
      <c r="B44" t="s">
        <v>72</v>
      </c>
      <c r="E44" t="s">
        <v>20</v>
      </c>
      <c r="F44">
        <v>1</v>
      </c>
    </row>
    <row r="47" spans="1:9">
      <c r="B47" s="2" t="s">
        <v>86</v>
      </c>
    </row>
    <row r="48" spans="1:9">
      <c r="A48" t="s">
        <v>24</v>
      </c>
      <c r="B48" t="s">
        <v>25</v>
      </c>
      <c r="C48" t="s">
        <v>26</v>
      </c>
      <c r="D48" t="s">
        <v>27</v>
      </c>
      <c r="E48" t="s">
        <v>73</v>
      </c>
      <c r="F48" t="s">
        <v>31</v>
      </c>
      <c r="G48" t="s">
        <v>28</v>
      </c>
      <c r="H48" t="s">
        <v>29</v>
      </c>
      <c r="I48" t="s">
        <v>69</v>
      </c>
    </row>
    <row r="49" spans="1:9">
      <c r="A49" t="s">
        <v>30</v>
      </c>
      <c r="B49" t="s">
        <v>88</v>
      </c>
      <c r="E49" t="s">
        <v>0</v>
      </c>
      <c r="F49">
        <v>1</v>
      </c>
    </row>
    <row r="50" spans="1:9">
      <c r="A50" t="s">
        <v>30</v>
      </c>
      <c r="B50" t="s">
        <v>1</v>
      </c>
      <c r="E50" t="s">
        <v>2</v>
      </c>
      <c r="F50">
        <v>1</v>
      </c>
    </row>
    <row r="51" spans="1:9">
      <c r="A51" t="s">
        <v>39</v>
      </c>
      <c r="B51" t="s">
        <v>43</v>
      </c>
      <c r="E51" t="s">
        <v>11</v>
      </c>
      <c r="F51">
        <v>1</v>
      </c>
    </row>
    <row r="52" spans="1:9">
      <c r="A52" t="s">
        <v>39</v>
      </c>
      <c r="B52" t="s">
        <v>42</v>
      </c>
      <c r="E52" t="s">
        <v>12</v>
      </c>
      <c r="F52">
        <v>1</v>
      </c>
    </row>
    <row r="53" spans="1:9">
      <c r="A53" t="s">
        <v>46</v>
      </c>
      <c r="B53" t="s">
        <v>89</v>
      </c>
      <c r="E53" t="s">
        <v>90</v>
      </c>
      <c r="F53">
        <v>2</v>
      </c>
    </row>
    <row r="54" spans="1:9">
      <c r="A54" t="s">
        <v>46</v>
      </c>
      <c r="B54" t="s">
        <v>91</v>
      </c>
      <c r="E54" t="s">
        <v>47</v>
      </c>
      <c r="F54">
        <v>2</v>
      </c>
    </row>
    <row r="55" spans="1:9">
      <c r="A55" t="s">
        <v>87</v>
      </c>
      <c r="B55" t="s">
        <v>87</v>
      </c>
      <c r="E55" t="s">
        <v>92</v>
      </c>
      <c r="F55">
        <v>4</v>
      </c>
    </row>
    <row r="58" spans="1:9">
      <c r="B58" s="2" t="s">
        <v>102</v>
      </c>
    </row>
    <row r="59" spans="1:9">
      <c r="A59" t="s">
        <v>24</v>
      </c>
      <c r="B59" t="s">
        <v>25</v>
      </c>
      <c r="C59" t="s">
        <v>26</v>
      </c>
      <c r="D59" t="s">
        <v>27</v>
      </c>
      <c r="E59" t="s">
        <v>73</v>
      </c>
      <c r="F59" t="s">
        <v>31</v>
      </c>
      <c r="G59" t="s">
        <v>28</v>
      </c>
      <c r="H59" t="s">
        <v>29</v>
      </c>
      <c r="I59" t="s">
        <v>69</v>
      </c>
    </row>
    <row r="60" spans="1:9">
      <c r="A60" t="s">
        <v>30</v>
      </c>
      <c r="B60" t="s">
        <v>95</v>
      </c>
      <c r="E60" t="s">
        <v>0</v>
      </c>
      <c r="F60">
        <v>1</v>
      </c>
    </row>
    <row r="61" spans="1:9">
      <c r="A61" t="s">
        <v>30</v>
      </c>
      <c r="B61" t="s">
        <v>1</v>
      </c>
      <c r="E61" t="s">
        <v>94</v>
      </c>
      <c r="F61">
        <v>2</v>
      </c>
    </row>
    <row r="62" spans="1:9">
      <c r="A62" t="s">
        <v>30</v>
      </c>
      <c r="B62" t="s">
        <v>7</v>
      </c>
      <c r="E62" t="s">
        <v>4</v>
      </c>
      <c r="F62">
        <v>1</v>
      </c>
    </row>
    <row r="63" spans="1:9">
      <c r="A63" t="s">
        <v>75</v>
      </c>
      <c r="B63" t="s">
        <v>101</v>
      </c>
      <c r="E63" t="s">
        <v>100</v>
      </c>
      <c r="F63">
        <v>3</v>
      </c>
    </row>
    <row r="64" spans="1:9">
      <c r="A64" t="s">
        <v>104</v>
      </c>
      <c r="B64" t="s">
        <v>96</v>
      </c>
      <c r="E64" t="s">
        <v>103</v>
      </c>
      <c r="F64">
        <v>3</v>
      </c>
    </row>
    <row r="65" spans="1:9">
      <c r="A65" t="s">
        <v>39</v>
      </c>
      <c r="B65" t="s">
        <v>43</v>
      </c>
      <c r="E65" t="s">
        <v>11</v>
      </c>
      <c r="F65">
        <v>1</v>
      </c>
    </row>
    <row r="66" spans="1:9">
      <c r="A66" t="s">
        <v>39</v>
      </c>
      <c r="B66" t="s">
        <v>42</v>
      </c>
      <c r="E66" t="s">
        <v>12</v>
      </c>
      <c r="F66">
        <v>1</v>
      </c>
    </row>
    <row r="67" spans="1:9">
      <c r="A67" t="s">
        <v>39</v>
      </c>
      <c r="B67" t="s">
        <v>105</v>
      </c>
      <c r="E67" t="s">
        <v>93</v>
      </c>
      <c r="F67">
        <v>1</v>
      </c>
    </row>
    <row r="68" spans="1:9">
      <c r="A68" t="s">
        <v>107</v>
      </c>
      <c r="B68" t="s">
        <v>97</v>
      </c>
      <c r="E68" t="s">
        <v>106</v>
      </c>
      <c r="F68">
        <v>3</v>
      </c>
    </row>
    <row r="69" spans="1:9">
      <c r="A69" t="s">
        <v>46</v>
      </c>
      <c r="B69" t="s">
        <v>50</v>
      </c>
      <c r="E69" t="s">
        <v>108</v>
      </c>
      <c r="F69">
        <v>2</v>
      </c>
    </row>
    <row r="70" spans="1:9">
      <c r="A70" t="s">
        <v>46</v>
      </c>
      <c r="B70" t="s">
        <v>48</v>
      </c>
      <c r="E70" t="s">
        <v>109</v>
      </c>
      <c r="F70">
        <v>3</v>
      </c>
    </row>
    <row r="71" spans="1:9">
      <c r="A71" t="s">
        <v>46</v>
      </c>
      <c r="B71" t="s">
        <v>111</v>
      </c>
      <c r="E71" t="s">
        <v>110</v>
      </c>
      <c r="F71">
        <v>3</v>
      </c>
    </row>
    <row r="72" spans="1:9">
      <c r="A72" t="s">
        <v>65</v>
      </c>
      <c r="B72" t="s">
        <v>98</v>
      </c>
      <c r="E72" t="s">
        <v>18</v>
      </c>
      <c r="F72">
        <v>1</v>
      </c>
    </row>
    <row r="73" spans="1:9">
      <c r="A73" t="s">
        <v>112</v>
      </c>
      <c r="B73" s="3">
        <v>4001</v>
      </c>
      <c r="E73" t="s">
        <v>99</v>
      </c>
      <c r="F73">
        <v>1</v>
      </c>
    </row>
    <row r="76" spans="1:9">
      <c r="B76" s="2" t="s">
        <v>113</v>
      </c>
    </row>
    <row r="77" spans="1:9">
      <c r="A77" t="s">
        <v>24</v>
      </c>
      <c r="B77" t="s">
        <v>25</v>
      </c>
      <c r="C77" t="s">
        <v>26</v>
      </c>
      <c r="D77" t="s">
        <v>27</v>
      </c>
      <c r="E77" t="s">
        <v>73</v>
      </c>
      <c r="F77" t="s">
        <v>31</v>
      </c>
      <c r="G77" t="s">
        <v>28</v>
      </c>
      <c r="H77" t="s">
        <v>29</v>
      </c>
      <c r="I77" t="s">
        <v>69</v>
      </c>
    </row>
    <row r="78" spans="1:9">
      <c r="A78" t="s">
        <v>30</v>
      </c>
      <c r="B78" t="s">
        <v>1</v>
      </c>
      <c r="E78" t="s">
        <v>0</v>
      </c>
      <c r="F78">
        <v>1</v>
      </c>
    </row>
    <row r="79" spans="1:9">
      <c r="A79" t="s">
        <v>30</v>
      </c>
      <c r="B79" t="s">
        <v>7</v>
      </c>
      <c r="E79" t="s">
        <v>2</v>
      </c>
      <c r="F79">
        <v>1</v>
      </c>
    </row>
    <row r="80" spans="1:9">
      <c r="A80" t="s">
        <v>75</v>
      </c>
      <c r="B80" s="4" t="s">
        <v>115</v>
      </c>
      <c r="E80" t="s">
        <v>114</v>
      </c>
      <c r="F80">
        <v>1</v>
      </c>
    </row>
    <row r="81" spans="1:9">
      <c r="A81" t="s">
        <v>39</v>
      </c>
      <c r="B81" t="s">
        <v>13</v>
      </c>
      <c r="E81" t="s">
        <v>116</v>
      </c>
      <c r="F81">
        <v>2</v>
      </c>
    </row>
    <row r="82" spans="1:9">
      <c r="A82" t="s">
        <v>39</v>
      </c>
      <c r="B82" t="s">
        <v>43</v>
      </c>
      <c r="E82" t="s">
        <v>11</v>
      </c>
      <c r="F82">
        <v>1</v>
      </c>
    </row>
    <row r="83" spans="1:9">
      <c r="A83" t="s">
        <v>46</v>
      </c>
      <c r="B83" t="s">
        <v>50</v>
      </c>
      <c r="E83" t="s">
        <v>108</v>
      </c>
      <c r="F83">
        <v>2</v>
      </c>
    </row>
    <row r="84" spans="1:9">
      <c r="A84" t="s">
        <v>117</v>
      </c>
      <c r="B84" t="s">
        <v>72</v>
      </c>
      <c r="E84" t="s">
        <v>18</v>
      </c>
      <c r="F84">
        <v>1</v>
      </c>
    </row>
    <row r="88" spans="1:9">
      <c r="B88" s="2" t="s">
        <v>118</v>
      </c>
    </row>
    <row r="89" spans="1:9">
      <c r="A89" t="s">
        <v>24</v>
      </c>
      <c r="B89" t="s">
        <v>25</v>
      </c>
      <c r="C89" t="s">
        <v>26</v>
      </c>
      <c r="D89" t="s">
        <v>27</v>
      </c>
      <c r="E89" t="s">
        <v>73</v>
      </c>
      <c r="F89" t="s">
        <v>31</v>
      </c>
      <c r="G89" t="s">
        <v>28</v>
      </c>
      <c r="H89" t="s">
        <v>29</v>
      </c>
      <c r="I89" t="s">
        <v>69</v>
      </c>
    </row>
    <row r="90" spans="1:9">
      <c r="A90" t="s">
        <v>128</v>
      </c>
      <c r="B90" t="s">
        <v>70</v>
      </c>
      <c r="E90" t="s">
        <v>129</v>
      </c>
      <c r="F90">
        <v>6</v>
      </c>
    </row>
    <row r="91" spans="1:9">
      <c r="A91" t="s">
        <v>128</v>
      </c>
      <c r="B91" t="s">
        <v>3</v>
      </c>
      <c r="E91" t="s">
        <v>130</v>
      </c>
      <c r="F91">
        <v>2</v>
      </c>
    </row>
    <row r="92" spans="1:9">
      <c r="A92" t="s">
        <v>128</v>
      </c>
      <c r="B92" t="s">
        <v>7</v>
      </c>
      <c r="E92" t="s">
        <v>131</v>
      </c>
      <c r="F92">
        <v>4</v>
      </c>
    </row>
    <row r="93" spans="1:9">
      <c r="A93" t="s">
        <v>132</v>
      </c>
      <c r="B93" t="s">
        <v>119</v>
      </c>
      <c r="E93" t="s">
        <v>114</v>
      </c>
      <c r="F93">
        <v>1</v>
      </c>
    </row>
    <row r="94" spans="1:9">
      <c r="A94" t="s">
        <v>132</v>
      </c>
      <c r="B94" t="s">
        <v>9</v>
      </c>
      <c r="E94" t="s">
        <v>120</v>
      </c>
      <c r="F94">
        <v>1</v>
      </c>
    </row>
    <row r="95" spans="1:9">
      <c r="A95" t="s">
        <v>133</v>
      </c>
      <c r="B95" t="s">
        <v>121</v>
      </c>
      <c r="E95" t="s">
        <v>11</v>
      </c>
      <c r="F95">
        <v>1</v>
      </c>
    </row>
    <row r="96" spans="1:9">
      <c r="A96" t="s">
        <v>39</v>
      </c>
      <c r="B96" t="s">
        <v>135</v>
      </c>
      <c r="E96" t="s">
        <v>134</v>
      </c>
      <c r="F96">
        <v>2</v>
      </c>
    </row>
    <row r="97" spans="1:9">
      <c r="A97" t="s">
        <v>136</v>
      </c>
      <c r="B97" t="s">
        <v>122</v>
      </c>
      <c r="E97" t="s">
        <v>93</v>
      </c>
      <c r="F97">
        <v>1</v>
      </c>
    </row>
    <row r="98" spans="1:9" ht="30">
      <c r="A98" t="s">
        <v>46</v>
      </c>
      <c r="B98" t="s">
        <v>50</v>
      </c>
      <c r="E98" s="1" t="s">
        <v>137</v>
      </c>
      <c r="F98">
        <v>8</v>
      </c>
    </row>
    <row r="99" spans="1:9">
      <c r="A99" t="s">
        <v>46</v>
      </c>
      <c r="B99" s="3" t="s">
        <v>139</v>
      </c>
      <c r="E99" t="s">
        <v>138</v>
      </c>
      <c r="F99">
        <v>2</v>
      </c>
    </row>
    <row r="100" spans="1:9">
      <c r="A100" t="s">
        <v>46</v>
      </c>
      <c r="B100" s="3" t="s">
        <v>141</v>
      </c>
      <c r="E100" t="s">
        <v>140</v>
      </c>
      <c r="F100">
        <v>4</v>
      </c>
    </row>
    <row r="101" spans="1:9">
      <c r="A101" t="s">
        <v>46</v>
      </c>
      <c r="B101" t="s">
        <v>124</v>
      </c>
      <c r="E101" t="s">
        <v>142</v>
      </c>
      <c r="F101">
        <v>2</v>
      </c>
    </row>
    <row r="102" spans="1:9">
      <c r="A102" t="s">
        <v>143</v>
      </c>
      <c r="B102" s="3">
        <v>7805</v>
      </c>
      <c r="E102" t="s">
        <v>18</v>
      </c>
      <c r="F102">
        <v>1</v>
      </c>
    </row>
    <row r="103" spans="1:9">
      <c r="A103" t="s">
        <v>64</v>
      </c>
      <c r="B103" t="s">
        <v>125</v>
      </c>
      <c r="E103" t="s">
        <v>20</v>
      </c>
      <c r="F103">
        <v>1</v>
      </c>
    </row>
    <row r="104" spans="1:9">
      <c r="A104" t="s">
        <v>144</v>
      </c>
      <c r="B104" t="s">
        <v>145</v>
      </c>
      <c r="E104" t="s">
        <v>22</v>
      </c>
      <c r="F104">
        <v>1</v>
      </c>
    </row>
    <row r="105" spans="1:9">
      <c r="A105" s="5" t="s">
        <v>221</v>
      </c>
      <c r="B105" t="s">
        <v>146</v>
      </c>
      <c r="E105" t="s">
        <v>147</v>
      </c>
      <c r="F105">
        <v>2</v>
      </c>
    </row>
    <row r="106" spans="1:9">
      <c r="A106" s="5" t="s">
        <v>221</v>
      </c>
      <c r="B106" t="s">
        <v>148</v>
      </c>
      <c r="E106" t="s">
        <v>127</v>
      </c>
      <c r="F106">
        <v>1</v>
      </c>
    </row>
    <row r="110" spans="1:9">
      <c r="B110" s="2" t="s">
        <v>151</v>
      </c>
    </row>
    <row r="111" spans="1:9">
      <c r="A111" t="s">
        <v>24</v>
      </c>
      <c r="B111" t="s">
        <v>25</v>
      </c>
      <c r="C111" t="s">
        <v>26</v>
      </c>
      <c r="D111" t="s">
        <v>27</v>
      </c>
      <c r="E111" t="s">
        <v>73</v>
      </c>
      <c r="F111" t="s">
        <v>31</v>
      </c>
      <c r="G111" t="s">
        <v>28</v>
      </c>
      <c r="H111" t="s">
        <v>29</v>
      </c>
      <c r="I111" t="s">
        <v>69</v>
      </c>
    </row>
    <row r="112" spans="1:9">
      <c r="A112" t="s">
        <v>39</v>
      </c>
      <c r="B112" t="s">
        <v>149</v>
      </c>
      <c r="E112" t="s">
        <v>152</v>
      </c>
      <c r="F112">
        <v>2</v>
      </c>
    </row>
    <row r="113" spans="1:9">
      <c r="A113" t="s">
        <v>39</v>
      </c>
      <c r="B113" t="s">
        <v>43</v>
      </c>
      <c r="E113" t="s">
        <v>153</v>
      </c>
      <c r="F113">
        <v>4</v>
      </c>
    </row>
    <row r="114" spans="1:9">
      <c r="A114" t="s">
        <v>46</v>
      </c>
      <c r="B114" s="4" t="s">
        <v>154</v>
      </c>
      <c r="E114" t="s">
        <v>108</v>
      </c>
      <c r="F114">
        <v>2</v>
      </c>
    </row>
    <row r="115" spans="1:9">
      <c r="A115" t="s">
        <v>63</v>
      </c>
      <c r="B115" s="4" t="s">
        <v>154</v>
      </c>
      <c r="E115" t="s">
        <v>155</v>
      </c>
      <c r="F115">
        <v>2</v>
      </c>
    </row>
    <row r="116" spans="1:9">
      <c r="A116" t="s">
        <v>157</v>
      </c>
      <c r="B116" t="s">
        <v>150</v>
      </c>
      <c r="D116" s="4" t="s">
        <v>158</v>
      </c>
      <c r="E116" t="s">
        <v>156</v>
      </c>
      <c r="F116">
        <v>2</v>
      </c>
    </row>
    <row r="119" spans="1:9">
      <c r="B119" s="2" t="s">
        <v>159</v>
      </c>
    </row>
    <row r="120" spans="1:9">
      <c r="A120" t="s">
        <v>24</v>
      </c>
      <c r="B120" t="s">
        <v>25</v>
      </c>
      <c r="C120" t="s">
        <v>26</v>
      </c>
      <c r="D120" t="s">
        <v>27</v>
      </c>
      <c r="E120" t="s">
        <v>73</v>
      </c>
      <c r="F120" t="s">
        <v>31</v>
      </c>
      <c r="G120" t="s">
        <v>28</v>
      </c>
      <c r="H120" t="s">
        <v>29</v>
      </c>
      <c r="I120" t="s">
        <v>69</v>
      </c>
    </row>
    <row r="121" spans="1:9" ht="30">
      <c r="A121" t="s">
        <v>132</v>
      </c>
      <c r="B121" s="4" t="s">
        <v>161</v>
      </c>
      <c r="E121" s="1" t="s">
        <v>160</v>
      </c>
      <c r="F121">
        <v>14</v>
      </c>
    </row>
    <row r="122" spans="1:9">
      <c r="A122" t="s">
        <v>39</v>
      </c>
      <c r="B122" t="s">
        <v>149</v>
      </c>
      <c r="E122" t="s">
        <v>152</v>
      </c>
      <c r="F122">
        <v>2</v>
      </c>
    </row>
    <row r="123" spans="1:9" ht="30">
      <c r="A123" t="s">
        <v>46</v>
      </c>
      <c r="B123" s="4" t="s">
        <v>163</v>
      </c>
      <c r="E123" s="1" t="s">
        <v>162</v>
      </c>
      <c r="F123">
        <v>14</v>
      </c>
    </row>
    <row r="126" spans="1:9">
      <c r="B126" s="2" t="s">
        <v>164</v>
      </c>
    </row>
    <row r="127" spans="1:9">
      <c r="A127" t="s">
        <v>24</v>
      </c>
      <c r="B127" t="s">
        <v>25</v>
      </c>
      <c r="C127" t="s">
        <v>26</v>
      </c>
      <c r="D127" t="s">
        <v>27</v>
      </c>
      <c r="E127" t="s">
        <v>73</v>
      </c>
      <c r="F127" t="s">
        <v>31</v>
      </c>
      <c r="G127" t="s">
        <v>28</v>
      </c>
      <c r="H127" t="s">
        <v>29</v>
      </c>
      <c r="I127" t="s">
        <v>69</v>
      </c>
    </row>
    <row r="128" spans="1:9">
      <c r="A128" t="s">
        <v>30</v>
      </c>
      <c r="B128" t="s">
        <v>1</v>
      </c>
      <c r="E128" t="s">
        <v>175</v>
      </c>
      <c r="F128">
        <v>7</v>
      </c>
    </row>
    <row r="129" spans="1:6">
      <c r="A129" t="s">
        <v>30</v>
      </c>
      <c r="B129" t="s">
        <v>7</v>
      </c>
      <c r="E129" t="s">
        <v>174</v>
      </c>
      <c r="F129">
        <v>7</v>
      </c>
    </row>
    <row r="130" spans="1:6">
      <c r="A130" t="s">
        <v>30</v>
      </c>
      <c r="B130" t="s">
        <v>3</v>
      </c>
      <c r="E130" t="s">
        <v>165</v>
      </c>
      <c r="F130">
        <v>1</v>
      </c>
    </row>
    <row r="131" spans="1:6">
      <c r="A131" t="s">
        <v>30</v>
      </c>
      <c r="B131" t="s">
        <v>95</v>
      </c>
      <c r="E131" t="s">
        <v>166</v>
      </c>
      <c r="F131">
        <v>1</v>
      </c>
    </row>
    <row r="132" spans="1:6">
      <c r="A132" t="s">
        <v>132</v>
      </c>
      <c r="B132" t="s">
        <v>176</v>
      </c>
      <c r="E132" t="s">
        <v>114</v>
      </c>
      <c r="F132">
        <v>1</v>
      </c>
    </row>
    <row r="133" spans="1:6">
      <c r="A133" t="s">
        <v>39</v>
      </c>
      <c r="B133" t="s">
        <v>177</v>
      </c>
      <c r="E133" t="s">
        <v>167</v>
      </c>
      <c r="F133">
        <v>1</v>
      </c>
    </row>
    <row r="134" spans="1:6">
      <c r="A134" t="s">
        <v>39</v>
      </c>
      <c r="B134" t="s">
        <v>149</v>
      </c>
      <c r="E134" t="s">
        <v>178</v>
      </c>
      <c r="F134">
        <v>2</v>
      </c>
    </row>
    <row r="135" spans="1:6">
      <c r="A135" t="s">
        <v>39</v>
      </c>
      <c r="B135" t="s">
        <v>43</v>
      </c>
      <c r="E135" t="s">
        <v>179</v>
      </c>
      <c r="F135">
        <v>9</v>
      </c>
    </row>
    <row r="136" spans="1:6">
      <c r="A136" t="s">
        <v>46</v>
      </c>
      <c r="B136" t="s">
        <v>181</v>
      </c>
      <c r="E136" t="s">
        <v>180</v>
      </c>
      <c r="F136">
        <v>3</v>
      </c>
    </row>
    <row r="137" spans="1:6">
      <c r="A137" t="s">
        <v>46</v>
      </c>
      <c r="B137" t="s">
        <v>182</v>
      </c>
      <c r="E137" t="s">
        <v>123</v>
      </c>
      <c r="F137">
        <v>1</v>
      </c>
    </row>
    <row r="138" spans="1:6">
      <c r="A138" t="s">
        <v>183</v>
      </c>
      <c r="B138" t="s">
        <v>168</v>
      </c>
      <c r="E138" t="s">
        <v>20</v>
      </c>
      <c r="F138">
        <v>1</v>
      </c>
    </row>
    <row r="139" spans="1:6">
      <c r="A139" t="s">
        <v>184</v>
      </c>
      <c r="B139" t="s">
        <v>169</v>
      </c>
      <c r="E139" t="s">
        <v>22</v>
      </c>
      <c r="F139">
        <v>1</v>
      </c>
    </row>
    <row r="140" spans="1:6">
      <c r="A140" t="s">
        <v>185</v>
      </c>
      <c r="B140" t="s">
        <v>170</v>
      </c>
      <c r="E140" t="s">
        <v>126</v>
      </c>
      <c r="F140">
        <v>1</v>
      </c>
    </row>
    <row r="141" spans="1:6">
      <c r="A141" t="s">
        <v>186</v>
      </c>
      <c r="B141" t="s">
        <v>187</v>
      </c>
      <c r="E141" t="s">
        <v>99</v>
      </c>
      <c r="F141">
        <v>1</v>
      </c>
    </row>
    <row r="142" spans="1:6">
      <c r="A142" t="s">
        <v>143</v>
      </c>
      <c r="B142" t="s">
        <v>171</v>
      </c>
      <c r="E142" t="s">
        <v>127</v>
      </c>
      <c r="F142">
        <v>1</v>
      </c>
    </row>
    <row r="143" spans="1:6">
      <c r="A143" t="s">
        <v>188</v>
      </c>
      <c r="B143" t="s">
        <v>173</v>
      </c>
      <c r="E143" t="s">
        <v>172</v>
      </c>
      <c r="F143">
        <v>1</v>
      </c>
    </row>
    <row r="146" spans="1:9">
      <c r="B146" s="2" t="s">
        <v>189</v>
      </c>
    </row>
    <row r="147" spans="1:9">
      <c r="A147" t="s">
        <v>24</v>
      </c>
      <c r="B147" t="s">
        <v>25</v>
      </c>
      <c r="C147" t="s">
        <v>26</v>
      </c>
      <c r="D147" t="s">
        <v>27</v>
      </c>
      <c r="E147" t="s">
        <v>73</v>
      </c>
      <c r="F147" t="s">
        <v>31</v>
      </c>
      <c r="G147" t="s">
        <v>28</v>
      </c>
      <c r="H147" t="s">
        <v>29</v>
      </c>
      <c r="I147" t="s">
        <v>69</v>
      </c>
    </row>
    <row r="148" spans="1:9">
      <c r="A148" t="s">
        <v>30</v>
      </c>
      <c r="B148" t="s">
        <v>1</v>
      </c>
      <c r="E148" t="s">
        <v>191</v>
      </c>
      <c r="F148">
        <v>8</v>
      </c>
    </row>
    <row r="149" spans="1:9">
      <c r="A149" t="s">
        <v>30</v>
      </c>
      <c r="B149" t="s">
        <v>3</v>
      </c>
      <c r="E149" t="s">
        <v>2</v>
      </c>
      <c r="F149">
        <v>1</v>
      </c>
    </row>
    <row r="150" spans="1:9">
      <c r="A150" t="s">
        <v>30</v>
      </c>
      <c r="B150" t="s">
        <v>95</v>
      </c>
      <c r="E150" t="s">
        <v>4</v>
      </c>
      <c r="F150">
        <v>1</v>
      </c>
    </row>
    <row r="151" spans="1:9" ht="30">
      <c r="A151" t="s">
        <v>30</v>
      </c>
      <c r="B151" t="s">
        <v>7</v>
      </c>
      <c r="E151" s="1" t="s">
        <v>192</v>
      </c>
      <c r="F151">
        <v>8</v>
      </c>
    </row>
    <row r="152" spans="1:9">
      <c r="A152" t="s">
        <v>75</v>
      </c>
      <c r="B152" s="4" t="s">
        <v>193</v>
      </c>
      <c r="E152" t="s">
        <v>114</v>
      </c>
      <c r="F152">
        <v>1</v>
      </c>
    </row>
    <row r="153" spans="1:9">
      <c r="A153" t="s">
        <v>39</v>
      </c>
      <c r="B153" t="s">
        <v>177</v>
      </c>
      <c r="E153" t="s">
        <v>167</v>
      </c>
      <c r="F153">
        <v>1</v>
      </c>
    </row>
    <row r="154" spans="1:9">
      <c r="A154" t="s">
        <v>39</v>
      </c>
      <c r="B154" t="s">
        <v>194</v>
      </c>
      <c r="E154" t="s">
        <v>178</v>
      </c>
      <c r="F154">
        <v>2</v>
      </c>
    </row>
    <row r="155" spans="1:9">
      <c r="A155" t="s">
        <v>39</v>
      </c>
      <c r="B155" t="s">
        <v>43</v>
      </c>
      <c r="E155" t="s">
        <v>195</v>
      </c>
      <c r="F155">
        <v>3</v>
      </c>
    </row>
    <row r="156" spans="1:9">
      <c r="A156" t="s">
        <v>46</v>
      </c>
      <c r="B156" t="s">
        <v>181</v>
      </c>
      <c r="E156" t="s">
        <v>108</v>
      </c>
      <c r="F156">
        <v>2</v>
      </c>
    </row>
    <row r="157" spans="1:9">
      <c r="A157" t="s">
        <v>46</v>
      </c>
      <c r="B157" t="s">
        <v>182</v>
      </c>
      <c r="E157" t="s">
        <v>123</v>
      </c>
      <c r="F157">
        <v>1</v>
      </c>
    </row>
    <row r="158" spans="1:9">
      <c r="A158" t="s">
        <v>143</v>
      </c>
      <c r="B158">
        <v>7805</v>
      </c>
      <c r="E158" t="s">
        <v>18</v>
      </c>
      <c r="F158">
        <v>1</v>
      </c>
    </row>
    <row r="159" spans="1:9">
      <c r="A159" t="s">
        <v>196</v>
      </c>
      <c r="B159" t="s">
        <v>168</v>
      </c>
      <c r="E159" t="s">
        <v>20</v>
      </c>
      <c r="F159">
        <v>1</v>
      </c>
    </row>
    <row r="160" spans="1:9">
      <c r="A160" t="s">
        <v>184</v>
      </c>
      <c r="B160" t="s">
        <v>169</v>
      </c>
      <c r="E160" t="s">
        <v>22</v>
      </c>
      <c r="F160">
        <v>1</v>
      </c>
    </row>
    <row r="161" spans="1:6">
      <c r="A161" t="s">
        <v>185</v>
      </c>
      <c r="B161" t="s">
        <v>170</v>
      </c>
      <c r="E161" t="s">
        <v>126</v>
      </c>
      <c r="F161">
        <v>1</v>
      </c>
    </row>
    <row r="162" spans="1:6">
      <c r="A162" t="s">
        <v>186</v>
      </c>
      <c r="B162" t="s">
        <v>190</v>
      </c>
      <c r="E162" t="s">
        <v>99</v>
      </c>
      <c r="F162">
        <v>1</v>
      </c>
    </row>
    <row r="163" spans="1:6">
      <c r="A163" t="s">
        <v>188</v>
      </c>
      <c r="B163" t="s">
        <v>173</v>
      </c>
      <c r="E163" t="s">
        <v>172</v>
      </c>
      <c r="F16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I85"/>
  <sheetViews>
    <sheetView tabSelected="1" topLeftCell="A61" workbookViewId="0">
      <selection activeCell="H12" sqref="H12"/>
    </sheetView>
  </sheetViews>
  <sheetFormatPr baseColWidth="10" defaultRowHeight="15"/>
  <cols>
    <col min="1" max="1" width="23.7109375" bestFit="1" customWidth="1"/>
  </cols>
  <sheetData>
    <row r="3" spans="1:9" ht="21">
      <c r="A3" s="82" t="s">
        <v>198</v>
      </c>
      <c r="B3" s="82"/>
      <c r="C3" s="82"/>
      <c r="D3" s="82"/>
      <c r="E3" s="82"/>
      <c r="F3" s="82"/>
    </row>
    <row r="4" spans="1:9" ht="45">
      <c r="A4" s="17" t="s">
        <v>197</v>
      </c>
      <c r="B4" s="17" t="s">
        <v>299</v>
      </c>
      <c r="C4" s="20" t="s">
        <v>300</v>
      </c>
      <c r="D4" s="20" t="s">
        <v>25</v>
      </c>
      <c r="E4" s="18" t="s">
        <v>201</v>
      </c>
      <c r="F4" s="19" t="s">
        <v>202</v>
      </c>
      <c r="G4" s="60" t="s">
        <v>342</v>
      </c>
      <c r="H4" s="61" t="s">
        <v>345</v>
      </c>
      <c r="I4" s="60" t="s">
        <v>343</v>
      </c>
    </row>
    <row r="5" spans="1:9">
      <c r="A5" s="7" t="s">
        <v>143</v>
      </c>
      <c r="B5" s="7">
        <v>1007558</v>
      </c>
      <c r="C5" s="21" t="s">
        <v>280</v>
      </c>
      <c r="D5" s="27" t="s">
        <v>280</v>
      </c>
      <c r="E5" s="8">
        <v>1</v>
      </c>
      <c r="F5" s="85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+Recapitulatif!AL7*Recapitulatif!$AN$4+Recapitulatif!AO7*Recapitulatif!$AQ$4+Recapitulatif!AR7*Recapitulatif!$AT$4+Recapitulatif!AU7*Recapitulatif!$AW$4+Recapitulatif!AX7*Recapitulatif!$AZ$4+Recapitulatif!BA7*Recapitulatif!$BC$4+Recapitulatif!BD7*Recapitulatif!$BF$4+Recapitulatif!BG7*Recapitulatif!$BI$4+Recapitulatif!BJ7*Recapitulatif!$BL$4+Recapitulatif!BM7*Recapitulatif!$BO$4+Recapitulatif!BP7*Recapitulatif!$BR$4</f>
        <v>20</v>
      </c>
      <c r="H5">
        <f>ROUNDUP(G5/E5,0)</f>
        <v>20</v>
      </c>
      <c r="I5" s="62">
        <f>H5*F5</f>
        <v>120</v>
      </c>
    </row>
    <row r="6" spans="1:9">
      <c r="A6" s="10" t="s">
        <v>143</v>
      </c>
      <c r="B6" s="10">
        <v>1261398</v>
      </c>
      <c r="C6" s="22" t="s">
        <v>281</v>
      </c>
      <c r="D6" s="28">
        <v>7805</v>
      </c>
      <c r="E6" s="8">
        <v>1</v>
      </c>
      <c r="F6" s="56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+Recapitulatif!AL8*Recapitulatif!$AN$4+Recapitulatif!AO8*Recapitulatif!$AQ$4+Recapitulatif!AR8*Recapitulatif!$AT$4+Recapitulatif!AU8*Recapitulatif!$AW$4+Recapitulatif!AX8*Recapitulatif!$AZ$4+Recapitulatif!BA8*Recapitulatif!$BC$4+Recapitulatif!BD8*Recapitulatif!$BF$4+Recapitulatif!BG8*Recapitulatif!$BI$4+Recapitulatif!BJ8*Recapitulatif!$BL$4+Recapitulatif!BM8*Recapitulatif!$BO$4+Recapitulatif!BP8*Recapitulatif!$BR$4</f>
        <v>0</v>
      </c>
      <c r="H6">
        <f t="shared" ref="H6:H9" si="0">ROUNDUP(G6/E6,0)</f>
        <v>0</v>
      </c>
      <c r="I6" s="62">
        <f t="shared" ref="I6:I10" si="1">H6*F6</f>
        <v>0</v>
      </c>
    </row>
    <row r="7" spans="1:9">
      <c r="A7" s="11" t="s">
        <v>143</v>
      </c>
      <c r="B7" s="11">
        <v>1523798</v>
      </c>
      <c r="C7" s="23" t="s">
        <v>295</v>
      </c>
      <c r="D7" s="28" t="s">
        <v>98</v>
      </c>
      <c r="E7" s="8">
        <v>50</v>
      </c>
      <c r="F7" s="56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+Recapitulatif!AL9*Recapitulatif!$AN$4+Recapitulatif!AO9*Recapitulatif!$AQ$4+Recapitulatif!AR9*Recapitulatif!$AT$4+Recapitulatif!AU9*Recapitulatif!$AW$4+Recapitulatif!AX9*Recapitulatif!$AZ$4+Recapitulatif!BA9*Recapitulatif!$BC$4+Recapitulatif!BD9*Recapitulatif!$BF$4+Recapitulatif!BG9*Recapitulatif!$BI$4+Recapitulatif!BJ9*Recapitulatif!$BL$4+Recapitulatif!BM9*Recapitulatif!$BO$4+Recapitulatif!BP9*Recapitulatif!$BR$4</f>
        <v>8</v>
      </c>
      <c r="H7">
        <f t="shared" si="0"/>
        <v>1</v>
      </c>
      <c r="I7" s="62">
        <f t="shared" si="1"/>
        <v>17.100000000000001</v>
      </c>
    </row>
    <row r="8" spans="1:9">
      <c r="A8" s="7" t="s">
        <v>270</v>
      </c>
      <c r="B8" s="7">
        <v>1564954</v>
      </c>
      <c r="C8" s="21" t="s">
        <v>271</v>
      </c>
      <c r="D8" s="27" t="s">
        <v>271</v>
      </c>
      <c r="E8" s="8">
        <v>1</v>
      </c>
      <c r="F8" s="56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+Recapitulatif!AL10*Recapitulatif!$AN$4+Recapitulatif!AO10*Recapitulatif!$AQ$4+Recapitulatif!AR10*Recapitulatif!$AT$4+Recapitulatif!AU10*Recapitulatif!$AW$4+Recapitulatif!AX10*Recapitulatif!$AZ$4+Recapitulatif!BA10*Recapitulatif!$BC$4+Recapitulatif!BD10*Recapitulatif!$BF$4+Recapitulatif!BG10*Recapitulatif!$BI$4+Recapitulatif!BJ10*Recapitulatif!$BL$4+Recapitulatif!BM10*Recapitulatif!$BO$4+Recapitulatif!BP10*Recapitulatif!$BR$4</f>
        <v>12</v>
      </c>
      <c r="H8">
        <f t="shared" si="0"/>
        <v>12</v>
      </c>
      <c r="I8" s="62">
        <f t="shared" si="1"/>
        <v>6</v>
      </c>
    </row>
    <row r="9" spans="1:9">
      <c r="A9" s="7" t="s">
        <v>270</v>
      </c>
      <c r="B9" s="7">
        <v>9486810</v>
      </c>
      <c r="C9" s="21" t="s">
        <v>272</v>
      </c>
      <c r="D9" s="27" t="s">
        <v>272</v>
      </c>
      <c r="E9" s="8">
        <v>1</v>
      </c>
      <c r="F9" s="56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+Recapitulatif!AL11*Recapitulatif!$AN$4+Recapitulatif!AO11*Recapitulatif!$AQ$4+Recapitulatif!AR11*Recapitulatif!$AT$4+Recapitulatif!AU11*Recapitulatif!$AW$4+Recapitulatif!AX11*Recapitulatif!$AZ$4+Recapitulatif!BA11*Recapitulatif!$BC$4+Recapitulatif!BD11*Recapitulatif!$BF$4+Recapitulatif!BG11*Recapitulatif!$BI$4+Recapitulatif!BJ11*Recapitulatif!$BL$4+Recapitulatif!BM11*Recapitulatif!$BO$4+Recapitulatif!BP11*Recapitulatif!$BR$4</f>
        <v>4</v>
      </c>
      <c r="H9">
        <f t="shared" si="0"/>
        <v>4</v>
      </c>
      <c r="I9" s="62">
        <f t="shared" si="1"/>
        <v>3.28</v>
      </c>
    </row>
    <row r="10" spans="1:9">
      <c r="A10" s="21" t="s">
        <v>392</v>
      </c>
      <c r="B10">
        <v>1896827</v>
      </c>
      <c r="C10" s="7" t="s">
        <v>394</v>
      </c>
      <c r="D10" s="27" t="s">
        <v>395</v>
      </c>
      <c r="E10" s="33">
        <v>1</v>
      </c>
      <c r="F10" s="56">
        <v>58.93</v>
      </c>
      <c r="G10">
        <f>Recapitulatif!H12*Recapitulatif!$J$4+Recapitulatif!K12*Recapitulatif!$M$4+Recapitulatif!N12*Recapitulatif!$P$4+Recapitulatif!Q12*Recapitulatif!$S$4+Recapitulatif!T12*Recapitulatif!$V$4+Recapitulatif!W12*Recapitulatif!$Y$4+Recapitulatif!Z12*Recapitulatif!$AB$4+Recapitulatif!AC12*Recapitulatif!$AE$4+Recapitulatif!AF12*Recapitulatif!$AH$4+Recapitulatif!AI12*Recapitulatif!$AK$4+Recapitulatif!AL12*Recapitulatif!$AN$4+Recapitulatif!AO12*Recapitulatif!$AQ$4+Recapitulatif!AR12*Recapitulatif!$AT$4+Recapitulatif!AU12*Recapitulatif!$AW$4+Recapitulatif!AX12*Recapitulatif!$AZ$4+Recapitulatif!BA12*Recapitulatif!$BC$4+Recapitulatif!BD12*Recapitulatif!$BF$4+Recapitulatif!BG12*Recapitulatif!$BI$4+Recapitulatif!BJ12*Recapitulatif!$BL$4+Recapitulatif!BM12*Recapitulatif!$BO$4+Recapitulatif!BP12*Recapitulatif!$BR$4</f>
        <v>10</v>
      </c>
      <c r="H10">
        <v>8</v>
      </c>
      <c r="I10" s="62">
        <f t="shared" si="1"/>
        <v>471.44</v>
      </c>
    </row>
    <row r="11" spans="1:9">
      <c r="A11" s="21" t="s">
        <v>393</v>
      </c>
      <c r="B11">
        <v>1850790</v>
      </c>
      <c r="C11" t="s">
        <v>396</v>
      </c>
      <c r="D11" s="27" t="s">
        <v>397</v>
      </c>
      <c r="E11" s="33">
        <v>1</v>
      </c>
      <c r="F11" s="56">
        <v>51</v>
      </c>
      <c r="G11">
        <f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+Recapitulatif!AL13*Recapitulatif!$AN$4+Recapitulatif!AO13*Recapitulatif!$AQ$4+Recapitulatif!AR13*Recapitulatif!$AT$4+Recapitulatif!AU13*Recapitulatif!$AW$4+Recapitulatif!AX13*Recapitulatif!$AZ$4+Recapitulatif!BA13*Recapitulatif!$BC$4+Recapitulatif!BD13*Recapitulatif!$BF$4+Recapitulatif!BG13*Recapitulatif!$BI$4+Recapitulatif!BJ13*Recapitulatif!$BL$4+Recapitulatif!BM13*Recapitulatif!$BO$4+Recapitulatif!BP13*Recapitulatif!$BR$4</f>
        <v>1</v>
      </c>
      <c r="H11">
        <v>1</v>
      </c>
      <c r="I11" s="62">
        <f t="shared" ref="I11" si="2">H11*F11</f>
        <v>51</v>
      </c>
    </row>
    <row r="12" spans="1:9">
      <c r="A12" s="10" t="s">
        <v>292</v>
      </c>
      <c r="B12" s="7">
        <v>3938414</v>
      </c>
      <c r="C12" s="7" t="s">
        <v>347</v>
      </c>
      <c r="D12" s="21" t="s">
        <v>169</v>
      </c>
      <c r="E12" s="33">
        <v>1</v>
      </c>
      <c r="F12" s="56">
        <v>0.85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+Recapitulatif!AL14*Recapitulatif!$AN$4+Recapitulatif!AO14*Recapitulatif!$AQ$4+Recapitulatif!AR14*Recapitulatif!$AT$4+Recapitulatif!AU14*Recapitulatif!$AW$4+Recapitulatif!AX14*Recapitulatif!$AZ$4+Recapitulatif!BA14*Recapitulatif!$BC$4+Recapitulatif!BD14*Recapitulatif!$BF$4+Recapitulatif!BG14*Recapitulatif!$BI$4+Recapitulatif!BJ14*Recapitulatif!$BL$4+Recapitulatif!BM14*Recapitulatif!$BO$4+Recapitulatif!BP14*Recapitulatif!$BR$4</f>
        <v>24</v>
      </c>
      <c r="H12">
        <f t="shared" ref="H12:H32" si="3">ROUNDUP(G12/E12,0)</f>
        <v>24</v>
      </c>
      <c r="I12" s="62">
        <f t="shared" ref="I12:I33" si="4">H12*F12</f>
        <v>20.399999999999999</v>
      </c>
    </row>
    <row r="13" spans="1:9">
      <c r="A13" s="11" t="s">
        <v>294</v>
      </c>
      <c r="B13" s="13"/>
      <c r="C13" s="24"/>
      <c r="D13" s="22"/>
      <c r="E13" s="33">
        <v>1</v>
      </c>
      <c r="F13" s="56">
        <v>0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+Recapitulatif!AL15*Recapitulatif!$AN$4+Recapitulatif!AO15*Recapitulatif!$AQ$4+Recapitulatif!AR15*Recapitulatif!$AT$4+Recapitulatif!AU15*Recapitulatif!$AW$4+Recapitulatif!AX15*Recapitulatif!$AZ$4+Recapitulatif!BA15*Recapitulatif!$BC$4+Recapitulatif!BD15*Recapitulatif!$BF$4+Recapitulatif!BG15*Recapitulatif!$BI$4+Recapitulatif!BJ15*Recapitulatif!$BL$4+Recapitulatif!BM15*Recapitulatif!$BO$4+Recapitulatif!BP15*Recapitulatif!$BR$4</f>
        <v>4</v>
      </c>
      <c r="H13">
        <f t="shared" si="3"/>
        <v>4</v>
      </c>
      <c r="I13" s="62">
        <f t="shared" si="4"/>
        <v>0</v>
      </c>
    </row>
    <row r="14" spans="1:9">
      <c r="A14" s="7" t="s">
        <v>199</v>
      </c>
      <c r="B14" s="7">
        <v>1694239</v>
      </c>
      <c r="C14" s="21" t="s">
        <v>207</v>
      </c>
      <c r="D14" s="21" t="s">
        <v>1</v>
      </c>
      <c r="E14" s="8">
        <v>1</v>
      </c>
      <c r="F14" s="57">
        <v>3.5999999999999997E-2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+Recapitulatif!AL16*Recapitulatif!$AN$4+Recapitulatif!AO16*Recapitulatif!$AQ$4+Recapitulatif!AR16*Recapitulatif!$AT$4+Recapitulatif!AU16*Recapitulatif!$AW$4+Recapitulatif!AX16*Recapitulatif!$AZ$4+Recapitulatif!BA16*Recapitulatif!$BC$4+Recapitulatif!BD16*Recapitulatif!$BF$4+Recapitulatif!BG16*Recapitulatif!$BI$4+Recapitulatif!BJ16*Recapitulatif!$BL$4+Recapitulatif!BM16*Recapitulatif!$BO$4+Recapitulatif!BP16*Recapitulatif!$BR$4</f>
        <v>198</v>
      </c>
      <c r="H14">
        <f t="shared" si="3"/>
        <v>198</v>
      </c>
      <c r="I14" s="62">
        <f t="shared" si="4"/>
        <v>7.1279999999999992</v>
      </c>
    </row>
    <row r="15" spans="1:9">
      <c r="A15" s="7" t="s">
        <v>199</v>
      </c>
      <c r="B15" s="7">
        <v>1457705</v>
      </c>
      <c r="C15" s="21" t="s">
        <v>208</v>
      </c>
      <c r="D15" s="21" t="s">
        <v>70</v>
      </c>
      <c r="E15" s="8">
        <v>10</v>
      </c>
      <c r="F15" s="56">
        <v>2.6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+Recapitulatif!AL17*Recapitulatif!$AN$4+Recapitulatif!AO17*Recapitulatif!$AQ$4+Recapitulatif!AR17*Recapitulatif!$AT$4+Recapitulatif!AU17*Recapitulatif!$AW$4+Recapitulatif!AX17*Recapitulatif!$AZ$4+Recapitulatif!BA17*Recapitulatif!$BC$4+Recapitulatif!BD17*Recapitulatif!$BF$4+Recapitulatif!BG17*Recapitulatif!$BI$4+Recapitulatif!BJ17*Recapitulatif!$BL$4+Recapitulatif!BM17*Recapitulatif!$BO$4+Recapitulatif!BP17*Recapitulatif!$BR$4</f>
        <v>14</v>
      </c>
      <c r="H15">
        <f t="shared" si="3"/>
        <v>2</v>
      </c>
      <c r="I15" s="62">
        <f t="shared" si="4"/>
        <v>5.2</v>
      </c>
    </row>
    <row r="16" spans="1:9">
      <c r="A16" s="7" t="s">
        <v>199</v>
      </c>
      <c r="B16" s="7">
        <v>1890269</v>
      </c>
      <c r="C16" s="21" t="s">
        <v>209</v>
      </c>
      <c r="D16" s="21" t="s">
        <v>5</v>
      </c>
      <c r="E16" s="8">
        <v>10</v>
      </c>
      <c r="F16" s="56">
        <v>8.6999999999999993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+Recapitulatif!AL18*Recapitulatif!$AN$4+Recapitulatif!AO18*Recapitulatif!$AQ$4+Recapitulatif!AR18*Recapitulatif!$AT$4+Recapitulatif!AU18*Recapitulatif!$AW$4+Recapitulatif!AX18*Recapitulatif!$AZ$4+Recapitulatif!BA18*Recapitulatif!$BC$4+Recapitulatif!BD18*Recapitulatif!$BF$4+Recapitulatif!BG18*Recapitulatif!$BI$4+Recapitulatif!BJ18*Recapitulatif!$BL$4+Recapitulatif!BM18*Recapitulatif!$BO$4+Recapitulatif!BP18*Recapitulatif!$BR$4</f>
        <v>36</v>
      </c>
      <c r="H16">
        <f t="shared" si="3"/>
        <v>4</v>
      </c>
      <c r="I16" s="62">
        <f t="shared" si="4"/>
        <v>34.799999999999997</v>
      </c>
    </row>
    <row r="17" spans="1:9">
      <c r="A17" s="7" t="s">
        <v>199</v>
      </c>
      <c r="B17" s="7">
        <v>1848561</v>
      </c>
      <c r="C17" s="21" t="s">
        <v>210</v>
      </c>
      <c r="D17" s="21" t="s">
        <v>7</v>
      </c>
      <c r="E17" s="8">
        <v>5</v>
      </c>
      <c r="F17" s="56">
        <f>5*0.29</f>
        <v>1.45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+Recapitulatif!AL19*Recapitulatif!$AN$4+Recapitulatif!AO19*Recapitulatif!$AQ$4+Recapitulatif!AR19*Recapitulatif!$AT$4+Recapitulatif!AU19*Recapitulatif!$AW$4+Recapitulatif!AX19*Recapitulatif!$AZ$4+Recapitulatif!BA19*Recapitulatif!$BC$4+Recapitulatif!BD19*Recapitulatif!$BF$4+Recapitulatif!BG19*Recapitulatif!$BI$4+Recapitulatif!BJ19*Recapitulatif!$BL$4+Recapitulatif!BM19*Recapitulatif!$BO$4+Recapitulatif!BP19*Recapitulatif!$BR$4</f>
        <v>200</v>
      </c>
      <c r="H17">
        <f t="shared" si="3"/>
        <v>40</v>
      </c>
      <c r="I17" s="62">
        <f t="shared" si="4"/>
        <v>58</v>
      </c>
    </row>
    <row r="18" spans="1:9">
      <c r="A18" s="7" t="s">
        <v>199</v>
      </c>
      <c r="B18" s="7">
        <v>1144640</v>
      </c>
      <c r="C18" s="21" t="s">
        <v>211</v>
      </c>
      <c r="D18" s="21" t="s">
        <v>95</v>
      </c>
      <c r="E18" s="8">
        <v>5</v>
      </c>
      <c r="F18" s="56">
        <f>0.24*5</f>
        <v>1.2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+Recapitulatif!AL20*Recapitulatif!$AN$4+Recapitulatif!AO20*Recapitulatif!$AQ$4+Recapitulatif!AR20*Recapitulatif!$AT$4+Recapitulatif!AU20*Recapitulatif!$AW$4+Recapitulatif!AX20*Recapitulatif!$AZ$4+Recapitulatif!BA20*Recapitulatif!$BC$4+Recapitulatif!BD20*Recapitulatif!$BF$4+Recapitulatif!BG20*Recapitulatif!$BI$4+Recapitulatif!BJ20*Recapitulatif!$BL$4+Recapitulatif!BM20*Recapitulatif!$BO$4+Recapitulatif!BP20*Recapitulatif!$BR$4</f>
        <v>26</v>
      </c>
      <c r="H18">
        <f t="shared" si="3"/>
        <v>6</v>
      </c>
      <c r="I18" s="62">
        <f t="shared" si="4"/>
        <v>7.1999999999999993</v>
      </c>
    </row>
    <row r="19" spans="1:9">
      <c r="A19" s="7" t="s">
        <v>199</v>
      </c>
      <c r="B19" s="7">
        <v>8126658</v>
      </c>
      <c r="C19" s="21" t="s">
        <v>212</v>
      </c>
      <c r="D19" s="21" t="s">
        <v>3</v>
      </c>
      <c r="E19" s="8">
        <v>1</v>
      </c>
      <c r="F19" s="56">
        <v>0.4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+Recapitulatif!AL21*Recapitulatif!$AN$4+Recapitulatif!AO21*Recapitulatif!$AQ$4+Recapitulatif!AR21*Recapitulatif!$AT$4+Recapitulatif!AU21*Recapitulatif!$AW$4+Recapitulatif!AX21*Recapitulatif!$AZ$4+Recapitulatif!BA21*Recapitulatif!$BC$4+Recapitulatif!BD21*Recapitulatif!$BF$4+Recapitulatif!BG21*Recapitulatif!$BI$4+Recapitulatif!BJ21*Recapitulatif!$BL$4+Recapitulatif!BM21*Recapitulatif!$BO$4+Recapitulatif!BP21*Recapitulatif!$BR$4</f>
        <v>32</v>
      </c>
      <c r="H19">
        <f t="shared" si="3"/>
        <v>32</v>
      </c>
      <c r="I19" s="62">
        <f t="shared" si="4"/>
        <v>12.8</v>
      </c>
    </row>
    <row r="20" spans="1:9">
      <c r="A20" s="7" t="s">
        <v>214</v>
      </c>
      <c r="B20" s="7">
        <v>1165376</v>
      </c>
      <c r="C20" s="21" t="s">
        <v>216</v>
      </c>
      <c r="D20" s="21" t="s">
        <v>200</v>
      </c>
      <c r="E20" s="8">
        <v>1</v>
      </c>
      <c r="F20" s="56">
        <v>2.83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+Recapitulatif!AL22*Recapitulatif!$AN$4+Recapitulatif!AO22*Recapitulatif!$AQ$4+Recapitulatif!AR22*Recapitulatif!$AT$4+Recapitulatif!AU22*Recapitulatif!$AW$4+Recapitulatif!AX22*Recapitulatif!$AZ$4+Recapitulatif!BA22*Recapitulatif!$BC$4+Recapitulatif!BD22*Recapitulatif!$BF$4+Recapitulatif!BG22*Recapitulatif!$BI$4+Recapitulatif!BJ22*Recapitulatif!$BL$4+Recapitulatif!BM22*Recapitulatif!$BO$4+Recapitulatif!BP22*Recapitulatif!$BR$4</f>
        <v>0</v>
      </c>
      <c r="H20">
        <f t="shared" si="3"/>
        <v>0</v>
      </c>
      <c r="I20" s="62">
        <f t="shared" si="4"/>
        <v>0</v>
      </c>
    </row>
    <row r="21" spans="1:9">
      <c r="A21" s="7" t="s">
        <v>213</v>
      </c>
      <c r="B21" s="7">
        <v>1144617</v>
      </c>
      <c r="C21" s="21" t="s">
        <v>215</v>
      </c>
      <c r="D21" s="21" t="s">
        <v>200</v>
      </c>
      <c r="E21" s="8">
        <v>5</v>
      </c>
      <c r="F21" s="56">
        <f>0.75*5</f>
        <v>3.75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+Recapitulatif!AL23*Recapitulatif!$AN$4+Recapitulatif!AO23*Recapitulatif!$AQ$4+Recapitulatif!AR23*Recapitulatif!$AT$4+Recapitulatif!AU23*Recapitulatif!$AW$4+Recapitulatif!AX23*Recapitulatif!$AZ$4+Recapitulatif!BA23*Recapitulatif!$BC$4+Recapitulatif!BD23*Recapitulatif!$BF$4+Recapitulatif!BG23*Recapitulatif!$BI$4+Recapitulatif!BJ23*Recapitulatif!$BL$4+Recapitulatif!BM23*Recapitulatif!$BO$4+Recapitulatif!BP23*Recapitulatif!$BR$4</f>
        <v>2</v>
      </c>
      <c r="H21">
        <f t="shared" si="3"/>
        <v>1</v>
      </c>
      <c r="I21" s="62">
        <f t="shared" si="4"/>
        <v>3.75</v>
      </c>
    </row>
    <row r="22" spans="1:9">
      <c r="A22" s="7" t="s">
        <v>236</v>
      </c>
      <c r="B22" s="7">
        <v>1756797</v>
      </c>
      <c r="C22" s="21" t="s">
        <v>243</v>
      </c>
      <c r="D22" s="27" t="s">
        <v>43</v>
      </c>
      <c r="E22" s="8">
        <v>10</v>
      </c>
      <c r="F22" s="56">
        <v>1.42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+Recapitulatif!AL24*Recapitulatif!$AN$4+Recapitulatif!AO24*Recapitulatif!$AQ$4+Recapitulatif!AR24*Recapitulatif!$AT$4+Recapitulatif!AU24*Recapitulatif!$AW$4+Recapitulatif!AX24*Recapitulatif!$AZ$4+Recapitulatif!BA24*Recapitulatif!$BC$4+Recapitulatif!BD24*Recapitulatif!$BF$4+Recapitulatif!BG24*Recapitulatif!$BI$4+Recapitulatif!BJ24*Recapitulatif!$BL$4+Recapitulatif!BM24*Recapitulatif!$BO$4+Recapitulatif!BP24*Recapitulatif!$BR$4</f>
        <v>192</v>
      </c>
      <c r="H22">
        <f t="shared" si="3"/>
        <v>20</v>
      </c>
      <c r="I22" s="62">
        <f t="shared" si="4"/>
        <v>28.4</v>
      </c>
    </row>
    <row r="23" spans="1:9">
      <c r="A23" s="7" t="s">
        <v>236</v>
      </c>
      <c r="B23" s="7">
        <v>1756798</v>
      </c>
      <c r="C23" s="21" t="s">
        <v>245</v>
      </c>
      <c r="D23" s="27" t="s">
        <v>42</v>
      </c>
      <c r="E23" s="8">
        <v>10</v>
      </c>
      <c r="F23" s="56">
        <v>2.5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+Recapitulatif!AL25*Recapitulatif!$AN$4+Recapitulatif!AO25*Recapitulatif!$AQ$4+Recapitulatif!AR25*Recapitulatif!$AT$4+Recapitulatif!AU25*Recapitulatif!$AW$4+Recapitulatif!AX25*Recapitulatif!$AZ$4+Recapitulatif!BA25*Recapitulatif!$BC$4+Recapitulatif!BD25*Recapitulatif!$BF$4+Recapitulatif!BG25*Recapitulatif!$BI$4+Recapitulatif!BJ25*Recapitulatif!$BL$4+Recapitulatif!BM25*Recapitulatif!$BO$4+Recapitulatif!BP25*Recapitulatif!$BR$4</f>
        <v>24</v>
      </c>
      <c r="H23">
        <f t="shared" si="3"/>
        <v>3</v>
      </c>
      <c r="I23" s="62">
        <f t="shared" si="4"/>
        <v>7.5</v>
      </c>
    </row>
    <row r="24" spans="1:9">
      <c r="A24" s="7" t="s">
        <v>239</v>
      </c>
      <c r="B24" s="7">
        <v>9138625</v>
      </c>
      <c r="C24" s="21" t="s">
        <v>242</v>
      </c>
      <c r="D24" s="27" t="s">
        <v>238</v>
      </c>
      <c r="E24" s="8">
        <v>1</v>
      </c>
      <c r="F24" s="56">
        <v>2.5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+Recapitulatif!AL26*Recapitulatif!$AN$4+Recapitulatif!AO26*Recapitulatif!$AQ$4+Recapitulatif!AR26*Recapitulatif!$AT$4+Recapitulatif!AU26*Recapitulatif!$AW$4+Recapitulatif!AX26*Recapitulatif!$AZ$4+Recapitulatif!BA26*Recapitulatif!$BC$4+Recapitulatif!BD26*Recapitulatif!$BF$4+Recapitulatif!BG26*Recapitulatif!$BI$4+Recapitulatif!BJ26*Recapitulatif!$BL$4+Recapitulatif!BM26*Recapitulatif!$BO$4+Recapitulatif!BP26*Recapitulatif!$BR$4</f>
        <v>0</v>
      </c>
      <c r="H24">
        <f t="shared" si="3"/>
        <v>0</v>
      </c>
      <c r="I24" s="62">
        <f t="shared" si="4"/>
        <v>0</v>
      </c>
    </row>
    <row r="25" spans="1:9">
      <c r="A25" s="7" t="s">
        <v>239</v>
      </c>
      <c r="B25" s="7">
        <v>9138633</v>
      </c>
      <c r="C25" s="21" t="s">
        <v>241</v>
      </c>
      <c r="D25" s="27" t="s">
        <v>237</v>
      </c>
      <c r="E25" s="8">
        <v>1</v>
      </c>
      <c r="F25" s="56">
        <v>2.5299999999999998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+Recapitulatif!AL27*Recapitulatif!$AN$4+Recapitulatif!AO27*Recapitulatif!$AQ$4+Recapitulatif!AR27*Recapitulatif!$AT$4+Recapitulatif!AU27*Recapitulatif!$AW$4+Recapitulatif!AX27*Recapitulatif!$AZ$4+Recapitulatif!BA27*Recapitulatif!$BC$4+Recapitulatif!BD27*Recapitulatif!$BF$4+Recapitulatif!BG27*Recapitulatif!$BI$4+Recapitulatif!BJ27*Recapitulatif!$BL$4+Recapitulatif!BM27*Recapitulatif!$BO$4+Recapitulatif!BP27*Recapitulatif!$BR$4</f>
        <v>12</v>
      </c>
      <c r="H25">
        <f t="shared" si="3"/>
        <v>12</v>
      </c>
      <c r="I25" s="62">
        <f t="shared" si="4"/>
        <v>30.36</v>
      </c>
    </row>
    <row r="26" spans="1:9">
      <c r="A26" s="7" t="s">
        <v>235</v>
      </c>
      <c r="B26" s="7">
        <v>1462926</v>
      </c>
      <c r="C26" s="21" t="s">
        <v>247</v>
      </c>
      <c r="D26" s="27" t="s">
        <v>43</v>
      </c>
      <c r="E26" s="8">
        <v>1</v>
      </c>
      <c r="F26" s="57">
        <v>7.0999999999999994E-2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+Recapitulatif!AL28*Recapitulatif!$AN$4+Recapitulatif!AO28*Recapitulatif!$AQ$4+Recapitulatif!AR28*Recapitulatif!$AT$4+Recapitulatif!AU28*Recapitulatif!$AW$4+Recapitulatif!AX28*Recapitulatif!$AZ$4+Recapitulatif!BA28*Recapitulatif!$BC$4+Recapitulatif!BD28*Recapitulatif!$BF$4+Recapitulatif!BG28*Recapitulatif!$BI$4+Recapitulatif!BJ28*Recapitulatif!$BL$4+Recapitulatif!BM28*Recapitulatif!$BO$4+Recapitulatif!BP28*Recapitulatif!$BR$4</f>
        <v>46</v>
      </c>
      <c r="H26">
        <f t="shared" si="3"/>
        <v>46</v>
      </c>
      <c r="I26" s="62">
        <f t="shared" si="4"/>
        <v>3.2659999999999996</v>
      </c>
    </row>
    <row r="27" spans="1:9">
      <c r="A27" s="7" t="s">
        <v>235</v>
      </c>
      <c r="B27" s="7">
        <v>1756796</v>
      </c>
      <c r="C27" s="21" t="s">
        <v>244</v>
      </c>
      <c r="D27" s="27" t="s">
        <v>42</v>
      </c>
      <c r="E27" s="8">
        <v>10</v>
      </c>
      <c r="F27" s="57">
        <v>2.2999999999999998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+Recapitulatif!AL29*Recapitulatif!$AN$4+Recapitulatif!AO29*Recapitulatif!$AQ$4+Recapitulatif!AR29*Recapitulatif!$AT$4+Recapitulatif!AU29*Recapitulatif!$AW$4+Recapitulatif!AX29*Recapitulatif!$AZ$4+Recapitulatif!BA29*Recapitulatif!$BC$4+Recapitulatif!BD29*Recapitulatif!$BF$4+Recapitulatif!BG29*Recapitulatif!$BI$4+Recapitulatif!BJ29*Recapitulatif!$BL$4+Recapitulatif!BM29*Recapitulatif!$BO$4+Recapitulatif!BP29*Recapitulatif!$BR$4</f>
        <v>26</v>
      </c>
      <c r="H27">
        <f t="shared" si="3"/>
        <v>3</v>
      </c>
      <c r="I27" s="62">
        <f t="shared" si="4"/>
        <v>6.8999999999999995</v>
      </c>
    </row>
    <row r="28" spans="1:9">
      <c r="A28" s="7" t="s">
        <v>235</v>
      </c>
      <c r="B28" s="7">
        <v>1686335</v>
      </c>
      <c r="C28" s="21" t="s">
        <v>326</v>
      </c>
      <c r="D28" s="27" t="s">
        <v>327</v>
      </c>
      <c r="E28" s="33">
        <v>1</v>
      </c>
      <c r="F28" s="57">
        <v>0.45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+Recapitulatif!AL30*Recapitulatif!$AN$4+Recapitulatif!AO30*Recapitulatif!$AQ$4+Recapitulatif!AR30*Recapitulatif!$AT$4+Recapitulatif!AU30*Recapitulatif!$AW$4+Recapitulatif!AX30*Recapitulatif!$AZ$4+Recapitulatif!BA30*Recapitulatif!$BC$4+Recapitulatif!BD30*Recapitulatif!$BF$4+Recapitulatif!BG30*Recapitulatif!$BI$4+Recapitulatif!BJ30*Recapitulatif!$BL$4+Recapitulatif!BM30*Recapitulatif!$BO$4+Recapitulatif!BP30*Recapitulatif!$BR$4</f>
        <v>2</v>
      </c>
      <c r="H28">
        <f t="shared" si="3"/>
        <v>2</v>
      </c>
      <c r="I28" s="62">
        <f t="shared" si="4"/>
        <v>0.9</v>
      </c>
    </row>
    <row r="29" spans="1:9">
      <c r="A29" s="7" t="s">
        <v>235</v>
      </c>
      <c r="B29" s="7">
        <v>1756805</v>
      </c>
      <c r="C29" s="21" t="s">
        <v>246</v>
      </c>
      <c r="D29" s="27" t="s">
        <v>38</v>
      </c>
      <c r="E29" s="8">
        <v>10</v>
      </c>
      <c r="F29" s="57">
        <v>9.3000000000000007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+Recapitulatif!AL31*Recapitulatif!$AN$4+Recapitulatif!AO31*Recapitulatif!$AQ$4+Recapitulatif!AR31*Recapitulatif!$AT$4+Recapitulatif!AU31*Recapitulatif!$AW$4+Recapitulatif!AX31*Recapitulatif!$AZ$4+Recapitulatif!BA31*Recapitulatif!$BC$4+Recapitulatif!BD31*Recapitulatif!$BF$4+Recapitulatif!BG31*Recapitulatif!$BI$4+Recapitulatif!BJ31*Recapitulatif!$BL$4+Recapitulatif!BM31*Recapitulatif!$BO$4+Recapitulatif!BP31*Recapitulatif!$BR$4</f>
        <v>10</v>
      </c>
      <c r="H29">
        <f t="shared" si="3"/>
        <v>1</v>
      </c>
      <c r="I29" s="62">
        <f t="shared" si="4"/>
        <v>9.3000000000000007</v>
      </c>
    </row>
    <row r="30" spans="1:9">
      <c r="A30" s="7" t="s">
        <v>235</v>
      </c>
      <c r="B30" s="14"/>
      <c r="C30" s="25"/>
      <c r="D30" s="27" t="s">
        <v>105</v>
      </c>
      <c r="E30" s="33">
        <v>1</v>
      </c>
      <c r="F30" s="58">
        <v>0</v>
      </c>
      <c r="G30">
        <f>Recapitulatif!H32*Recapitulatif!$J$4+Recapitulatif!K32*Recapitulatif!$M$4+Recapitulatif!N32*Recapitulatif!$P$4+Recapitulatif!Q32*Recapitulatif!$S$4+Recapitulatif!T32*Recapitulatif!$V$4+Recapitulatif!W32*Recapitulatif!$Y$4+Recapitulatif!Z32*Recapitulatif!$AB$4+Recapitulatif!AC32*Recapitulatif!$AE$4+Recapitulatif!AF32*Recapitulatif!$AH$4+Recapitulatif!AI32*Recapitulatif!$AK$4+Recapitulatif!AL32*Recapitulatif!$AN$4+Recapitulatif!AO32*Recapitulatif!$AQ$4+Recapitulatif!AR32*Recapitulatif!$AT$4+Recapitulatif!AU32*Recapitulatif!$AW$4+Recapitulatif!AX32*Recapitulatif!$AZ$4+Recapitulatif!BA32*Recapitulatif!$BC$4+Recapitulatif!BD32*Recapitulatif!$BF$4+Recapitulatif!BG32*Recapitulatif!$BI$4+Recapitulatif!BJ32*Recapitulatif!$BL$4+Recapitulatif!BM32*Recapitulatif!$BO$4+Recapitulatif!BP32*Recapitulatif!$BR$4</f>
        <v>2</v>
      </c>
      <c r="H30">
        <f t="shared" si="3"/>
        <v>2</v>
      </c>
      <c r="I30" s="62">
        <f t="shared" si="4"/>
        <v>0</v>
      </c>
    </row>
    <row r="31" spans="1:9">
      <c r="A31" s="7" t="s">
        <v>235</v>
      </c>
      <c r="B31" s="7">
        <v>1099254</v>
      </c>
      <c r="C31" s="21" t="s">
        <v>248</v>
      </c>
      <c r="D31" s="27" t="s">
        <v>238</v>
      </c>
      <c r="E31" s="8">
        <v>1</v>
      </c>
      <c r="F31" s="56">
        <v>0.5</v>
      </c>
      <c r="G31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+Recapitulatif!AL33*Recapitulatif!$AN$4+Recapitulatif!AO33*Recapitulatif!$AQ$4+Recapitulatif!AR33*Recapitulatif!$AT$4+Recapitulatif!AU33*Recapitulatif!$AW$4+Recapitulatif!AX33*Recapitulatif!$AZ$4+Recapitulatif!BA33*Recapitulatif!$BC$4+Recapitulatif!BD33*Recapitulatif!$BF$4+Recapitulatif!BG33*Recapitulatif!$BI$4+Recapitulatif!BJ33*Recapitulatif!$BL$4+Recapitulatif!BM33*Recapitulatif!$BO$4+Recapitulatif!BP33*Recapitulatif!$BR$4</f>
        <v>46</v>
      </c>
      <c r="H31">
        <f t="shared" si="3"/>
        <v>46</v>
      </c>
      <c r="I31" s="62">
        <f t="shared" si="4"/>
        <v>23</v>
      </c>
    </row>
    <row r="32" spans="1:9">
      <c r="A32" s="7" t="s">
        <v>235</v>
      </c>
      <c r="B32" s="7">
        <v>9838260</v>
      </c>
      <c r="C32" s="21" t="s">
        <v>240</v>
      </c>
      <c r="D32" s="27" t="s">
        <v>237</v>
      </c>
      <c r="E32" s="8">
        <v>1</v>
      </c>
      <c r="F32" s="56">
        <v>3.41</v>
      </c>
      <c r="G32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+Recapitulatif!AL34*Recapitulatif!$AN$4+Recapitulatif!AO34*Recapitulatif!$AQ$4+Recapitulatif!AR34*Recapitulatif!$AT$4+Recapitulatif!AU34*Recapitulatif!$AW$4+Recapitulatif!AX34*Recapitulatif!$AZ$4+Recapitulatif!BA34*Recapitulatif!$BC$4+Recapitulatif!BD34*Recapitulatif!$BF$4+Recapitulatif!BG34*Recapitulatif!$BI$4+Recapitulatif!BJ34*Recapitulatif!$BL$4+Recapitulatif!BM34*Recapitulatif!$BO$4+Recapitulatif!BP34*Recapitulatif!$BR$4</f>
        <v>8</v>
      </c>
      <c r="H32">
        <f t="shared" si="3"/>
        <v>8</v>
      </c>
      <c r="I32" s="62">
        <f t="shared" si="4"/>
        <v>27.28</v>
      </c>
    </row>
    <row r="33" spans="1:9">
      <c r="A33" s="65" t="s">
        <v>360</v>
      </c>
      <c r="B33" s="21">
        <v>1122589</v>
      </c>
      <c r="C33" s="21" t="s">
        <v>376</v>
      </c>
      <c r="D33" s="21" t="s">
        <v>363</v>
      </c>
      <c r="E33" s="33">
        <v>1</v>
      </c>
      <c r="F33" s="64">
        <v>6.06</v>
      </c>
      <c r="G33">
        <f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+Recapitulatif!AL35*Recapitulatif!$AN$4+Recapitulatif!AO35*Recapitulatif!$AQ$4+Recapitulatif!AR35*Recapitulatif!$AT$4+Recapitulatif!AU35*Recapitulatif!$AW$4+Recapitulatif!AX35*Recapitulatif!$AZ$4+Recapitulatif!BA35*Recapitulatif!$BC$4+Recapitulatif!BD35*Recapitulatif!$BF$4+Recapitulatif!BG35*Recapitulatif!$BI$4+Recapitulatif!BJ35*Recapitulatif!$BL$4+Recapitulatif!BM35*Recapitulatif!$BO$4+Recapitulatif!BP35*Recapitulatif!$BR$4</f>
        <v>6</v>
      </c>
      <c r="H33">
        <f>ROUNDUP(G33*1.2,0)</f>
        <v>8</v>
      </c>
      <c r="I33" s="62">
        <f t="shared" si="4"/>
        <v>48.48</v>
      </c>
    </row>
    <row r="34" spans="1:9">
      <c r="A34" s="65" t="s">
        <v>359</v>
      </c>
      <c r="B34" s="21">
        <v>1122582</v>
      </c>
      <c r="C34" s="21" t="s">
        <v>372</v>
      </c>
      <c r="D34" s="21" t="s">
        <v>363</v>
      </c>
      <c r="E34" s="33">
        <v>1</v>
      </c>
      <c r="F34" s="64">
        <v>6.26</v>
      </c>
      <c r="G34">
        <f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+Recapitulatif!AL36*Recapitulatif!$AN$4+Recapitulatif!AO36*Recapitulatif!$AQ$4+Recapitulatif!AR36*Recapitulatif!$AT$4+Recapitulatif!AU36*Recapitulatif!$AW$4+Recapitulatif!AX36*Recapitulatif!$AZ$4+Recapitulatif!BA36*Recapitulatif!$BC$4+Recapitulatif!BD36*Recapitulatif!$BF$4+Recapitulatif!BG36*Recapitulatif!$BI$4+Recapitulatif!BJ36*Recapitulatif!$BL$4+Recapitulatif!BM36*Recapitulatif!$BO$4+Recapitulatif!BP36*Recapitulatif!$BR$4</f>
        <v>45</v>
      </c>
      <c r="H34">
        <f t="shared" ref="H34:H40" si="5">ROUNDUP(G34*1.2,0)</f>
        <v>54</v>
      </c>
      <c r="I34" s="62">
        <f t="shared" ref="I34:I40" si="6">H34*F34</f>
        <v>338.03999999999996</v>
      </c>
    </row>
    <row r="35" spans="1:9">
      <c r="A35" s="65" t="s">
        <v>361</v>
      </c>
      <c r="B35" s="21">
        <v>1122584</v>
      </c>
      <c r="C35" s="21" t="s">
        <v>374</v>
      </c>
      <c r="D35" s="21" t="s">
        <v>364</v>
      </c>
      <c r="E35" s="33">
        <v>1</v>
      </c>
      <c r="F35" s="64">
        <v>6.27</v>
      </c>
      <c r="G35">
        <f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+Recapitulatif!AL37*Recapitulatif!$AN$4+Recapitulatif!AO37*Recapitulatif!$AQ$4+Recapitulatif!AR37*Recapitulatif!$AT$4+Recapitulatif!AU37*Recapitulatif!$AW$4+Recapitulatif!AX37*Recapitulatif!$AZ$4+Recapitulatif!BA37*Recapitulatif!$BC$4+Recapitulatif!BD37*Recapitulatif!$BF$4+Recapitulatif!BG37*Recapitulatif!$BI$4+Recapitulatif!BJ37*Recapitulatif!$BL$4+Recapitulatif!BM37*Recapitulatif!$BO$4+Recapitulatif!BP37*Recapitulatif!$BR$4</f>
        <v>20</v>
      </c>
      <c r="H35">
        <f t="shared" si="5"/>
        <v>24</v>
      </c>
      <c r="I35" s="62">
        <f t="shared" si="6"/>
        <v>150.47999999999999</v>
      </c>
    </row>
    <row r="36" spans="1:9">
      <c r="A36" s="65" t="s">
        <v>362</v>
      </c>
      <c r="B36" s="21">
        <v>1122811</v>
      </c>
      <c r="C36" s="21" t="s">
        <v>370</v>
      </c>
      <c r="D36" s="21" t="s">
        <v>365</v>
      </c>
      <c r="E36" s="33">
        <v>1</v>
      </c>
      <c r="F36" s="64">
        <v>9.24</v>
      </c>
      <c r="G36">
        <f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+Recapitulatif!AL38*Recapitulatif!$AN$4+Recapitulatif!AO38*Recapitulatif!$AQ$4+Recapitulatif!AR38*Recapitulatif!$AT$4+Recapitulatif!AU38*Recapitulatif!$AW$4+Recapitulatif!AX38*Recapitulatif!$AZ$4+Recapitulatif!BA38*Recapitulatif!$BC$4+Recapitulatif!BD38*Recapitulatif!$BF$4+Recapitulatif!BG38*Recapitulatif!$BI$4+Recapitulatif!BJ38*Recapitulatif!$BL$4+Recapitulatif!BM38*Recapitulatif!$BO$4+Recapitulatif!BP38*Recapitulatif!$BR$4</f>
        <v>10</v>
      </c>
      <c r="H36">
        <f t="shared" si="5"/>
        <v>12</v>
      </c>
      <c r="I36" s="62">
        <f t="shared" si="6"/>
        <v>110.88</v>
      </c>
    </row>
    <row r="37" spans="1:9">
      <c r="A37" s="65" t="s">
        <v>366</v>
      </c>
      <c r="B37" s="21">
        <v>1122602</v>
      </c>
      <c r="C37" s="21" t="s">
        <v>373</v>
      </c>
      <c r="D37" s="21" t="s">
        <v>363</v>
      </c>
      <c r="E37" s="33">
        <v>1</v>
      </c>
      <c r="F37" s="64">
        <v>4.16</v>
      </c>
      <c r="G37">
        <f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+Recapitulatif!AL39*Recapitulatif!$AN$4+Recapitulatif!AO39*Recapitulatif!$AQ$4+Recapitulatif!AR39*Recapitulatif!$AT$4+Recapitulatif!AU39*Recapitulatif!$AW$4+Recapitulatif!AX39*Recapitulatif!$AZ$4+Recapitulatif!BA39*Recapitulatif!$BC$4+Recapitulatif!BD39*Recapitulatif!$BF$4+Recapitulatif!BG39*Recapitulatif!$BI$4+Recapitulatif!BJ39*Recapitulatif!$BL$4+Recapitulatif!BM39*Recapitulatif!$BO$4+Recapitulatif!BP39*Recapitulatif!$BR$4</f>
        <v>44</v>
      </c>
      <c r="H37">
        <f t="shared" si="5"/>
        <v>53</v>
      </c>
      <c r="I37" s="62">
        <f t="shared" si="6"/>
        <v>220.48000000000002</v>
      </c>
    </row>
    <row r="38" spans="1:9">
      <c r="A38" s="65" t="s">
        <v>368</v>
      </c>
      <c r="B38" s="21">
        <v>1122604</v>
      </c>
      <c r="C38" s="21" t="s">
        <v>375</v>
      </c>
      <c r="D38" s="21" t="s">
        <v>364</v>
      </c>
      <c r="E38" s="33">
        <v>1</v>
      </c>
      <c r="F38" s="64">
        <v>4.99</v>
      </c>
      <c r="G38">
        <f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+Recapitulatif!AL40*Recapitulatif!$AN$4+Recapitulatif!AO40*Recapitulatif!$AQ$4+Recapitulatif!AR40*Recapitulatif!$AT$4+Recapitulatif!AU40*Recapitulatif!$AW$4+Recapitulatif!AX40*Recapitulatif!$AZ$4+Recapitulatif!BA40*Recapitulatif!$BC$4+Recapitulatif!BD40*Recapitulatif!$BF$4+Recapitulatif!BG40*Recapitulatif!$BI$4+Recapitulatif!BJ40*Recapitulatif!$BL$4+Recapitulatif!BM40*Recapitulatif!$BO$4+Recapitulatif!BP40*Recapitulatif!$BR$4</f>
        <v>20</v>
      </c>
      <c r="H38">
        <f t="shared" si="5"/>
        <v>24</v>
      </c>
      <c r="I38" s="62">
        <f t="shared" si="6"/>
        <v>119.76</v>
      </c>
    </row>
    <row r="39" spans="1:9">
      <c r="A39" s="65" t="s">
        <v>369</v>
      </c>
      <c r="B39" s="21">
        <v>1122820</v>
      </c>
      <c r="C39" s="21" t="s">
        <v>371</v>
      </c>
      <c r="D39" s="21" t="s">
        <v>365</v>
      </c>
      <c r="E39" s="33">
        <v>1</v>
      </c>
      <c r="F39" s="64">
        <v>7.86</v>
      </c>
      <c r="G39">
        <f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+Recapitulatif!AL41*Recapitulatif!$AN$4+Recapitulatif!AO41*Recapitulatif!$AQ$4+Recapitulatif!AR41*Recapitulatif!$AT$4+Recapitulatif!AU41*Recapitulatif!$AW$4+Recapitulatif!AX41*Recapitulatif!$AZ$4+Recapitulatif!BA41*Recapitulatif!$BC$4+Recapitulatif!BD41*Recapitulatif!$BF$4+Recapitulatif!BG41*Recapitulatif!$BI$4+Recapitulatif!BJ41*Recapitulatif!$BL$4+Recapitulatif!BM41*Recapitulatif!$BO$4+Recapitulatif!BP41*Recapitulatif!$BR$4</f>
        <v>10</v>
      </c>
      <c r="H39">
        <f t="shared" si="5"/>
        <v>12</v>
      </c>
      <c r="I39" s="62">
        <f t="shared" si="6"/>
        <v>94.320000000000007</v>
      </c>
    </row>
    <row r="40" spans="1:9">
      <c r="A40" s="65" t="s">
        <v>367</v>
      </c>
      <c r="B40" s="21">
        <v>1122595</v>
      </c>
      <c r="C40" s="21" t="s">
        <v>377</v>
      </c>
      <c r="D40" s="21" t="s">
        <v>363</v>
      </c>
      <c r="E40" s="33">
        <v>1</v>
      </c>
      <c r="F40" s="64">
        <v>4.6399999999999997</v>
      </c>
      <c r="G40">
        <f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+Recapitulatif!AL42*Recapitulatif!$AN$4+Recapitulatif!AO42*Recapitulatif!$AQ$4+Recapitulatif!AR42*Recapitulatif!$AT$4+Recapitulatif!AU42*Recapitulatif!$AW$4+Recapitulatif!AX42*Recapitulatif!$AZ$4+Recapitulatif!BA42*Recapitulatif!$BC$4+Recapitulatif!BD42*Recapitulatif!$BF$4+Recapitulatif!BG42*Recapitulatif!$BI$4+Recapitulatif!BJ42*Recapitulatif!$BL$4+Recapitulatif!BM42*Recapitulatif!$BO$4+Recapitulatif!BP42*Recapitulatif!$BR$4</f>
        <v>6</v>
      </c>
      <c r="H40">
        <f t="shared" si="5"/>
        <v>8</v>
      </c>
      <c r="I40" s="62">
        <f t="shared" si="6"/>
        <v>37.119999999999997</v>
      </c>
    </row>
    <row r="41" spans="1:9">
      <c r="A41" s="7" t="s">
        <v>253</v>
      </c>
      <c r="B41" s="7">
        <v>1003198</v>
      </c>
      <c r="C41" s="21" t="s">
        <v>254</v>
      </c>
      <c r="D41" s="21" t="s">
        <v>255</v>
      </c>
      <c r="E41" s="8">
        <v>5</v>
      </c>
      <c r="F41" s="56">
        <v>1.25</v>
      </c>
      <c r="G41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+Recapitulatif!AL43*Recapitulatif!$AN$4+Recapitulatif!AO43*Recapitulatif!$AQ$4+Recapitulatif!AR43*Recapitulatif!$AT$4+Recapitulatif!AU43*Recapitulatif!$AW$4+Recapitulatif!AX43*Recapitulatif!$AZ$4+Recapitulatif!BA43*Recapitulatif!$BC$4+Recapitulatif!BD43*Recapitulatif!$BF$4+Recapitulatif!BG43*Recapitulatif!$BI$4+Recapitulatif!BJ43*Recapitulatif!$BL$4+Recapitulatif!BM43*Recapitulatif!$BO$4+Recapitulatif!BP43*Recapitulatif!$BR$4</f>
        <v>8</v>
      </c>
      <c r="H41">
        <f t="shared" ref="H41:H82" si="7">ROUNDUP(G41/E41,0)</f>
        <v>2</v>
      </c>
      <c r="I41" s="62">
        <f t="shared" ref="I41:I84" si="8">H41*F41</f>
        <v>2.5</v>
      </c>
    </row>
    <row r="42" spans="1:9">
      <c r="A42" s="7" t="s">
        <v>258</v>
      </c>
      <c r="B42" s="7">
        <v>1003196</v>
      </c>
      <c r="C42" s="21" t="s">
        <v>256</v>
      </c>
      <c r="D42" s="21" t="s">
        <v>257</v>
      </c>
      <c r="E42" s="8">
        <v>5</v>
      </c>
      <c r="F42" s="56">
        <f>0.22*5</f>
        <v>1.1000000000000001</v>
      </c>
      <c r="G42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+Recapitulatif!AL44*Recapitulatif!$AN$4+Recapitulatif!AO44*Recapitulatif!$AQ$4+Recapitulatif!AR44*Recapitulatif!$AT$4+Recapitulatif!AU44*Recapitulatif!$AW$4+Recapitulatif!AX44*Recapitulatif!$AZ$4+Recapitulatif!BA44*Recapitulatif!$BC$4+Recapitulatif!BD44*Recapitulatif!$BF$4+Recapitulatif!BG44*Recapitulatif!$BI$4+Recapitulatif!BJ44*Recapitulatif!$BL$4+Recapitulatif!BM44*Recapitulatif!$BO$4+Recapitulatif!BP44*Recapitulatif!$BR$4</f>
        <v>40</v>
      </c>
      <c r="H42">
        <f t="shared" si="7"/>
        <v>8</v>
      </c>
      <c r="I42" s="62">
        <f t="shared" si="8"/>
        <v>8.8000000000000007</v>
      </c>
    </row>
    <row r="43" spans="1:9">
      <c r="A43" s="7" t="s">
        <v>259</v>
      </c>
      <c r="B43" s="7">
        <v>1003199</v>
      </c>
      <c r="C43" s="21" t="s">
        <v>260</v>
      </c>
      <c r="D43" s="21" t="s">
        <v>261</v>
      </c>
      <c r="E43" s="8">
        <v>5</v>
      </c>
      <c r="F43" s="56">
        <f>0.194*5</f>
        <v>0.97</v>
      </c>
      <c r="G43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+Recapitulatif!AL45*Recapitulatif!$AN$4+Recapitulatif!AO45*Recapitulatif!$AQ$4+Recapitulatif!AR45*Recapitulatif!$AT$4+Recapitulatif!AU45*Recapitulatif!$AW$4+Recapitulatif!AX45*Recapitulatif!$AZ$4+Recapitulatif!BA45*Recapitulatif!$BC$4+Recapitulatif!BD45*Recapitulatif!$BF$4+Recapitulatif!BG45*Recapitulatif!$BI$4+Recapitulatif!BJ45*Recapitulatif!$BL$4+Recapitulatif!BM45*Recapitulatif!$BO$4+Recapitulatif!BP45*Recapitulatif!$BR$4</f>
        <v>0</v>
      </c>
      <c r="H43">
        <f t="shared" si="7"/>
        <v>0</v>
      </c>
      <c r="I43" s="62">
        <f t="shared" si="8"/>
        <v>0</v>
      </c>
    </row>
    <row r="44" spans="1:9">
      <c r="A44" s="7" t="s">
        <v>265</v>
      </c>
      <c r="B44" s="7">
        <v>1612346</v>
      </c>
      <c r="C44" s="21" t="s">
        <v>266</v>
      </c>
      <c r="D44" s="21" t="s">
        <v>266</v>
      </c>
      <c r="E44" s="8">
        <v>1</v>
      </c>
      <c r="F44" s="57">
        <v>3.9E-2</v>
      </c>
      <c r="G44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+Recapitulatif!AL46*Recapitulatif!$AN$4+Recapitulatif!AO46*Recapitulatif!$AQ$4+Recapitulatif!AR46*Recapitulatif!$AT$4+Recapitulatif!AU46*Recapitulatif!$AW$4+Recapitulatif!AX46*Recapitulatif!$AZ$4+Recapitulatif!BA46*Recapitulatif!$BC$4+Recapitulatif!BD46*Recapitulatif!$BF$4+Recapitulatif!BG46*Recapitulatif!$BI$4+Recapitulatif!BJ46*Recapitulatif!$BL$4+Recapitulatif!BM46*Recapitulatif!$BO$4+Recapitulatif!BP46*Recapitulatif!$BR$4</f>
        <v>8</v>
      </c>
      <c r="H44">
        <f t="shared" si="7"/>
        <v>8</v>
      </c>
      <c r="I44" s="62">
        <f t="shared" si="8"/>
        <v>0.312</v>
      </c>
    </row>
    <row r="45" spans="1:9">
      <c r="A45" s="7" t="s">
        <v>249</v>
      </c>
      <c r="B45" s="7">
        <v>1861455</v>
      </c>
      <c r="C45" s="21" t="s">
        <v>262</v>
      </c>
      <c r="D45" s="21" t="s">
        <v>262</v>
      </c>
      <c r="E45" s="8">
        <v>1</v>
      </c>
      <c r="F45" s="57">
        <v>2.1999999999999999E-2</v>
      </c>
      <c r="G45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+Recapitulatif!AL47*Recapitulatif!$AN$4+Recapitulatif!AO47*Recapitulatif!$AQ$4+Recapitulatif!AR47*Recapitulatif!$AT$4+Recapitulatif!AU47*Recapitulatif!$AW$4+Recapitulatif!AX47*Recapitulatif!$AZ$4+Recapitulatif!BA47*Recapitulatif!$BC$4+Recapitulatif!BD47*Recapitulatif!$BF$4+Recapitulatif!BG47*Recapitulatif!$BI$4+Recapitulatif!BJ47*Recapitulatif!$BL$4+Recapitulatif!BM47*Recapitulatif!$BO$4+Recapitulatif!BP47*Recapitulatif!$BR$4</f>
        <v>2</v>
      </c>
      <c r="H45">
        <f t="shared" si="7"/>
        <v>2</v>
      </c>
      <c r="I45" s="62">
        <f t="shared" si="8"/>
        <v>4.3999999999999997E-2</v>
      </c>
    </row>
    <row r="46" spans="1:9">
      <c r="A46" s="7" t="s">
        <v>263</v>
      </c>
      <c r="B46" s="7">
        <v>1861447</v>
      </c>
      <c r="C46" s="21" t="s">
        <v>264</v>
      </c>
      <c r="D46" s="21" t="s">
        <v>264</v>
      </c>
      <c r="E46" s="8">
        <v>1</v>
      </c>
      <c r="F46" s="57">
        <v>2.1999999999999999E-2</v>
      </c>
      <c r="G46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+Recapitulatif!AL48*Recapitulatif!$AN$4+Recapitulatif!AO48*Recapitulatif!$AQ$4+Recapitulatif!AR48*Recapitulatif!$AT$4+Recapitulatif!AU48*Recapitulatif!$AW$4+Recapitulatif!AX48*Recapitulatif!$AZ$4+Recapitulatif!BA48*Recapitulatif!$BC$4+Recapitulatif!BD48*Recapitulatif!$BF$4+Recapitulatif!BG48*Recapitulatif!$BI$4+Recapitulatif!BJ48*Recapitulatif!$BL$4+Recapitulatif!BM48*Recapitulatif!$BO$4+Recapitulatif!BP48*Recapitulatif!$BR$4</f>
        <v>18</v>
      </c>
      <c r="H46">
        <f t="shared" si="7"/>
        <v>18</v>
      </c>
      <c r="I46" s="62">
        <f t="shared" si="8"/>
        <v>0.39599999999999996</v>
      </c>
    </row>
    <row r="47" spans="1:9">
      <c r="A47" s="21" t="s">
        <v>412</v>
      </c>
      <c r="B47">
        <v>1466761</v>
      </c>
      <c r="C47" s="7" t="s">
        <v>413</v>
      </c>
      <c r="D47" s="21" t="s">
        <v>411</v>
      </c>
      <c r="E47" s="33">
        <v>4</v>
      </c>
      <c r="F47" s="57">
        <v>0.17899999999999999</v>
      </c>
      <c r="G47">
        <f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+Recapitulatif!AL49*Recapitulatif!$AN$4+Recapitulatif!AO49*Recapitulatif!$AQ$4+Recapitulatif!AR49*Recapitulatif!$AT$4+Recapitulatif!AU49*Recapitulatif!$AW$4+Recapitulatif!AX49*Recapitulatif!$AZ$4+Recapitulatif!BA49*Recapitulatif!$BC$4+Recapitulatif!BD49*Recapitulatif!$BF$4+Recapitulatif!BG49*Recapitulatif!$BI$4+Recapitulatif!BJ49*Recapitulatif!$BL$4+Recapitulatif!BM49*Recapitulatif!$BO$4+Recapitulatif!BP49*Recapitulatif!$BR$4</f>
        <v>48</v>
      </c>
      <c r="H47">
        <f>G47*2</f>
        <v>96</v>
      </c>
      <c r="I47" s="62">
        <f>H47*F47</f>
        <v>17.183999999999997</v>
      </c>
    </row>
    <row r="48" spans="1:9">
      <c r="A48" s="21" t="s">
        <v>408</v>
      </c>
      <c r="B48">
        <v>1466855</v>
      </c>
      <c r="C48" s="7" t="s">
        <v>409</v>
      </c>
      <c r="D48" s="21" t="s">
        <v>411</v>
      </c>
      <c r="E48" s="33">
        <v>4</v>
      </c>
      <c r="F48" s="57">
        <v>0.17899999999999999</v>
      </c>
      <c r="G48">
        <f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+Recapitulatif!AL50*Recapitulatif!$AN$4+Recapitulatif!AO50*Recapitulatif!$AQ$4+Recapitulatif!AR50*Recapitulatif!$AT$4+Recapitulatif!AU50*Recapitulatif!$AW$4+Recapitulatif!AX50*Recapitulatif!$AZ$4+Recapitulatif!BA50*Recapitulatif!$BC$4+Recapitulatif!BD50*Recapitulatif!$BF$4+Recapitulatif!BG50*Recapitulatif!$BI$4+Recapitulatif!BJ50*Recapitulatif!$BL$4+Recapitulatif!BM50*Recapitulatif!$BO$4+Recapitulatif!BP50*Recapitulatif!$BR$4</f>
        <v>44</v>
      </c>
      <c r="H48">
        <f>G48*2</f>
        <v>88</v>
      </c>
      <c r="I48" s="62">
        <f>H48*F48</f>
        <v>15.751999999999999</v>
      </c>
    </row>
    <row r="49" spans="1:9">
      <c r="A49" s="7" t="s">
        <v>87</v>
      </c>
      <c r="B49" s="7">
        <v>1617416</v>
      </c>
      <c r="C49" s="7" t="s">
        <v>321</v>
      </c>
      <c r="D49" s="21" t="s">
        <v>321</v>
      </c>
      <c r="E49" s="33">
        <v>1</v>
      </c>
      <c r="F49" s="57">
        <v>85.72</v>
      </c>
      <c r="G49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+Recapitulatif!AL51*Recapitulatif!$AN$4+Recapitulatif!AO51*Recapitulatif!$AQ$4+Recapitulatif!AR51*Recapitulatif!$AT$4+Recapitulatif!AU51*Recapitulatif!$AW$4+Recapitulatif!AX51*Recapitulatif!$AZ$4+Recapitulatif!BA51*Recapitulatif!$BC$4+Recapitulatif!BD51*Recapitulatif!$BF$4+Recapitulatif!BG51*Recapitulatif!$BI$4+Recapitulatif!BJ51*Recapitulatif!$BL$4+Recapitulatif!BM51*Recapitulatif!$BO$4+Recapitulatif!BP51*Recapitulatif!$BR$4</f>
        <v>8</v>
      </c>
      <c r="H49">
        <f t="shared" si="7"/>
        <v>8</v>
      </c>
      <c r="I49" s="62">
        <f t="shared" si="8"/>
        <v>685.76</v>
      </c>
    </row>
    <row r="50" spans="1:9">
      <c r="A50" s="13" t="s">
        <v>23</v>
      </c>
      <c r="B50" s="13"/>
      <c r="C50" s="24"/>
      <c r="D50" s="29" t="s">
        <v>23</v>
      </c>
      <c r="E50" s="33">
        <v>1</v>
      </c>
      <c r="F50" s="56">
        <v>0</v>
      </c>
      <c r="G50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+Recapitulatif!AL52*Recapitulatif!$AN$4+Recapitulatif!AO52*Recapitulatif!$AQ$4+Recapitulatif!AR52*Recapitulatif!$AT$4+Recapitulatif!AU52*Recapitulatif!$AW$4+Recapitulatif!AX52*Recapitulatif!$AZ$4+Recapitulatif!BA52*Recapitulatif!$BC$4+Recapitulatif!BD52*Recapitulatif!$BF$4+Recapitulatif!BG52*Recapitulatif!$BI$4+Recapitulatif!BJ52*Recapitulatif!$BL$4+Recapitulatif!BM52*Recapitulatif!$BO$4+Recapitulatif!BP52*Recapitulatif!$BR$4</f>
        <v>2</v>
      </c>
      <c r="H50">
        <f t="shared" si="7"/>
        <v>2</v>
      </c>
      <c r="I50" s="62">
        <f t="shared" si="8"/>
        <v>0</v>
      </c>
    </row>
    <row r="51" spans="1:9">
      <c r="A51" s="11" t="s">
        <v>290</v>
      </c>
      <c r="B51" s="13"/>
      <c r="C51" s="24"/>
      <c r="D51" s="29"/>
      <c r="E51" s="33">
        <v>1</v>
      </c>
      <c r="F51" s="56">
        <v>0</v>
      </c>
      <c r="G51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+Recapitulatif!AL53*Recapitulatif!$AN$4+Recapitulatif!AO53*Recapitulatif!$AQ$4+Recapitulatif!AR53*Recapitulatif!$AT$4+Recapitulatif!AU53*Recapitulatif!$AW$4+Recapitulatif!AX53*Recapitulatif!$AZ$4+Recapitulatif!BA53*Recapitulatif!$BC$4+Recapitulatif!BD53*Recapitulatif!$BF$4+Recapitulatif!BG53*Recapitulatif!$BI$4+Recapitulatif!BJ53*Recapitulatif!$BL$4+Recapitulatif!BM53*Recapitulatif!$BO$4+Recapitulatif!BP53*Recapitulatif!$BR$4</f>
        <v>24</v>
      </c>
      <c r="H51">
        <f t="shared" si="7"/>
        <v>24</v>
      </c>
      <c r="I51" s="62">
        <f t="shared" si="8"/>
        <v>0</v>
      </c>
    </row>
    <row r="52" spans="1:9">
      <c r="A52" s="7" t="s">
        <v>221</v>
      </c>
      <c r="B52" s="7">
        <v>1021247</v>
      </c>
      <c r="C52" s="21" t="s">
        <v>277</v>
      </c>
      <c r="D52" s="27" t="s">
        <v>277</v>
      </c>
      <c r="E52" s="8">
        <v>1</v>
      </c>
      <c r="F52" s="56">
        <v>2.96</v>
      </c>
      <c r="G52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+Recapitulatif!AL54*Recapitulatif!$AN$4+Recapitulatif!AO54*Recapitulatif!$AQ$4+Recapitulatif!AR54*Recapitulatif!$AT$4+Recapitulatif!AU54*Recapitulatif!$AW$4+Recapitulatif!AX54*Recapitulatif!$AZ$4+Recapitulatif!BA54*Recapitulatif!$BC$4+Recapitulatif!BD54*Recapitulatif!$BF$4+Recapitulatif!BG54*Recapitulatif!$BI$4+Recapitulatif!BJ54*Recapitulatif!$BL$4+Recapitulatif!BM54*Recapitulatif!$BO$4+Recapitulatif!BP54*Recapitulatif!$BR$4</f>
        <v>4</v>
      </c>
      <c r="H52">
        <f t="shared" si="7"/>
        <v>4</v>
      </c>
      <c r="I52" s="62">
        <f t="shared" si="8"/>
        <v>11.84</v>
      </c>
    </row>
    <row r="53" spans="1:9">
      <c r="A53" s="7" t="s">
        <v>221</v>
      </c>
      <c r="B53" s="7">
        <v>9994904</v>
      </c>
      <c r="C53" s="21" t="s">
        <v>278</v>
      </c>
      <c r="D53" s="27" t="s">
        <v>279</v>
      </c>
      <c r="E53" s="8">
        <v>1</v>
      </c>
      <c r="F53" s="56">
        <v>4.8499999999999996</v>
      </c>
      <c r="G53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+Recapitulatif!AL55*Recapitulatif!$AN$4+Recapitulatif!AO55*Recapitulatif!$AQ$4+Recapitulatif!AR55*Recapitulatif!$AT$4+Recapitulatif!AU55*Recapitulatif!$AW$4+Recapitulatif!AX55*Recapitulatif!$AZ$4+Recapitulatif!BA55*Recapitulatif!$BC$4+Recapitulatif!BD55*Recapitulatif!$BF$4+Recapitulatif!BG55*Recapitulatif!$BI$4+Recapitulatif!BJ55*Recapitulatif!$BL$4+Recapitulatif!BM55*Recapitulatif!$BO$4+Recapitulatif!BP55*Recapitulatif!$BR$4</f>
        <v>2</v>
      </c>
      <c r="H53">
        <f t="shared" si="7"/>
        <v>2</v>
      </c>
      <c r="I53" s="62">
        <f t="shared" si="8"/>
        <v>9.6999999999999993</v>
      </c>
    </row>
    <row r="54" spans="1:9">
      <c r="A54" s="11" t="s">
        <v>283</v>
      </c>
      <c r="B54" s="11">
        <v>9321276</v>
      </c>
      <c r="C54" s="23" t="s">
        <v>284</v>
      </c>
      <c r="D54" s="28" t="s">
        <v>285</v>
      </c>
      <c r="E54" s="8">
        <v>1</v>
      </c>
      <c r="F54" s="56">
        <v>8.2899999999999991</v>
      </c>
      <c r="G54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+Recapitulatif!AL56*Recapitulatif!$AN$4+Recapitulatif!AO56*Recapitulatif!$AQ$4+Recapitulatif!AR56*Recapitulatif!$AT$4+Recapitulatif!AU56*Recapitulatif!$AW$4+Recapitulatif!AX56*Recapitulatif!$AZ$4+Recapitulatif!BA56*Recapitulatif!$BC$4+Recapitulatif!BD56*Recapitulatif!$BF$4+Recapitulatif!BG56*Recapitulatif!$BI$4+Recapitulatif!BJ56*Recapitulatif!$BL$4+Recapitulatif!BM56*Recapitulatif!$BO$4+Recapitulatif!BP56*Recapitulatif!$BR$4</f>
        <v>20</v>
      </c>
      <c r="H54">
        <f t="shared" si="7"/>
        <v>20</v>
      </c>
      <c r="I54" s="62">
        <f t="shared" si="8"/>
        <v>165.79999999999998</v>
      </c>
    </row>
    <row r="55" spans="1:9">
      <c r="A55" s="11" t="s">
        <v>288</v>
      </c>
      <c r="B55" s="11">
        <v>9321373</v>
      </c>
      <c r="C55" s="23" t="s">
        <v>286</v>
      </c>
      <c r="D55" s="22" t="s">
        <v>287</v>
      </c>
      <c r="E55" s="8">
        <v>1</v>
      </c>
      <c r="F55" s="56">
        <v>6.97</v>
      </c>
      <c r="G55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+Recapitulatif!AL57*Recapitulatif!$AN$4+Recapitulatif!AO57*Recapitulatif!$AQ$4+Recapitulatif!AR57*Recapitulatif!$AT$4+Recapitulatif!AU57*Recapitulatif!$AW$4+Recapitulatif!AX57*Recapitulatif!$AZ$4+Recapitulatif!BA57*Recapitulatif!$BC$4+Recapitulatif!BD57*Recapitulatif!$BF$4+Recapitulatif!BG57*Recapitulatif!$BI$4+Recapitulatif!BJ57*Recapitulatif!$BL$4+Recapitulatif!BM57*Recapitulatif!$BO$4+Recapitulatif!BP57*Recapitulatif!$BR$4</f>
        <v>4</v>
      </c>
      <c r="H55">
        <f t="shared" si="7"/>
        <v>4</v>
      </c>
      <c r="I55" s="62">
        <f t="shared" si="8"/>
        <v>27.88</v>
      </c>
    </row>
    <row r="56" spans="1:9">
      <c r="A56" s="7" t="s">
        <v>276</v>
      </c>
      <c r="B56" s="7">
        <v>9755560</v>
      </c>
      <c r="C56" s="21" t="s">
        <v>275</v>
      </c>
      <c r="D56" s="27">
        <v>4069</v>
      </c>
      <c r="E56" s="8">
        <v>1</v>
      </c>
      <c r="F56" s="56">
        <v>0.71</v>
      </c>
      <c r="G56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+Recapitulatif!AL58*Recapitulatif!$AN$4+Recapitulatif!AO58*Recapitulatif!$AQ$4+Recapitulatif!AR58*Recapitulatif!$AT$4+Recapitulatif!AU58*Recapitulatif!$AW$4+Recapitulatif!AX58*Recapitulatif!$AZ$4+Recapitulatif!BA58*Recapitulatif!$BC$4+Recapitulatif!BD58*Recapitulatif!$BF$4+Recapitulatif!BG58*Recapitulatif!$BI$4+Recapitulatif!BJ58*Recapitulatif!$BL$4+Recapitulatif!BM58*Recapitulatif!$BO$4+Recapitulatif!BP58*Recapitulatif!$BR$4</f>
        <v>2</v>
      </c>
      <c r="H56">
        <f t="shared" si="7"/>
        <v>2</v>
      </c>
      <c r="I56" s="62">
        <f t="shared" si="8"/>
        <v>1.42</v>
      </c>
    </row>
    <row r="57" spans="1:9">
      <c r="A57" s="7" t="s">
        <v>273</v>
      </c>
      <c r="B57" s="7">
        <v>1739899</v>
      </c>
      <c r="C57" s="21" t="s">
        <v>274</v>
      </c>
      <c r="D57" s="27">
        <v>4001</v>
      </c>
      <c r="E57" s="8">
        <v>1</v>
      </c>
      <c r="F57" s="56">
        <v>0.28000000000000003</v>
      </c>
      <c r="G57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+Recapitulatif!AL59*Recapitulatif!$AN$4+Recapitulatif!AO59*Recapitulatif!$AQ$4+Recapitulatif!AR59*Recapitulatif!$AT$4+Recapitulatif!AU59*Recapitulatif!$AW$4+Recapitulatif!AX59*Recapitulatif!$AZ$4+Recapitulatif!BA59*Recapitulatif!$BC$4+Recapitulatif!BD59*Recapitulatif!$BF$4+Recapitulatif!BG59*Recapitulatif!$BI$4+Recapitulatif!BJ59*Recapitulatif!$BL$4+Recapitulatif!BM59*Recapitulatif!$BO$4+Recapitulatif!BP59*Recapitulatif!$BR$4</f>
        <v>2</v>
      </c>
      <c r="H57">
        <f t="shared" si="7"/>
        <v>2</v>
      </c>
      <c r="I57" s="62">
        <f t="shared" si="8"/>
        <v>0.56000000000000005</v>
      </c>
    </row>
    <row r="58" spans="1:9">
      <c r="A58" s="7" t="s">
        <v>63</v>
      </c>
      <c r="B58" s="7">
        <v>1689852</v>
      </c>
      <c r="C58" s="7" t="s">
        <v>346</v>
      </c>
      <c r="D58" s="27" t="s">
        <v>16</v>
      </c>
      <c r="E58" s="33">
        <v>1</v>
      </c>
      <c r="F58" s="57">
        <v>1.25</v>
      </c>
      <c r="G58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+Recapitulatif!AL60*Recapitulatif!$AN$4+Recapitulatif!AO60*Recapitulatif!$AQ$4+Recapitulatif!AR60*Recapitulatif!$AT$4+Recapitulatif!AU60*Recapitulatif!$AW$4+Recapitulatif!AX60*Recapitulatif!$AZ$4+Recapitulatif!BA60*Recapitulatif!$BC$4+Recapitulatif!BD60*Recapitulatif!$BF$4+Recapitulatif!BG60*Recapitulatif!$BI$4+Recapitulatif!BJ60*Recapitulatif!$BL$4+Recapitulatif!BM60*Recapitulatif!$BO$4+Recapitulatif!BP60*Recapitulatif!$BR$4</f>
        <v>6</v>
      </c>
      <c r="H58">
        <f t="shared" si="7"/>
        <v>6</v>
      </c>
      <c r="I58" s="62">
        <f t="shared" si="8"/>
        <v>7.5</v>
      </c>
    </row>
    <row r="59" spans="1:9">
      <c r="A59" s="11" t="s">
        <v>296</v>
      </c>
      <c r="B59" s="11">
        <v>1611856</v>
      </c>
      <c r="C59" s="23" t="s">
        <v>297</v>
      </c>
      <c r="D59" s="28" t="s">
        <v>298</v>
      </c>
      <c r="E59" s="8">
        <v>1</v>
      </c>
      <c r="F59" s="56">
        <v>0.4</v>
      </c>
      <c r="G59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+Recapitulatif!AL61*Recapitulatif!$AN$4+Recapitulatif!AO61*Recapitulatif!$AQ$4+Recapitulatif!AR61*Recapitulatif!$AT$4+Recapitulatif!AU61*Recapitulatif!$AW$4+Recapitulatif!AX61*Recapitulatif!$AZ$4+Recapitulatif!BA61*Recapitulatif!$BC$4+Recapitulatif!BD61*Recapitulatif!$BF$4+Recapitulatif!BG61*Recapitulatif!$BI$4+Recapitulatif!BJ61*Recapitulatif!$BL$4+Recapitulatif!BM61*Recapitulatif!$BO$4+Recapitulatif!BP61*Recapitulatif!$BR$4</f>
        <v>24</v>
      </c>
      <c r="H59">
        <f t="shared" si="7"/>
        <v>24</v>
      </c>
      <c r="I59" s="62">
        <f t="shared" si="8"/>
        <v>9.6000000000000014</v>
      </c>
    </row>
    <row r="60" spans="1:9">
      <c r="A60" s="11" t="s">
        <v>293</v>
      </c>
      <c r="B60" s="13"/>
      <c r="C60" s="24"/>
      <c r="D60" s="22"/>
      <c r="E60" s="33">
        <v>1</v>
      </c>
      <c r="F60" s="56">
        <v>0</v>
      </c>
      <c r="G60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+Recapitulatif!AL62*Recapitulatif!$AN$4+Recapitulatif!AO62*Recapitulatif!$AQ$4+Recapitulatif!AR62*Recapitulatif!$AT$4+Recapitulatif!AU62*Recapitulatif!$AW$4+Recapitulatif!AX62*Recapitulatif!$AZ$4+Recapitulatif!BA62*Recapitulatif!$BC$4+Recapitulatif!BD62*Recapitulatif!$BF$4+Recapitulatif!BG62*Recapitulatif!$BI$4+Recapitulatif!BJ62*Recapitulatif!$BL$4+Recapitulatif!BM62*Recapitulatif!$BO$4+Recapitulatif!BP62*Recapitulatif!$BR$4</f>
        <v>6</v>
      </c>
      <c r="H60">
        <f t="shared" si="7"/>
        <v>6</v>
      </c>
      <c r="I60" s="62">
        <f t="shared" si="8"/>
        <v>0</v>
      </c>
    </row>
    <row r="61" spans="1:9">
      <c r="A61" s="7" t="s">
        <v>219</v>
      </c>
      <c r="B61" s="7">
        <v>9341773</v>
      </c>
      <c r="C61" s="21" t="s">
        <v>224</v>
      </c>
      <c r="D61" s="27">
        <v>33</v>
      </c>
      <c r="E61" s="8">
        <v>50</v>
      </c>
      <c r="F61" s="56">
        <f>50*0.042</f>
        <v>2.1</v>
      </c>
      <c r="G61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+Recapitulatif!AL63*Recapitulatif!$AN$4+Recapitulatif!AO63*Recapitulatif!$AQ$4+Recapitulatif!AR63*Recapitulatif!$AT$4+Recapitulatif!AU63*Recapitulatif!$AW$4+Recapitulatif!AX63*Recapitulatif!$AZ$4+Recapitulatif!BA63*Recapitulatif!$BC$4+Recapitulatif!BD63*Recapitulatif!$BF$4+Recapitulatif!BG63*Recapitulatif!$BI$4+Recapitulatif!BJ63*Recapitulatif!$BL$4+Recapitulatif!BM63*Recapitulatif!$BO$4+Recapitulatif!BP63*Recapitulatif!$BR$4</f>
        <v>2</v>
      </c>
      <c r="H61">
        <f t="shared" si="7"/>
        <v>1</v>
      </c>
      <c r="I61" s="62">
        <f t="shared" si="8"/>
        <v>2.1</v>
      </c>
    </row>
    <row r="62" spans="1:9">
      <c r="A62" s="7" t="s">
        <v>219</v>
      </c>
      <c r="B62" s="7">
        <v>1652641</v>
      </c>
      <c r="C62" s="21" t="s">
        <v>225</v>
      </c>
      <c r="D62" s="27">
        <v>100</v>
      </c>
      <c r="E62" s="8">
        <v>1</v>
      </c>
      <c r="F62" s="57">
        <v>9.8000000000000004E-2</v>
      </c>
      <c r="G62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+Recapitulatif!AL64*Recapitulatif!$AN$4+Recapitulatif!AO64*Recapitulatif!$AQ$4+Recapitulatif!AR64*Recapitulatif!$AT$4+Recapitulatif!AU64*Recapitulatif!$AW$4+Recapitulatif!AX64*Recapitulatif!$AZ$4+Recapitulatif!BA64*Recapitulatif!$BC$4+Recapitulatif!BD64*Recapitulatif!$BF$4+Recapitulatif!BG64*Recapitulatif!$BI$4+Recapitulatif!BJ64*Recapitulatif!$BL$4+Recapitulatif!BM64*Recapitulatif!$BO$4+Recapitulatif!BP64*Recapitulatif!$BR$4</f>
        <v>54</v>
      </c>
      <c r="H62">
        <f t="shared" si="7"/>
        <v>54</v>
      </c>
      <c r="I62" s="62">
        <f t="shared" si="8"/>
        <v>5.2919999999999998</v>
      </c>
    </row>
    <row r="63" spans="1:9">
      <c r="A63" s="7" t="s">
        <v>219</v>
      </c>
      <c r="B63" s="7">
        <v>1126953</v>
      </c>
      <c r="C63" s="21" t="s">
        <v>226</v>
      </c>
      <c r="D63" s="27">
        <v>220</v>
      </c>
      <c r="E63" s="8">
        <v>1</v>
      </c>
      <c r="F63" s="57">
        <v>6.4000000000000001E-2</v>
      </c>
      <c r="G63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+Recapitulatif!AL65*Recapitulatif!$AN$4+Recapitulatif!AO65*Recapitulatif!$AQ$4+Recapitulatif!AR65*Recapitulatif!$AT$4+Recapitulatif!AU65*Recapitulatif!$AW$4+Recapitulatif!AX65*Recapitulatif!$AZ$4+Recapitulatif!BA65*Recapitulatif!$BC$4+Recapitulatif!BD65*Recapitulatif!$BF$4+Recapitulatif!BG65*Recapitulatif!$BI$4+Recapitulatif!BJ65*Recapitulatif!$BL$4+Recapitulatif!BM65*Recapitulatif!$BO$4+Recapitulatif!BP65*Recapitulatif!$BR$4</f>
        <v>6</v>
      </c>
      <c r="H63">
        <f t="shared" si="7"/>
        <v>6</v>
      </c>
      <c r="I63" s="62">
        <f t="shared" si="8"/>
        <v>0.38400000000000001</v>
      </c>
    </row>
    <row r="64" spans="1:9">
      <c r="A64" s="7" t="s">
        <v>219</v>
      </c>
      <c r="B64" s="7">
        <v>1126972</v>
      </c>
      <c r="C64" s="21" t="s">
        <v>228</v>
      </c>
      <c r="D64" s="27">
        <v>330</v>
      </c>
      <c r="E64" s="8">
        <v>1</v>
      </c>
      <c r="F64" s="57">
        <v>6.4000000000000001E-2</v>
      </c>
      <c r="G64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+Recapitulatif!AL66*Recapitulatif!$AN$4+Recapitulatif!AO66*Recapitulatif!$AQ$4+Recapitulatif!AR66*Recapitulatif!$AT$4+Recapitulatif!AU66*Recapitulatif!$AW$4+Recapitulatif!AX66*Recapitulatif!$AZ$4+Recapitulatif!BA66*Recapitulatif!$BC$4+Recapitulatif!BD66*Recapitulatif!$BF$4+Recapitulatif!BG66*Recapitulatif!$BI$4+Recapitulatif!BJ66*Recapitulatif!$BL$4+Recapitulatif!BM66*Recapitulatif!$BO$4+Recapitulatif!BP66*Recapitulatif!$BR$4</f>
        <v>8</v>
      </c>
      <c r="H64">
        <f t="shared" si="7"/>
        <v>8</v>
      </c>
      <c r="I64" s="62">
        <f t="shared" si="8"/>
        <v>0.51200000000000001</v>
      </c>
    </row>
    <row r="65" spans="1:9">
      <c r="A65" s="7" t="s">
        <v>219</v>
      </c>
      <c r="B65" s="7">
        <v>1126978</v>
      </c>
      <c r="C65" s="21" t="s">
        <v>227</v>
      </c>
      <c r="D65" s="27">
        <v>360</v>
      </c>
      <c r="E65" s="8">
        <v>1</v>
      </c>
      <c r="F65" s="57">
        <v>5.3999999999999999E-2</v>
      </c>
      <c r="G65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+Recapitulatif!AL67*Recapitulatif!$AN$4+Recapitulatif!AO67*Recapitulatif!$AQ$4+Recapitulatif!AR67*Recapitulatif!$AT$4+Recapitulatif!AU67*Recapitulatif!$AW$4+Recapitulatif!AX67*Recapitulatif!$AZ$4+Recapitulatif!BA67*Recapitulatif!$BC$4+Recapitulatif!BD67*Recapitulatif!$BF$4+Recapitulatif!BG67*Recapitulatif!$BI$4+Recapitulatif!BJ67*Recapitulatif!$BL$4+Recapitulatif!BM67*Recapitulatif!$BO$4+Recapitulatif!BP67*Recapitulatif!$BR$4</f>
        <v>8</v>
      </c>
      <c r="H65">
        <f t="shared" si="7"/>
        <v>8</v>
      </c>
      <c r="I65" s="62">
        <f t="shared" si="8"/>
        <v>0.432</v>
      </c>
    </row>
    <row r="66" spans="1:9">
      <c r="A66" s="7" t="s">
        <v>219</v>
      </c>
      <c r="B66" s="7">
        <v>9342001</v>
      </c>
      <c r="C66" s="7" t="s">
        <v>329</v>
      </c>
      <c r="D66" s="27">
        <v>510</v>
      </c>
      <c r="E66" s="33">
        <v>50</v>
      </c>
      <c r="F66" s="57">
        <f>50*0.042</f>
        <v>2.1</v>
      </c>
      <c r="G66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+Recapitulatif!AL68*Recapitulatif!$AN$4+Recapitulatif!AO68*Recapitulatif!$AQ$4+Recapitulatif!AR68*Recapitulatif!$AT$4+Recapitulatif!AU68*Recapitulatif!$AW$4+Recapitulatif!AX68*Recapitulatif!$AZ$4+Recapitulatif!BA68*Recapitulatif!$BC$4+Recapitulatif!BD68*Recapitulatif!$BF$4+Recapitulatif!BG68*Recapitulatif!$BI$4+Recapitulatif!BJ68*Recapitulatif!$BL$4+Recapitulatif!BM68*Recapitulatif!$BO$4+Recapitulatif!BP68*Recapitulatif!$BR$4</f>
        <v>18</v>
      </c>
      <c r="H66">
        <f t="shared" si="7"/>
        <v>1</v>
      </c>
      <c r="I66" s="62">
        <f t="shared" si="8"/>
        <v>2.1</v>
      </c>
    </row>
    <row r="67" spans="1:9">
      <c r="A67" s="7" t="s">
        <v>219</v>
      </c>
      <c r="B67" s="7">
        <v>1652663</v>
      </c>
      <c r="C67" s="21" t="s">
        <v>229</v>
      </c>
      <c r="D67" s="27" t="s">
        <v>124</v>
      </c>
      <c r="E67" s="8">
        <v>1</v>
      </c>
      <c r="F67" s="57">
        <v>8.3000000000000004E-2</v>
      </c>
      <c r="G67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+Recapitulatif!AL69*Recapitulatif!$AN$4+Recapitulatif!AO69*Recapitulatif!$AQ$4+Recapitulatif!AR69*Recapitulatif!$AT$4+Recapitulatif!AU69*Recapitulatif!$AW$4+Recapitulatif!AX69*Recapitulatif!$AZ$4+Recapitulatif!BA69*Recapitulatif!$BC$4+Recapitulatif!BD69*Recapitulatif!$BF$4+Recapitulatif!BG69*Recapitulatif!$BI$4+Recapitulatif!BJ69*Recapitulatif!$BL$4+Recapitulatif!BM69*Recapitulatif!$BO$4+Recapitulatif!BP69*Recapitulatif!$BR$4</f>
        <v>54</v>
      </c>
      <c r="H67">
        <f t="shared" si="7"/>
        <v>54</v>
      </c>
      <c r="I67" s="62">
        <f t="shared" si="8"/>
        <v>4.4820000000000002</v>
      </c>
    </row>
    <row r="68" spans="1:9">
      <c r="A68" s="7" t="s">
        <v>219</v>
      </c>
      <c r="B68" s="7">
        <v>1416872</v>
      </c>
      <c r="C68" s="21" t="s">
        <v>230</v>
      </c>
      <c r="D68" s="27" t="s">
        <v>217</v>
      </c>
      <c r="E68" s="8">
        <v>1</v>
      </c>
      <c r="F68" s="57">
        <v>2.5999999999999999E-2</v>
      </c>
      <c r="G68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+Recapitulatif!AL70*Recapitulatif!$AN$4+Recapitulatif!AO70*Recapitulatif!$AQ$4+Recapitulatif!AR70*Recapitulatif!$AT$4+Recapitulatif!AU70*Recapitulatif!$AW$4+Recapitulatif!AX70*Recapitulatif!$AZ$4+Recapitulatif!BA70*Recapitulatif!$BC$4+Recapitulatif!BD70*Recapitulatif!$BF$4+Recapitulatif!BG70*Recapitulatif!$BI$4+Recapitulatif!BJ70*Recapitulatif!$BL$4+Recapitulatif!BM70*Recapitulatif!$BO$4+Recapitulatif!BP70*Recapitulatif!$BR$4</f>
        <v>28</v>
      </c>
      <c r="H68">
        <f t="shared" si="7"/>
        <v>28</v>
      </c>
      <c r="I68" s="62">
        <f t="shared" si="8"/>
        <v>0.72799999999999998</v>
      </c>
    </row>
    <row r="69" spans="1:9">
      <c r="A69" s="7" t="s">
        <v>219</v>
      </c>
      <c r="B69" s="7">
        <v>9341110</v>
      </c>
      <c r="C69" s="21" t="s">
        <v>231</v>
      </c>
      <c r="D69" s="27" t="s">
        <v>16</v>
      </c>
      <c r="E69" s="8">
        <v>50</v>
      </c>
      <c r="F69" s="56">
        <f>0.042*50</f>
        <v>2.1</v>
      </c>
      <c r="G69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+Recapitulatif!AL71*Recapitulatif!$AN$4+Recapitulatif!AO71*Recapitulatif!$AQ$4+Recapitulatif!AR71*Recapitulatif!$AT$4+Recapitulatif!AU71*Recapitulatif!$AW$4+Recapitulatif!AX71*Recapitulatif!$AZ$4+Recapitulatif!BA71*Recapitulatif!$BC$4+Recapitulatif!BD71*Recapitulatif!$BF$4+Recapitulatif!BG71*Recapitulatif!$BI$4+Recapitulatif!BJ71*Recapitulatif!$BL$4+Recapitulatif!BM71*Recapitulatif!$BO$4+Recapitulatif!BP71*Recapitulatif!$BR$4</f>
        <v>34</v>
      </c>
      <c r="H69">
        <f t="shared" si="7"/>
        <v>1</v>
      </c>
      <c r="I69" s="62">
        <f t="shared" si="8"/>
        <v>2.1</v>
      </c>
    </row>
    <row r="70" spans="1:9">
      <c r="A70" s="7" t="s">
        <v>219</v>
      </c>
      <c r="B70" s="7">
        <v>1416762</v>
      </c>
      <c r="C70" s="7" t="s">
        <v>313</v>
      </c>
      <c r="D70" s="27" t="s">
        <v>314</v>
      </c>
      <c r="E70" s="33">
        <v>1</v>
      </c>
      <c r="F70" s="57">
        <v>2.5999999999999999E-2</v>
      </c>
      <c r="G70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+Recapitulatif!AL72*Recapitulatif!$AN$4+Recapitulatif!AO72*Recapitulatif!$AQ$4+Recapitulatif!AR72*Recapitulatif!$AT$4+Recapitulatif!AU72*Recapitulatif!$AW$4+Recapitulatif!AX72*Recapitulatif!$AZ$4+Recapitulatif!BA72*Recapitulatif!$BC$4+Recapitulatif!BD72*Recapitulatif!$BF$4+Recapitulatif!BG72*Recapitulatif!$BI$4+Recapitulatif!BJ72*Recapitulatif!$BL$4+Recapitulatif!BM72*Recapitulatif!$BO$4+Recapitulatif!BP72*Recapitulatif!$BR$4</f>
        <v>6</v>
      </c>
      <c r="H70">
        <f t="shared" si="7"/>
        <v>6</v>
      </c>
      <c r="I70" s="62">
        <f t="shared" si="8"/>
        <v>0.156</v>
      </c>
    </row>
    <row r="71" spans="1:9">
      <c r="A71" s="7" t="s">
        <v>219</v>
      </c>
      <c r="B71" s="7">
        <v>9341498</v>
      </c>
      <c r="C71" s="21" t="s">
        <v>232</v>
      </c>
      <c r="D71" s="27" t="s">
        <v>218</v>
      </c>
      <c r="E71" s="8">
        <v>50</v>
      </c>
      <c r="F71" s="56">
        <f>0.042*50</f>
        <v>2.1</v>
      </c>
      <c r="G71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+Recapitulatif!AL73*Recapitulatif!$AN$4+Recapitulatif!AO73*Recapitulatif!$AQ$4+Recapitulatif!AR73*Recapitulatif!$AT$4+Recapitulatif!AU73*Recapitulatif!$AW$4+Recapitulatif!AX73*Recapitulatif!$AZ$4+Recapitulatif!BA73*Recapitulatif!$BC$4+Recapitulatif!BD73*Recapitulatif!$BF$4+Recapitulatif!BG73*Recapitulatif!$BI$4+Recapitulatif!BJ73*Recapitulatif!$BL$4+Recapitulatif!BM73*Recapitulatif!$BO$4+Recapitulatif!BP73*Recapitulatif!$BR$4</f>
        <v>4</v>
      </c>
      <c r="H71">
        <f t="shared" si="7"/>
        <v>1</v>
      </c>
      <c r="I71" s="62">
        <f t="shared" si="8"/>
        <v>2.1</v>
      </c>
    </row>
    <row r="72" spans="1:9">
      <c r="A72" s="7" t="s">
        <v>219</v>
      </c>
      <c r="B72" s="7">
        <v>9339558</v>
      </c>
      <c r="C72" s="7" t="s">
        <v>338</v>
      </c>
      <c r="D72" s="27" t="s">
        <v>339</v>
      </c>
      <c r="E72" s="33">
        <v>50</v>
      </c>
      <c r="F72" s="56">
        <f>0.024*50</f>
        <v>1.2</v>
      </c>
      <c r="G72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+Recapitulatif!AL74*Recapitulatif!$AN$4+Recapitulatif!AO74*Recapitulatif!$AQ$4+Recapitulatif!AR74*Recapitulatif!$AT$4+Recapitulatif!AU74*Recapitulatif!$AW$4+Recapitulatif!AX74*Recapitulatif!$AZ$4+Recapitulatif!BA74*Recapitulatif!$BC$4+Recapitulatif!BD74*Recapitulatif!$BF$4+Recapitulatif!BG74*Recapitulatif!$BI$4+Recapitulatif!BJ74*Recapitulatif!$BL$4+Recapitulatif!BM74*Recapitulatif!$BO$4+Recapitulatif!BP74*Recapitulatif!$BR$4</f>
        <v>24</v>
      </c>
      <c r="H72">
        <f t="shared" si="7"/>
        <v>1</v>
      </c>
      <c r="I72" s="62">
        <f t="shared" si="8"/>
        <v>1.2</v>
      </c>
    </row>
    <row r="73" spans="1:9">
      <c r="A73" s="7" t="s">
        <v>220</v>
      </c>
      <c r="B73" s="7">
        <v>1498450</v>
      </c>
      <c r="C73" s="21" t="s">
        <v>233</v>
      </c>
      <c r="D73" s="27" t="s">
        <v>222</v>
      </c>
      <c r="E73" s="8">
        <v>1</v>
      </c>
      <c r="F73" s="57">
        <v>0.75</v>
      </c>
      <c r="G73">
        <f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+Recapitulatif!AL75*Recapitulatif!$AN$4+Recapitulatif!AO75*Recapitulatif!$AQ$4+Recapitulatif!AR75*Recapitulatif!$AT$4+Recapitulatif!AU75*Recapitulatif!$AW$4+Recapitulatif!AX75*Recapitulatif!$AZ$4+Recapitulatif!BA75*Recapitulatif!$BC$4+Recapitulatif!BD75*Recapitulatif!$BF$4+Recapitulatif!BG75*Recapitulatif!$BI$4+Recapitulatif!BJ75*Recapitulatif!$BL$4+Recapitulatif!BM75*Recapitulatif!$BO$4+Recapitulatif!BP75*Recapitulatif!$BR$4</f>
        <v>4</v>
      </c>
      <c r="H73">
        <f t="shared" si="7"/>
        <v>4</v>
      </c>
      <c r="I73" s="62">
        <f t="shared" si="8"/>
        <v>3</v>
      </c>
    </row>
    <row r="74" spans="1:9">
      <c r="A74" s="7" t="s">
        <v>220</v>
      </c>
      <c r="B74" s="7">
        <v>3226207</v>
      </c>
      <c r="C74" s="21" t="s">
        <v>234</v>
      </c>
      <c r="D74" s="27" t="s">
        <v>223</v>
      </c>
      <c r="E74" s="8">
        <v>1</v>
      </c>
      <c r="F74" s="57">
        <v>0.75</v>
      </c>
      <c r="G74">
        <f>Recapitulatif!H76*Recapitulatif!$J$4+Recapitulatif!K76*Recapitulatif!$M$4+Recapitulatif!N76*Recapitulatif!$P$4+Recapitulatif!Q76*Recapitulatif!$S$4+Recapitulatif!T76*Recapitulatif!$V$4+Recapitulatif!W76*Recapitulatif!$Y$4+Recapitulatif!Z76*Recapitulatif!$AB$4+Recapitulatif!AC76*Recapitulatif!$AE$4+Recapitulatif!AF76*Recapitulatif!$AH$4+Recapitulatif!AI76*Recapitulatif!$AK$4+Recapitulatif!AL76*Recapitulatif!$AN$4+Recapitulatif!AO76*Recapitulatif!$AQ$4+Recapitulatif!AR76*Recapitulatif!$AT$4+Recapitulatif!AU76*Recapitulatif!$AW$4+Recapitulatif!AX76*Recapitulatif!$AZ$4+Recapitulatif!BA76*Recapitulatif!$BC$4+Recapitulatif!BD76*Recapitulatif!$BF$4+Recapitulatif!BG76*Recapitulatif!$BI$4+Recapitulatif!BJ76*Recapitulatif!$BL$4+Recapitulatif!BM76*Recapitulatif!$BO$4+Recapitulatif!BP76*Recapitulatif!$BR$4</f>
        <v>4</v>
      </c>
      <c r="H74">
        <f t="shared" si="7"/>
        <v>4</v>
      </c>
      <c r="I74" s="62">
        <f t="shared" si="8"/>
        <v>3</v>
      </c>
    </row>
    <row r="75" spans="1:9">
      <c r="A75" s="7" t="s">
        <v>424</v>
      </c>
      <c r="B75" s="21">
        <v>1103837</v>
      </c>
      <c r="C75" s="21" t="s">
        <v>420</v>
      </c>
      <c r="D75" s="21" t="s">
        <v>421</v>
      </c>
      <c r="E75" s="33">
        <v>17</v>
      </c>
      <c r="F75" s="56">
        <v>4.8499999999999996</v>
      </c>
      <c r="G75">
        <f>Recapitulatif!H77*Recapitulatif!$J$4+Recapitulatif!K77*Recapitulatif!$M$4+Recapitulatif!N77*Recapitulatif!$P$4+Recapitulatif!Q77*Recapitulatif!$S$4+Recapitulatif!T77*Recapitulatif!$V$4+Recapitulatif!W77*Recapitulatif!$Y$4+Recapitulatif!Z77*Recapitulatif!$AB$4+Recapitulatif!AC77*Recapitulatif!$AE$4+Recapitulatif!AF77*Recapitulatif!$AH$4+Recapitulatif!AI77*Recapitulatif!$AK$4+Recapitulatif!AL77*Recapitulatif!$AN$4+Recapitulatif!AO77*Recapitulatif!$AQ$4+Recapitulatif!AR77*Recapitulatif!$AT$4+Recapitulatif!AU77*Recapitulatif!$AW$4+Recapitulatif!AX77*Recapitulatif!$AZ$4+Recapitulatif!BA77*Recapitulatif!$BC$4+Recapitulatif!BD77*Recapitulatif!$BF$4+Recapitulatif!BG77*Recapitulatif!$BI$4+Recapitulatif!BJ77*Recapitulatif!$BL$4+Recapitulatif!BM77*Recapitulatif!$BO$4+Recapitulatif!BP77*Recapitulatif!$BR$4</f>
        <v>24</v>
      </c>
      <c r="H75">
        <f t="shared" si="7"/>
        <v>2</v>
      </c>
      <c r="I75" s="62">
        <f t="shared" si="8"/>
        <v>9.6999999999999993</v>
      </c>
    </row>
    <row r="76" spans="1:9">
      <c r="A76" s="7" t="s">
        <v>425</v>
      </c>
      <c r="B76" s="21">
        <v>1103855</v>
      </c>
      <c r="C76" s="21" t="s">
        <v>422</v>
      </c>
      <c r="D76" s="21" t="s">
        <v>423</v>
      </c>
      <c r="E76" s="33">
        <v>5</v>
      </c>
      <c r="F76" s="56">
        <f>5*2.27</f>
        <v>11.35</v>
      </c>
      <c r="G76">
        <f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+Recapitulatif!AL78*Recapitulatif!$AN$4+Recapitulatif!AO78*Recapitulatif!$AQ$4+Recapitulatif!AR78*Recapitulatif!$AT$4+Recapitulatif!AU78*Recapitulatif!$AW$4+Recapitulatif!AX78*Recapitulatif!$AZ$4+Recapitulatif!BA78*Recapitulatif!$BC$4+Recapitulatif!BD78*Recapitulatif!$BF$4+Recapitulatif!BG78*Recapitulatif!$BI$4+Recapitulatif!BJ78*Recapitulatif!$BL$4+Recapitulatif!BM78*Recapitulatif!$BO$4+Recapitulatif!BP78*Recapitulatif!$BR$4</f>
        <v>4</v>
      </c>
      <c r="H76">
        <f t="shared" si="7"/>
        <v>1</v>
      </c>
      <c r="I76" s="62">
        <f t="shared" si="8"/>
        <v>11.35</v>
      </c>
    </row>
    <row r="77" spans="1:9">
      <c r="A77" s="10" t="s">
        <v>291</v>
      </c>
      <c r="B77" s="10"/>
      <c r="C77" s="22"/>
      <c r="D77" s="22"/>
      <c r="E77" s="33">
        <v>1</v>
      </c>
      <c r="F77" s="56">
        <v>0</v>
      </c>
      <c r="G77">
        <f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+Recapitulatif!AL79*Recapitulatif!$AN$4+Recapitulatif!AO79*Recapitulatif!$AQ$4+Recapitulatif!AR79*Recapitulatif!$AT$4+Recapitulatif!AU79*Recapitulatif!$AW$4+Recapitulatif!AX79*Recapitulatif!$AZ$4+Recapitulatif!BA79*Recapitulatif!$BC$4+Recapitulatif!BD79*Recapitulatif!$BF$4+Recapitulatif!BG79*Recapitulatif!$BI$4+Recapitulatif!BJ79*Recapitulatif!$BL$4+Recapitulatif!BM79*Recapitulatif!$BO$4+Recapitulatif!BP79*Recapitulatif!$BR$4</f>
        <v>0</v>
      </c>
      <c r="H77">
        <f t="shared" si="7"/>
        <v>0</v>
      </c>
      <c r="I77" s="62">
        <f t="shared" si="8"/>
        <v>0</v>
      </c>
    </row>
    <row r="78" spans="1:9">
      <c r="A78" s="10" t="s">
        <v>289</v>
      </c>
      <c r="B78" s="21">
        <v>1077344</v>
      </c>
      <c r="C78" s="21" t="s">
        <v>426</v>
      </c>
      <c r="D78" s="21" t="s">
        <v>427</v>
      </c>
      <c r="E78" s="33">
        <v>1</v>
      </c>
      <c r="F78" s="56">
        <v>0.66</v>
      </c>
      <c r="G78">
        <f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+Recapitulatif!AL80*Recapitulatif!$AN$4+Recapitulatif!AO80*Recapitulatif!$AQ$4+Recapitulatif!AR80*Recapitulatif!$AT$4+Recapitulatif!AU80*Recapitulatif!$AW$4+Recapitulatif!AX80*Recapitulatif!$AZ$4+Recapitulatif!BA80*Recapitulatif!$BC$4+Recapitulatif!BD80*Recapitulatif!$BF$4+Recapitulatif!BG80*Recapitulatif!$BI$4+Recapitulatif!BJ80*Recapitulatif!$BL$4+Recapitulatif!BM80*Recapitulatif!$BO$4+Recapitulatif!BP80*Recapitulatif!$BR$4</f>
        <v>24</v>
      </c>
      <c r="H78">
        <f t="shared" si="7"/>
        <v>24</v>
      </c>
      <c r="I78" s="62">
        <f t="shared" si="8"/>
        <v>15.84</v>
      </c>
    </row>
    <row r="79" spans="1:9">
      <c r="A79" s="72" t="s">
        <v>125</v>
      </c>
      <c r="B79" s="72">
        <v>1284269</v>
      </c>
      <c r="C79" s="73" t="s">
        <v>268</v>
      </c>
      <c r="D79" s="73" t="s">
        <v>269</v>
      </c>
      <c r="E79" s="8">
        <v>1</v>
      </c>
      <c r="F79" s="56">
        <v>46.7</v>
      </c>
      <c r="G79">
        <f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+Recapitulatif!AL81*Recapitulatif!$AN$4+Recapitulatif!AO81*Recapitulatif!$AQ$4+Recapitulatif!AR81*Recapitulatif!$AT$4+Recapitulatif!AU81*Recapitulatif!$AW$4+Recapitulatif!AX81*Recapitulatif!$AZ$4+Recapitulatif!BA81*Recapitulatif!$BC$4+Recapitulatif!BD81*Recapitulatif!$BF$4+Recapitulatif!BG81*Recapitulatif!$BI$4+Recapitulatif!BJ81*Recapitulatif!$BL$4+Recapitulatif!BM81*Recapitulatif!$BO$4+Recapitulatif!BP81*Recapitulatif!$BR$4</f>
        <v>2</v>
      </c>
      <c r="H79">
        <f t="shared" si="7"/>
        <v>2</v>
      </c>
      <c r="I79" s="62">
        <f t="shared" si="8"/>
        <v>93.4</v>
      </c>
    </row>
    <row r="80" spans="1:9">
      <c r="A80" s="72" t="s">
        <v>19</v>
      </c>
      <c r="B80" s="72">
        <v>1205017</v>
      </c>
      <c r="C80" s="73" t="s">
        <v>267</v>
      </c>
      <c r="D80" s="73" t="s">
        <v>267</v>
      </c>
      <c r="E80" s="8">
        <v>1</v>
      </c>
      <c r="F80" s="56">
        <v>22.4</v>
      </c>
      <c r="G80">
        <f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+Recapitulatif!AL82*Recapitulatif!$AN$4+Recapitulatif!AO82*Recapitulatif!$AQ$4+Recapitulatif!AR82*Recapitulatif!$AT$4+Recapitulatif!AU82*Recapitulatif!$AW$4+Recapitulatif!AX82*Recapitulatif!$AZ$4+Recapitulatif!BA82*Recapitulatif!$BC$4+Recapitulatif!BD82*Recapitulatif!$BF$4+Recapitulatif!BG82*Recapitulatif!$BI$4+Recapitulatif!BJ82*Recapitulatif!$BL$4+Recapitulatif!BM82*Recapitulatif!$BO$4+Recapitulatif!BP82*Recapitulatif!$BR$4</f>
        <v>4</v>
      </c>
      <c r="H80">
        <f t="shared" si="7"/>
        <v>4</v>
      </c>
      <c r="I80" s="62">
        <f t="shared" si="8"/>
        <v>89.6</v>
      </c>
    </row>
    <row r="81" spans="1:9">
      <c r="A81" s="11" t="s">
        <v>196</v>
      </c>
      <c r="B81" s="11">
        <v>1439745</v>
      </c>
      <c r="C81" s="23" t="s">
        <v>282</v>
      </c>
      <c r="D81" s="28" t="s">
        <v>168</v>
      </c>
      <c r="E81" s="8">
        <v>1</v>
      </c>
      <c r="F81" s="56">
        <v>1.6</v>
      </c>
      <c r="G81">
        <f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+Recapitulatif!AL83*Recapitulatif!$AN$4+Recapitulatif!AO83*Recapitulatif!$AQ$4+Recapitulatif!AR83*Recapitulatif!$AT$4+Recapitulatif!AU83*Recapitulatif!$AW$4+Recapitulatif!AX83*Recapitulatif!$AZ$4+Recapitulatif!BA83*Recapitulatif!$BC$4+Recapitulatif!BD83*Recapitulatif!$BF$4+Recapitulatif!BG83*Recapitulatif!$BI$4+Recapitulatif!BJ83*Recapitulatif!$BL$4+Recapitulatif!BM83*Recapitulatif!$BO$4+Recapitulatif!BP83*Recapitulatif!$BR$4</f>
        <v>24</v>
      </c>
      <c r="H81">
        <f t="shared" si="7"/>
        <v>24</v>
      </c>
      <c r="I81" s="62">
        <f t="shared" si="8"/>
        <v>38.400000000000006</v>
      </c>
    </row>
    <row r="82" spans="1:9">
      <c r="A82" s="7" t="s">
        <v>250</v>
      </c>
      <c r="B82" s="7">
        <v>1268655</v>
      </c>
      <c r="C82" s="21" t="s">
        <v>252</v>
      </c>
      <c r="D82" s="21" t="s">
        <v>251</v>
      </c>
      <c r="E82" s="8">
        <v>1</v>
      </c>
      <c r="F82" s="56">
        <v>0.28999999999999998</v>
      </c>
      <c r="G82">
        <f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+Recapitulatif!AL84*Recapitulatif!$AN$4+Recapitulatif!AO84*Recapitulatif!$AQ$4+Recapitulatif!AR84*Recapitulatif!$AT$4+Recapitulatif!AU84*Recapitulatif!$AW$4+Recapitulatif!AX84*Recapitulatif!$AZ$4+Recapitulatif!BA84*Recapitulatif!$BC$4+Recapitulatif!BD84*Recapitulatif!$BF$4+Recapitulatif!BG84*Recapitulatif!$BI$4+Recapitulatif!BJ84*Recapitulatif!$BL$4+Recapitulatif!BM84*Recapitulatif!$BO$4+Recapitulatif!BP84*Recapitulatif!$BR$4</f>
        <v>6</v>
      </c>
      <c r="H82">
        <f t="shared" si="7"/>
        <v>6</v>
      </c>
      <c r="I82" s="62">
        <f t="shared" si="8"/>
        <v>1.7399999999999998</v>
      </c>
    </row>
    <row r="83" spans="1:9">
      <c r="A83" s="65" t="s">
        <v>406</v>
      </c>
      <c r="B83" s="21">
        <v>1877102</v>
      </c>
      <c r="C83" s="65" t="s">
        <v>407</v>
      </c>
      <c r="D83" s="65" t="s">
        <v>411</v>
      </c>
      <c r="E83" s="7">
        <v>100</v>
      </c>
      <c r="F83" s="56">
        <v>28.6</v>
      </c>
      <c r="G83" s="33">
        <v>1</v>
      </c>
      <c r="H83" s="33">
        <v>1</v>
      </c>
      <c r="I83" s="62">
        <f t="shared" si="8"/>
        <v>28.6</v>
      </c>
    </row>
    <row r="84" spans="1:9">
      <c r="A84" s="69" t="s">
        <v>414</v>
      </c>
      <c r="B84" s="15">
        <v>1420015</v>
      </c>
      <c r="C84" s="69" t="s">
        <v>415</v>
      </c>
      <c r="D84" s="26" t="s">
        <v>411</v>
      </c>
      <c r="E84" s="16">
        <v>100</v>
      </c>
      <c r="F84" s="59">
        <v>3.79</v>
      </c>
      <c r="G84" s="33">
        <v>1</v>
      </c>
      <c r="H84" s="33">
        <v>1</v>
      </c>
      <c r="I84" s="62">
        <f t="shared" si="8"/>
        <v>3.79</v>
      </c>
    </row>
    <row r="85" spans="1:9">
      <c r="F85" s="2" t="s">
        <v>344</v>
      </c>
      <c r="G85">
        <f>SUM(G5:G82)</f>
        <v>1734</v>
      </c>
      <c r="H85">
        <f>SUM(H5:H82)</f>
        <v>1261</v>
      </c>
      <c r="I85" s="62">
        <f>SUM(I5:I82)</f>
        <v>3327.2279999999992</v>
      </c>
    </row>
  </sheetData>
  <sortState ref="A47:I48">
    <sortCondition ref="A47"/>
  </sortState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6"/>
  <sheetViews>
    <sheetView workbookViewId="0">
      <selection activeCell="D19" sqref="D19"/>
    </sheetView>
  </sheetViews>
  <sheetFormatPr baseColWidth="10" defaultRowHeight="15"/>
  <cols>
    <col min="1" max="1" width="23.7109375" bestFit="1" customWidth="1"/>
    <col min="2" max="2" width="14.140625" bestFit="1" customWidth="1"/>
    <col min="3" max="3" width="109.5703125" customWidth="1"/>
  </cols>
  <sheetData>
    <row r="3" spans="1:4">
      <c r="B3" s="2" t="s">
        <v>68</v>
      </c>
    </row>
    <row r="4" spans="1:4">
      <c r="A4" t="s">
        <v>24</v>
      </c>
      <c r="B4" t="s">
        <v>25</v>
      </c>
      <c r="C4" t="s">
        <v>305</v>
      </c>
      <c r="D4" t="s">
        <v>306</v>
      </c>
    </row>
    <row r="5" spans="1:4">
      <c r="A5" t="s">
        <v>30</v>
      </c>
      <c r="B5" t="s">
        <v>3</v>
      </c>
      <c r="C5" t="s">
        <v>2</v>
      </c>
      <c r="D5">
        <v>1</v>
      </c>
    </row>
    <row r="6" spans="1:4">
      <c r="A6" t="s">
        <v>30</v>
      </c>
      <c r="B6" t="s">
        <v>7</v>
      </c>
      <c r="C6" t="s">
        <v>32</v>
      </c>
      <c r="D6">
        <v>7</v>
      </c>
    </row>
    <row r="7" spans="1:4">
      <c r="A7" t="s">
        <v>30</v>
      </c>
      <c r="B7" t="s">
        <v>1</v>
      </c>
      <c r="C7" s="1" t="s">
        <v>307</v>
      </c>
      <c r="D7">
        <v>8</v>
      </c>
    </row>
    <row r="8" spans="1:4">
      <c r="A8" t="s">
        <v>30</v>
      </c>
      <c r="B8" t="s">
        <v>5</v>
      </c>
      <c r="C8" s="1" t="s">
        <v>308</v>
      </c>
      <c r="D8">
        <v>17</v>
      </c>
    </row>
    <row r="9" spans="1:4">
      <c r="A9" t="s">
        <v>34</v>
      </c>
      <c r="B9" t="s">
        <v>9</v>
      </c>
      <c r="C9" t="s">
        <v>35</v>
      </c>
      <c r="D9">
        <v>2</v>
      </c>
    </row>
    <row r="10" spans="1:4">
      <c r="A10" t="s">
        <v>36</v>
      </c>
      <c r="B10" t="s">
        <v>10</v>
      </c>
      <c r="C10" s="1" t="s">
        <v>309</v>
      </c>
      <c r="D10">
        <v>9</v>
      </c>
    </row>
    <row r="11" spans="1:4">
      <c r="A11" t="s">
        <v>39</v>
      </c>
      <c r="B11" t="s">
        <v>38</v>
      </c>
      <c r="C11" t="s">
        <v>41</v>
      </c>
      <c r="D11">
        <v>5</v>
      </c>
    </row>
    <row r="12" spans="1:4">
      <c r="A12" t="s">
        <v>39</v>
      </c>
      <c r="B12" t="s">
        <v>13</v>
      </c>
      <c r="C12" s="1" t="s">
        <v>40</v>
      </c>
      <c r="D12">
        <v>2</v>
      </c>
    </row>
    <row r="13" spans="1:4">
      <c r="A13" t="s">
        <v>39</v>
      </c>
      <c r="B13" t="s">
        <v>42</v>
      </c>
      <c r="C13" s="1" t="s">
        <v>310</v>
      </c>
      <c r="D13">
        <v>10</v>
      </c>
    </row>
    <row r="14" spans="1:4">
      <c r="A14" t="s">
        <v>39</v>
      </c>
      <c r="B14" t="s">
        <v>43</v>
      </c>
      <c r="C14" s="1" t="s">
        <v>45</v>
      </c>
      <c r="D14">
        <v>11</v>
      </c>
    </row>
    <row r="15" spans="1:4">
      <c r="A15" t="s">
        <v>46</v>
      </c>
      <c r="B15" t="s">
        <v>48</v>
      </c>
      <c r="C15" s="1" t="s">
        <v>62</v>
      </c>
      <c r="D15">
        <v>11</v>
      </c>
    </row>
    <row r="16" spans="1:4">
      <c r="A16" t="s">
        <v>46</v>
      </c>
      <c r="B16" t="s">
        <v>49</v>
      </c>
      <c r="C16" s="1" t="s">
        <v>311</v>
      </c>
      <c r="D16">
        <v>25</v>
      </c>
    </row>
    <row r="17" spans="1:4">
      <c r="A17" t="s">
        <v>46</v>
      </c>
      <c r="B17" t="s">
        <v>53</v>
      </c>
      <c r="C17" s="1" t="s">
        <v>15</v>
      </c>
      <c r="D17">
        <v>1</v>
      </c>
    </row>
    <row r="18" spans="1:4">
      <c r="A18" t="s">
        <v>46</v>
      </c>
      <c r="B18" t="s">
        <v>50</v>
      </c>
      <c r="C18" s="1" t="s">
        <v>51</v>
      </c>
      <c r="D18">
        <v>3</v>
      </c>
    </row>
    <row r="19" spans="1:4">
      <c r="A19" t="s">
        <v>46</v>
      </c>
      <c r="B19" t="s">
        <v>54</v>
      </c>
      <c r="C19" s="1" t="s">
        <v>55</v>
      </c>
      <c r="D19">
        <v>2</v>
      </c>
    </row>
    <row r="20" spans="1:4">
      <c r="A20" t="s">
        <v>46</v>
      </c>
      <c r="B20" t="s">
        <v>52</v>
      </c>
      <c r="C20" s="1" t="s">
        <v>312</v>
      </c>
      <c r="D20">
        <v>14</v>
      </c>
    </row>
    <row r="21" spans="1:4">
      <c r="A21" t="s">
        <v>46</v>
      </c>
      <c r="B21" t="s">
        <v>56</v>
      </c>
      <c r="C21" s="1" t="s">
        <v>58</v>
      </c>
      <c r="D21">
        <v>3</v>
      </c>
    </row>
    <row r="22" spans="1:4">
      <c r="A22" t="s">
        <v>46</v>
      </c>
      <c r="B22" t="s">
        <v>59</v>
      </c>
      <c r="C22" s="1" t="s">
        <v>61</v>
      </c>
      <c r="D22">
        <v>4</v>
      </c>
    </row>
    <row r="23" spans="1:4">
      <c r="A23" t="s">
        <v>63</v>
      </c>
      <c r="B23" t="s">
        <v>16</v>
      </c>
      <c r="C23" s="1" t="s">
        <v>17</v>
      </c>
      <c r="D23">
        <v>1</v>
      </c>
    </row>
    <row r="24" spans="1:4">
      <c r="A24" t="s">
        <v>64</v>
      </c>
      <c r="B24" t="s">
        <v>19</v>
      </c>
      <c r="C24" s="1" t="s">
        <v>18</v>
      </c>
      <c r="D24">
        <v>1</v>
      </c>
    </row>
    <row r="25" spans="1:4">
      <c r="A25" t="s">
        <v>65</v>
      </c>
      <c r="B25" t="s">
        <v>21</v>
      </c>
      <c r="C25" s="1" t="s">
        <v>66</v>
      </c>
      <c r="D25">
        <v>6</v>
      </c>
    </row>
    <row r="26" spans="1:4">
      <c r="A26" t="s">
        <v>65</v>
      </c>
      <c r="B26" t="s">
        <v>23</v>
      </c>
      <c r="C26" s="1" t="s">
        <v>22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20" sqref="A6:D20"/>
    </sheetView>
  </sheetViews>
  <sheetFormatPr baseColWidth="10" defaultRowHeight="1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4" spans="1:4">
      <c r="B4" s="2" t="s">
        <v>85</v>
      </c>
    </row>
    <row r="5" spans="1:4">
      <c r="A5" t="s">
        <v>24</v>
      </c>
      <c r="B5" t="s">
        <v>25</v>
      </c>
      <c r="C5" t="s">
        <v>73</v>
      </c>
      <c r="D5" t="s">
        <v>31</v>
      </c>
    </row>
    <row r="6" spans="1:4">
      <c r="A6" t="s">
        <v>30</v>
      </c>
      <c r="B6" t="s">
        <v>1</v>
      </c>
      <c r="C6" t="s">
        <v>74</v>
      </c>
      <c r="D6">
        <v>1</v>
      </c>
    </row>
    <row r="7" spans="1:4">
      <c r="A7" t="s">
        <v>30</v>
      </c>
      <c r="B7" t="s">
        <v>3</v>
      </c>
      <c r="C7" t="s">
        <v>2</v>
      </c>
      <c r="D7">
        <v>1</v>
      </c>
    </row>
    <row r="8" spans="1:4">
      <c r="A8" t="s">
        <v>30</v>
      </c>
      <c r="B8" t="s">
        <v>5</v>
      </c>
      <c r="C8" t="s">
        <v>4</v>
      </c>
      <c r="D8">
        <v>1</v>
      </c>
    </row>
    <row r="9" spans="1:4">
      <c r="A9" t="s">
        <v>30</v>
      </c>
      <c r="B9" t="s">
        <v>70</v>
      </c>
      <c r="C9" t="s">
        <v>6</v>
      </c>
      <c r="D9">
        <v>1</v>
      </c>
    </row>
    <row r="10" spans="1:4">
      <c r="A10" t="s">
        <v>30</v>
      </c>
      <c r="B10" t="s">
        <v>7</v>
      </c>
      <c r="C10" t="s">
        <v>8</v>
      </c>
      <c r="D10">
        <v>1</v>
      </c>
    </row>
    <row r="11" spans="1:4">
      <c r="A11" t="s">
        <v>75</v>
      </c>
      <c r="B11" t="s">
        <v>9</v>
      </c>
      <c r="C11" t="s">
        <v>35</v>
      </c>
      <c r="D11">
        <v>2</v>
      </c>
    </row>
    <row r="12" spans="1:4">
      <c r="A12" t="s">
        <v>36</v>
      </c>
      <c r="B12" t="s">
        <v>71</v>
      </c>
      <c r="C12" t="s">
        <v>76</v>
      </c>
      <c r="D12">
        <v>4</v>
      </c>
    </row>
    <row r="13" spans="1:4">
      <c r="A13" t="s">
        <v>39</v>
      </c>
      <c r="B13" t="s">
        <v>13</v>
      </c>
      <c r="C13" t="s">
        <v>77</v>
      </c>
      <c r="D13">
        <v>2</v>
      </c>
    </row>
    <row r="14" spans="1:4">
      <c r="A14" t="s">
        <v>39</v>
      </c>
      <c r="B14" t="s">
        <v>43</v>
      </c>
      <c r="C14" t="s">
        <v>78</v>
      </c>
      <c r="D14">
        <v>4</v>
      </c>
    </row>
    <row r="15" spans="1:4">
      <c r="A15" t="s">
        <v>39</v>
      </c>
      <c r="B15" t="s">
        <v>42</v>
      </c>
      <c r="C15" t="s">
        <v>14</v>
      </c>
      <c r="D15">
        <v>1</v>
      </c>
    </row>
    <row r="16" spans="1:4">
      <c r="A16" t="s">
        <v>46</v>
      </c>
      <c r="B16" t="s">
        <v>80</v>
      </c>
      <c r="C16" t="s">
        <v>79</v>
      </c>
      <c r="D16">
        <v>2</v>
      </c>
    </row>
    <row r="17" spans="1:4">
      <c r="A17" t="s">
        <v>46</v>
      </c>
      <c r="B17" t="s">
        <v>48</v>
      </c>
      <c r="C17" t="s">
        <v>81</v>
      </c>
      <c r="D17">
        <v>7</v>
      </c>
    </row>
    <row r="18" spans="1:4">
      <c r="A18" t="s">
        <v>46</v>
      </c>
      <c r="B18" t="s">
        <v>83</v>
      </c>
      <c r="C18" t="s">
        <v>82</v>
      </c>
      <c r="D18">
        <v>2</v>
      </c>
    </row>
    <row r="19" spans="1:4">
      <c r="A19" t="s">
        <v>84</v>
      </c>
      <c r="B19" t="s">
        <v>19</v>
      </c>
      <c r="C19" t="s">
        <v>18</v>
      </c>
      <c r="D19">
        <v>1</v>
      </c>
    </row>
    <row r="20" spans="1:4">
      <c r="A20" t="s">
        <v>65</v>
      </c>
      <c r="B20" t="s">
        <v>72</v>
      </c>
      <c r="C20" t="s">
        <v>20</v>
      </c>
      <c r="D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D12"/>
  <sheetViews>
    <sheetView workbookViewId="0">
      <selection activeCell="E26" sqref="E26"/>
    </sheetView>
  </sheetViews>
  <sheetFormatPr baseColWidth="10" defaultRowHeight="15"/>
  <cols>
    <col min="1" max="1" width="13.42578125" bestFit="1" customWidth="1"/>
    <col min="3" max="3" width="13.140625" bestFit="1" customWidth="1"/>
    <col min="4" max="4" width="12.42578125" bestFit="1" customWidth="1"/>
  </cols>
  <sheetData>
    <row r="4" spans="1:4">
      <c r="B4" s="2" t="s">
        <v>86</v>
      </c>
    </row>
    <row r="5" spans="1:4">
      <c r="A5" t="s">
        <v>24</v>
      </c>
      <c r="B5" t="s">
        <v>25</v>
      </c>
      <c r="C5" t="s">
        <v>73</v>
      </c>
      <c r="D5" t="s">
        <v>31</v>
      </c>
    </row>
    <row r="6" spans="1:4">
      <c r="A6" t="s">
        <v>30</v>
      </c>
      <c r="B6" t="s">
        <v>88</v>
      </c>
      <c r="C6" t="s">
        <v>0</v>
      </c>
      <c r="D6">
        <v>1</v>
      </c>
    </row>
    <row r="7" spans="1:4">
      <c r="A7" t="s">
        <v>30</v>
      </c>
      <c r="B7" t="s">
        <v>1</v>
      </c>
      <c r="C7" t="s">
        <v>2</v>
      </c>
      <c r="D7">
        <v>1</v>
      </c>
    </row>
    <row r="8" spans="1:4">
      <c r="A8" t="s">
        <v>39</v>
      </c>
      <c r="B8" t="s">
        <v>43</v>
      </c>
      <c r="C8" t="s">
        <v>11</v>
      </c>
      <c r="D8">
        <v>1</v>
      </c>
    </row>
    <row r="9" spans="1:4">
      <c r="A9" t="s">
        <v>39</v>
      </c>
      <c r="B9" t="s">
        <v>42</v>
      </c>
      <c r="C9" t="s">
        <v>12</v>
      </c>
      <c r="D9">
        <v>1</v>
      </c>
    </row>
    <row r="10" spans="1:4">
      <c r="A10" t="s">
        <v>46</v>
      </c>
      <c r="B10" t="s">
        <v>89</v>
      </c>
      <c r="C10" t="s">
        <v>90</v>
      </c>
      <c r="D10">
        <v>2</v>
      </c>
    </row>
    <row r="11" spans="1:4">
      <c r="A11" t="s">
        <v>46</v>
      </c>
      <c r="B11" t="s">
        <v>91</v>
      </c>
      <c r="C11" t="s">
        <v>47</v>
      </c>
      <c r="D11">
        <v>2</v>
      </c>
    </row>
    <row r="12" spans="1:4">
      <c r="A12" t="s">
        <v>87</v>
      </c>
      <c r="B12" t="s">
        <v>87</v>
      </c>
      <c r="C12" t="s">
        <v>92</v>
      </c>
      <c r="D1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E20"/>
  <sheetViews>
    <sheetView workbookViewId="0">
      <selection activeCell="E20" sqref="B5:E20"/>
    </sheetView>
  </sheetViews>
  <sheetFormatPr baseColWidth="10" defaultRowHeight="15"/>
  <cols>
    <col min="2" max="2" width="14.85546875" bestFit="1" customWidth="1"/>
    <col min="3" max="3" width="21.85546875" bestFit="1" customWidth="1"/>
    <col min="4" max="4" width="25.140625" bestFit="1" customWidth="1"/>
  </cols>
  <sheetData>
    <row r="3" spans="2:5">
      <c r="C3" s="2" t="s">
        <v>164</v>
      </c>
    </row>
    <row r="4" spans="2:5">
      <c r="B4" t="s">
        <v>24</v>
      </c>
      <c r="C4" t="s">
        <v>25</v>
      </c>
      <c r="D4" t="s">
        <v>73</v>
      </c>
      <c r="E4" t="s">
        <v>31</v>
      </c>
    </row>
    <row r="5" spans="2:5">
      <c r="B5" t="s">
        <v>30</v>
      </c>
      <c r="C5" t="s">
        <v>1</v>
      </c>
      <c r="D5" t="s">
        <v>175</v>
      </c>
      <c r="E5">
        <v>7</v>
      </c>
    </row>
    <row r="6" spans="2:5">
      <c r="B6" t="s">
        <v>30</v>
      </c>
      <c r="C6" t="s">
        <v>7</v>
      </c>
      <c r="D6" t="s">
        <v>174</v>
      </c>
      <c r="E6">
        <v>7</v>
      </c>
    </row>
    <row r="7" spans="2:5">
      <c r="B7" t="s">
        <v>30</v>
      </c>
      <c r="C7" t="s">
        <v>3</v>
      </c>
      <c r="D7" t="s">
        <v>165</v>
      </c>
      <c r="E7">
        <v>1</v>
      </c>
    </row>
    <row r="8" spans="2:5">
      <c r="B8" t="s">
        <v>30</v>
      </c>
      <c r="C8" t="s">
        <v>95</v>
      </c>
      <c r="D8" t="s">
        <v>166</v>
      </c>
      <c r="E8">
        <v>1</v>
      </c>
    </row>
    <row r="9" spans="2:5">
      <c r="B9" t="s">
        <v>132</v>
      </c>
      <c r="C9" t="s">
        <v>336</v>
      </c>
      <c r="D9" t="s">
        <v>114</v>
      </c>
      <c r="E9">
        <v>1</v>
      </c>
    </row>
    <row r="10" spans="2:5">
      <c r="B10" t="s">
        <v>39</v>
      </c>
      <c r="C10" t="s">
        <v>177</v>
      </c>
      <c r="D10" t="s">
        <v>167</v>
      </c>
      <c r="E10">
        <v>1</v>
      </c>
    </row>
    <row r="11" spans="2:5">
      <c r="B11" t="s">
        <v>39</v>
      </c>
      <c r="C11" t="s">
        <v>149</v>
      </c>
      <c r="D11" t="s">
        <v>178</v>
      </c>
      <c r="E11">
        <v>2</v>
      </c>
    </row>
    <row r="12" spans="2:5">
      <c r="B12" t="s">
        <v>39</v>
      </c>
      <c r="C12" t="s">
        <v>43</v>
      </c>
      <c r="D12" t="s">
        <v>179</v>
      </c>
      <c r="E12">
        <v>9</v>
      </c>
    </row>
    <row r="13" spans="2:5">
      <c r="B13" t="s">
        <v>46</v>
      </c>
      <c r="C13" t="s">
        <v>181</v>
      </c>
      <c r="D13" t="s">
        <v>180</v>
      </c>
      <c r="E13">
        <v>3</v>
      </c>
    </row>
    <row r="14" spans="2:5">
      <c r="B14" t="s">
        <v>46</v>
      </c>
      <c r="C14" t="s">
        <v>182</v>
      </c>
      <c r="D14" t="s">
        <v>123</v>
      </c>
      <c r="E14">
        <v>1</v>
      </c>
    </row>
    <row r="15" spans="2:5">
      <c r="B15" t="s">
        <v>183</v>
      </c>
      <c r="C15" t="s">
        <v>168</v>
      </c>
      <c r="D15" t="s">
        <v>20</v>
      </c>
      <c r="E15">
        <v>1</v>
      </c>
    </row>
    <row r="16" spans="2:5">
      <c r="B16" t="s">
        <v>184</v>
      </c>
      <c r="C16" t="s">
        <v>169</v>
      </c>
      <c r="D16" t="s">
        <v>22</v>
      </c>
      <c r="E16">
        <v>1</v>
      </c>
    </row>
    <row r="17" spans="2:5">
      <c r="B17" t="s">
        <v>185</v>
      </c>
      <c r="C17" t="s">
        <v>170</v>
      </c>
      <c r="D17" t="s">
        <v>126</v>
      </c>
      <c r="E17">
        <v>1</v>
      </c>
    </row>
    <row r="18" spans="2:5">
      <c r="B18" t="s">
        <v>186</v>
      </c>
      <c r="C18" t="s">
        <v>187</v>
      </c>
      <c r="D18" t="s">
        <v>99</v>
      </c>
      <c r="E18">
        <v>1</v>
      </c>
    </row>
    <row r="19" spans="2:5">
      <c r="B19" t="s">
        <v>143</v>
      </c>
      <c r="C19" t="s">
        <v>171</v>
      </c>
      <c r="D19" t="s">
        <v>127</v>
      </c>
      <c r="E19">
        <v>1</v>
      </c>
    </row>
    <row r="20" spans="2:5">
      <c r="B20" t="s">
        <v>188</v>
      </c>
      <c r="C20" t="s">
        <v>173</v>
      </c>
      <c r="D20" t="s">
        <v>172</v>
      </c>
      <c r="E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18" sqref="A3:D18"/>
    </sheetView>
  </sheetViews>
  <sheetFormatPr baseColWidth="10" defaultRowHeight="15"/>
  <cols>
    <col min="1" max="1" width="14.85546875" bestFit="1" customWidth="1"/>
    <col min="2" max="2" width="16.42578125" bestFit="1" customWidth="1"/>
    <col min="3" max="3" width="29.140625" customWidth="1"/>
    <col min="4" max="4" width="12.28515625" customWidth="1"/>
  </cols>
  <sheetData>
    <row r="1" spans="1:4">
      <c r="B1" s="2" t="s">
        <v>189</v>
      </c>
    </row>
    <row r="2" spans="1:4">
      <c r="A2" t="s">
        <v>24</v>
      </c>
      <c r="B2" t="s">
        <v>25</v>
      </c>
      <c r="C2" t="s">
        <v>73</v>
      </c>
      <c r="D2" t="s">
        <v>31</v>
      </c>
    </row>
    <row r="3" spans="1:4">
      <c r="A3" t="s">
        <v>30</v>
      </c>
      <c r="B3" t="s">
        <v>1</v>
      </c>
      <c r="C3" t="s">
        <v>191</v>
      </c>
      <c r="D3">
        <v>8</v>
      </c>
    </row>
    <row r="4" spans="1:4">
      <c r="A4" t="s">
        <v>30</v>
      </c>
      <c r="B4" t="s">
        <v>3</v>
      </c>
      <c r="C4" t="s">
        <v>2</v>
      </c>
      <c r="D4">
        <v>1</v>
      </c>
    </row>
    <row r="5" spans="1:4">
      <c r="A5" t="s">
        <v>30</v>
      </c>
      <c r="B5" t="s">
        <v>95</v>
      </c>
      <c r="C5" t="s">
        <v>4</v>
      </c>
      <c r="D5">
        <v>1</v>
      </c>
    </row>
    <row r="6" spans="1:4">
      <c r="A6" t="s">
        <v>30</v>
      </c>
      <c r="B6" t="s">
        <v>7</v>
      </c>
      <c r="C6" s="1" t="s">
        <v>341</v>
      </c>
      <c r="D6">
        <v>8</v>
      </c>
    </row>
    <row r="7" spans="1:4">
      <c r="A7" t="s">
        <v>75</v>
      </c>
      <c r="B7" s="54" t="s">
        <v>336</v>
      </c>
      <c r="C7" t="s">
        <v>114</v>
      </c>
      <c r="D7">
        <v>1</v>
      </c>
    </row>
    <row r="8" spans="1:4">
      <c r="A8" t="s">
        <v>39</v>
      </c>
      <c r="B8" t="s">
        <v>177</v>
      </c>
      <c r="C8" t="s">
        <v>167</v>
      </c>
      <c r="D8">
        <v>1</v>
      </c>
    </row>
    <row r="9" spans="1:4">
      <c r="A9" t="s">
        <v>39</v>
      </c>
      <c r="B9" t="s">
        <v>194</v>
      </c>
      <c r="C9" t="s">
        <v>178</v>
      </c>
      <c r="D9">
        <v>2</v>
      </c>
    </row>
    <row r="10" spans="1:4">
      <c r="A10" t="s">
        <v>39</v>
      </c>
      <c r="B10" t="s">
        <v>43</v>
      </c>
      <c r="C10" t="s">
        <v>195</v>
      </c>
      <c r="D10">
        <v>3</v>
      </c>
    </row>
    <row r="11" spans="1:4">
      <c r="A11" t="s">
        <v>46</v>
      </c>
      <c r="B11" t="s">
        <v>181</v>
      </c>
      <c r="C11" t="s">
        <v>108</v>
      </c>
      <c r="D11">
        <v>2</v>
      </c>
    </row>
    <row r="12" spans="1:4">
      <c r="A12" t="s">
        <v>46</v>
      </c>
      <c r="B12" t="s">
        <v>182</v>
      </c>
      <c r="C12" t="s">
        <v>123</v>
      </c>
      <c r="D12">
        <v>1</v>
      </c>
    </row>
    <row r="13" spans="1:4">
      <c r="A13" t="s">
        <v>143</v>
      </c>
      <c r="B13">
        <v>7805</v>
      </c>
      <c r="C13" t="s">
        <v>18</v>
      </c>
      <c r="D13">
        <v>1</v>
      </c>
    </row>
    <row r="14" spans="1:4">
      <c r="A14" t="s">
        <v>196</v>
      </c>
      <c r="B14" t="s">
        <v>168</v>
      </c>
      <c r="C14" t="s">
        <v>20</v>
      </c>
      <c r="D14">
        <v>1</v>
      </c>
    </row>
    <row r="15" spans="1:4">
      <c r="A15" t="s">
        <v>184</v>
      </c>
      <c r="B15" t="s">
        <v>169</v>
      </c>
      <c r="C15" t="s">
        <v>22</v>
      </c>
      <c r="D15">
        <v>1</v>
      </c>
    </row>
    <row r="16" spans="1:4">
      <c r="A16" t="s">
        <v>185</v>
      </c>
      <c r="B16" t="s">
        <v>170</v>
      </c>
      <c r="C16" t="s">
        <v>126</v>
      </c>
      <c r="D16">
        <v>1</v>
      </c>
    </row>
    <row r="17" spans="1:4">
      <c r="A17" t="s">
        <v>186</v>
      </c>
      <c r="B17" t="s">
        <v>190</v>
      </c>
      <c r="C17" t="s">
        <v>99</v>
      </c>
      <c r="D17">
        <v>1</v>
      </c>
    </row>
    <row r="18" spans="1:4">
      <c r="A18" t="s">
        <v>188</v>
      </c>
      <c r="B18" t="s">
        <v>173</v>
      </c>
      <c r="C18" t="s">
        <v>172</v>
      </c>
      <c r="D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D19"/>
  <sheetViews>
    <sheetView workbookViewId="0">
      <selection activeCell="D6" sqref="A6:D19"/>
    </sheetView>
  </sheetViews>
  <sheetFormatPr baseColWidth="10" defaultRowHeight="15"/>
  <cols>
    <col min="1" max="1" width="16" customWidth="1"/>
    <col min="2" max="2" width="15.5703125" bestFit="1" customWidth="1"/>
    <col min="3" max="3" width="13.140625" bestFit="1" customWidth="1"/>
    <col min="4" max="4" width="12.42578125" bestFit="1" customWidth="1"/>
  </cols>
  <sheetData>
    <row r="4" spans="1:4">
      <c r="B4" s="2" t="s">
        <v>102</v>
      </c>
    </row>
    <row r="5" spans="1:4">
      <c r="A5" t="s">
        <v>24</v>
      </c>
      <c r="B5" t="s">
        <v>25</v>
      </c>
      <c r="C5" t="s">
        <v>73</v>
      </c>
      <c r="D5" t="s">
        <v>31</v>
      </c>
    </row>
    <row r="6" spans="1:4">
      <c r="A6" t="s">
        <v>30</v>
      </c>
      <c r="B6" t="s">
        <v>95</v>
      </c>
      <c r="C6" t="s">
        <v>0</v>
      </c>
      <c r="D6">
        <v>1</v>
      </c>
    </row>
    <row r="7" spans="1:4">
      <c r="A7" t="s">
        <v>30</v>
      </c>
      <c r="B7" t="s">
        <v>1</v>
      </c>
      <c r="C7" t="s">
        <v>94</v>
      </c>
      <c r="D7">
        <v>2</v>
      </c>
    </row>
    <row r="8" spans="1:4">
      <c r="A8" t="s">
        <v>30</v>
      </c>
      <c r="B8" t="s">
        <v>7</v>
      </c>
      <c r="C8" t="s">
        <v>4</v>
      </c>
      <c r="D8">
        <v>1</v>
      </c>
    </row>
    <row r="9" spans="1:4">
      <c r="A9" t="s">
        <v>75</v>
      </c>
      <c r="B9" t="s">
        <v>101</v>
      </c>
      <c r="C9" t="s">
        <v>100</v>
      </c>
      <c r="D9">
        <v>3</v>
      </c>
    </row>
    <row r="10" spans="1:4">
      <c r="A10" t="s">
        <v>104</v>
      </c>
      <c r="B10" t="s">
        <v>96</v>
      </c>
      <c r="C10" t="s">
        <v>103</v>
      </c>
      <c r="D10">
        <v>3</v>
      </c>
    </row>
    <row r="11" spans="1:4">
      <c r="A11" t="s">
        <v>39</v>
      </c>
      <c r="B11" t="s">
        <v>43</v>
      </c>
      <c r="C11" t="s">
        <v>11</v>
      </c>
      <c r="D11">
        <v>1</v>
      </c>
    </row>
    <row r="12" spans="1:4">
      <c r="A12" t="s">
        <v>39</v>
      </c>
      <c r="B12" t="s">
        <v>42</v>
      </c>
      <c r="C12" t="s">
        <v>12</v>
      </c>
      <c r="D12">
        <v>1</v>
      </c>
    </row>
    <row r="13" spans="1:4">
      <c r="A13" t="s">
        <v>39</v>
      </c>
      <c r="B13" t="s">
        <v>105</v>
      </c>
      <c r="C13" t="s">
        <v>93</v>
      </c>
      <c r="D13">
        <v>1</v>
      </c>
    </row>
    <row r="14" spans="1:4">
      <c r="A14" t="s">
        <v>107</v>
      </c>
      <c r="B14" t="s">
        <v>97</v>
      </c>
      <c r="C14" t="s">
        <v>106</v>
      </c>
      <c r="D14">
        <v>3</v>
      </c>
    </row>
    <row r="15" spans="1:4">
      <c r="A15" t="s">
        <v>46</v>
      </c>
      <c r="B15" t="s">
        <v>50</v>
      </c>
      <c r="C15" t="s">
        <v>108</v>
      </c>
      <c r="D15">
        <v>2</v>
      </c>
    </row>
    <row r="16" spans="1:4">
      <c r="A16" t="s">
        <v>46</v>
      </c>
      <c r="B16" t="s">
        <v>48</v>
      </c>
      <c r="C16" t="s">
        <v>109</v>
      </c>
      <c r="D16">
        <v>3</v>
      </c>
    </row>
    <row r="17" spans="1:4">
      <c r="A17" t="s">
        <v>46</v>
      </c>
      <c r="B17" t="s">
        <v>111</v>
      </c>
      <c r="C17" t="s">
        <v>110</v>
      </c>
      <c r="D17">
        <v>3</v>
      </c>
    </row>
    <row r="18" spans="1:4">
      <c r="A18" t="s">
        <v>65</v>
      </c>
      <c r="B18" t="s">
        <v>98</v>
      </c>
      <c r="C18" t="s">
        <v>18</v>
      </c>
      <c r="D18">
        <v>1</v>
      </c>
    </row>
    <row r="19" spans="1:4">
      <c r="A19" t="s">
        <v>112</v>
      </c>
      <c r="B19" s="3">
        <v>4001</v>
      </c>
      <c r="C19" t="s">
        <v>99</v>
      </c>
      <c r="D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B14" sqref="B14"/>
    </sheetView>
  </sheetViews>
  <sheetFormatPr baseColWidth="10" defaultRowHeight="15"/>
  <cols>
    <col min="2" max="2" width="13.42578125" bestFit="1" customWidth="1"/>
    <col min="4" max="4" width="15.42578125" bestFit="1" customWidth="1"/>
  </cols>
  <sheetData>
    <row r="3" spans="2:5">
      <c r="C3" s="2" t="s">
        <v>113</v>
      </c>
    </row>
    <row r="4" spans="2:5">
      <c r="B4" t="s">
        <v>24</v>
      </c>
      <c r="C4" t="s">
        <v>25</v>
      </c>
      <c r="D4" t="s">
        <v>73</v>
      </c>
      <c r="E4" t="s">
        <v>31</v>
      </c>
    </row>
    <row r="5" spans="2:5">
      <c r="B5" t="s">
        <v>30</v>
      </c>
      <c r="C5" t="s">
        <v>1</v>
      </c>
      <c r="D5" t="s">
        <v>0</v>
      </c>
      <c r="E5">
        <v>1</v>
      </c>
    </row>
    <row r="6" spans="2:5">
      <c r="B6" t="s">
        <v>30</v>
      </c>
      <c r="C6" t="s">
        <v>7</v>
      </c>
      <c r="D6" t="s">
        <v>2</v>
      </c>
      <c r="E6">
        <v>1</v>
      </c>
    </row>
    <row r="7" spans="2:5">
      <c r="B7" t="s">
        <v>75</v>
      </c>
      <c r="C7" s="4" t="s">
        <v>115</v>
      </c>
      <c r="D7" t="s">
        <v>114</v>
      </c>
      <c r="E7">
        <v>1</v>
      </c>
    </row>
    <row r="8" spans="2:5">
      <c r="B8" t="s">
        <v>39</v>
      </c>
      <c r="C8" t="s">
        <v>13</v>
      </c>
      <c r="D8" t="s">
        <v>116</v>
      </c>
      <c r="E8">
        <v>2</v>
      </c>
    </row>
    <row r="9" spans="2:5">
      <c r="B9" t="s">
        <v>39</v>
      </c>
      <c r="C9" t="s">
        <v>43</v>
      </c>
      <c r="D9" t="s">
        <v>11</v>
      </c>
      <c r="E9">
        <v>1</v>
      </c>
    </row>
    <row r="10" spans="2:5">
      <c r="B10" t="s">
        <v>46</v>
      </c>
      <c r="C10" t="s">
        <v>50</v>
      </c>
      <c r="D10" t="s">
        <v>108</v>
      </c>
      <c r="E10">
        <v>2</v>
      </c>
    </row>
    <row r="11" spans="2:5">
      <c r="B11" t="s">
        <v>117</v>
      </c>
      <c r="C11" t="s">
        <v>72</v>
      </c>
      <c r="D11" t="s">
        <v>18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Recapitulatif</vt:lpstr>
      <vt:lpstr>BdC</vt:lpstr>
      <vt:lpstr>Interface</vt:lpstr>
      <vt:lpstr>Pédalier</vt:lpstr>
      <vt:lpstr>LEM</vt:lpstr>
      <vt:lpstr>Std28DCDC</vt:lpstr>
      <vt:lpstr>Std40</vt:lpstr>
      <vt:lpstr>Contacteur</vt:lpstr>
      <vt:lpstr>Moteur thermique</vt:lpstr>
      <vt:lpstr>Convertisseur_drivers</vt:lpstr>
      <vt:lpstr>Test_ldc</vt:lpstr>
      <vt:lpstr>Test_PIC</vt:lpstr>
      <vt:lpstr>Connecteurs</vt:lpstr>
      <vt:lpstr>Boitiers</vt:lpstr>
      <vt:lpstr>Câbles</vt:lpstr>
      <vt:lpstr>old_data</vt:lpstr>
      <vt:lpstr>Référence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2012-02-24T19:11:16Z</dcterms:modified>
</cp:coreProperties>
</file>