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20550" windowHeight="8250" activeTab="1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old_data" sheetId="1" r:id="rId13"/>
  </sheets>
  <definedNames>
    <definedName name="Référence">Recapitulatif!$A$1:$G$439</definedName>
  </definedNames>
  <calcPr calcId="125725"/>
</workbook>
</file>

<file path=xl/calcChain.xml><?xml version="1.0" encoding="utf-8"?>
<calcChain xmlns="http://schemas.openxmlformats.org/spreadsheetml/2006/main">
  <c r="I8" i="15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5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I46" s="1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5"/>
  <c r="G6"/>
  <c r="H6" s="1"/>
  <c r="G7"/>
  <c r="H7" s="1"/>
  <c r="I7" s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5"/>
  <c r="F60"/>
  <c r="F59"/>
  <c r="F57"/>
  <c r="F54"/>
  <c r="F49"/>
  <c r="F33"/>
  <c r="F32"/>
  <c r="F19"/>
  <c r="F16"/>
  <c r="F15"/>
  <c r="AK59" i="4"/>
  <c r="AI75"/>
  <c r="F62"/>
  <c r="G62"/>
  <c r="G63"/>
  <c r="AF75"/>
  <c r="AC75"/>
  <c r="Z75"/>
  <c r="F56"/>
  <c r="G56" s="1"/>
  <c r="G28"/>
  <c r="W75"/>
  <c r="T75"/>
  <c r="Q75"/>
  <c r="G39"/>
  <c r="N75"/>
  <c r="K75"/>
  <c r="G48"/>
  <c r="H75"/>
  <c r="G60"/>
  <c r="G10"/>
  <c r="G11"/>
  <c r="G47"/>
  <c r="G46"/>
  <c r="G42"/>
  <c r="G43"/>
  <c r="G8"/>
  <c r="G73"/>
  <c r="G44"/>
  <c r="G45"/>
  <c r="G41"/>
  <c r="G9"/>
  <c r="G49"/>
  <c r="G40"/>
  <c r="G13"/>
  <c r="G50"/>
  <c r="G12"/>
  <c r="G70"/>
  <c r="G69"/>
  <c r="G68"/>
  <c r="G65"/>
  <c r="G66"/>
  <c r="G67"/>
  <c r="G36"/>
  <c r="F35"/>
  <c r="F34"/>
  <c r="G38"/>
  <c r="G37"/>
  <c r="G74"/>
  <c r="G33"/>
  <c r="G34"/>
  <c r="G35"/>
  <c r="G72"/>
  <c r="G71"/>
  <c r="G7"/>
  <c r="G30"/>
  <c r="G31"/>
  <c r="G32"/>
  <c r="G22"/>
  <c r="G23"/>
  <c r="G24"/>
  <c r="G25"/>
  <c r="G29"/>
  <c r="G27"/>
  <c r="G26"/>
  <c r="F61"/>
  <c r="G61" s="1"/>
  <c r="F59"/>
  <c r="G54"/>
  <c r="G55"/>
  <c r="G57"/>
  <c r="G58"/>
  <c r="G59"/>
  <c r="G64"/>
  <c r="G52"/>
  <c r="G53"/>
  <c r="F51"/>
  <c r="G51" s="1"/>
  <c r="G20"/>
  <c r="F21"/>
  <c r="F18"/>
  <c r="F17"/>
  <c r="G15"/>
  <c r="G16"/>
  <c r="G17"/>
  <c r="G18"/>
  <c r="G19"/>
  <c r="G21"/>
  <c r="G14"/>
  <c r="H73" i="15" l="1"/>
  <c r="I6"/>
  <c r="I73" s="1"/>
  <c r="G73"/>
  <c r="AJ61" i="4"/>
  <c r="AK61" s="1"/>
  <c r="AG61"/>
  <c r="AH61" s="1"/>
  <c r="AD61"/>
  <c r="AE61" s="1"/>
  <c r="AA61"/>
  <c r="AB61" s="1"/>
  <c r="X61"/>
  <c r="Y61" s="1"/>
  <c r="U61"/>
  <c r="V61" s="1"/>
  <c r="R61"/>
  <c r="S61" s="1"/>
  <c r="O61"/>
  <c r="P61" s="1"/>
  <c r="L61"/>
  <c r="M61" s="1"/>
  <c r="I61"/>
  <c r="J61" s="1"/>
  <c r="AJ14"/>
  <c r="AK14" s="1"/>
  <c r="AG14"/>
  <c r="AH14" s="1"/>
  <c r="AD14"/>
  <c r="AE14" s="1"/>
  <c r="AA14"/>
  <c r="AB14" s="1"/>
  <c r="X14"/>
  <c r="Y14" s="1"/>
  <c r="U14"/>
  <c r="V14" s="1"/>
  <c r="R14"/>
  <c r="S14" s="1"/>
  <c r="AJ21"/>
  <c r="AK21" s="1"/>
  <c r="AG21"/>
  <c r="AH21" s="1"/>
  <c r="AD21"/>
  <c r="AE21" s="1"/>
  <c r="AA21"/>
  <c r="AB21" s="1"/>
  <c r="X21"/>
  <c r="Y21" s="1"/>
  <c r="U21"/>
  <c r="V21" s="1"/>
  <c r="R21"/>
  <c r="S21" s="1"/>
  <c r="AJ19"/>
  <c r="AK19" s="1"/>
  <c r="AG19"/>
  <c r="AH19" s="1"/>
  <c r="AD19"/>
  <c r="AE19" s="1"/>
  <c r="AA19"/>
  <c r="AB19" s="1"/>
  <c r="X19"/>
  <c r="Y19" s="1"/>
  <c r="U19"/>
  <c r="V19" s="1"/>
  <c r="R19"/>
  <c r="S19" s="1"/>
  <c r="AJ18"/>
  <c r="AK18" s="1"/>
  <c r="AG18"/>
  <c r="AH18" s="1"/>
  <c r="AD18"/>
  <c r="AE18" s="1"/>
  <c r="AA18"/>
  <c r="AB18" s="1"/>
  <c r="X18"/>
  <c r="Y18" s="1"/>
  <c r="U18"/>
  <c r="V18" s="1"/>
  <c r="R18"/>
  <c r="S18" s="1"/>
  <c r="AJ17"/>
  <c r="AK17" s="1"/>
  <c r="AG17"/>
  <c r="AH17" s="1"/>
  <c r="AD17"/>
  <c r="AE17" s="1"/>
  <c r="AA17"/>
  <c r="AB17" s="1"/>
  <c r="X17"/>
  <c r="Y17" s="1"/>
  <c r="U17"/>
  <c r="V17" s="1"/>
  <c r="R17"/>
  <c r="S17" s="1"/>
  <c r="AJ16"/>
  <c r="AK16" s="1"/>
  <c r="AG16"/>
  <c r="AH16" s="1"/>
  <c r="AD16"/>
  <c r="AE16" s="1"/>
  <c r="AA16"/>
  <c r="AB16" s="1"/>
  <c r="X16"/>
  <c r="Y16" s="1"/>
  <c r="U16"/>
  <c r="V16" s="1"/>
  <c r="R16"/>
  <c r="S16" s="1"/>
  <c r="AJ15"/>
  <c r="AK15" s="1"/>
  <c r="AG15"/>
  <c r="AH15" s="1"/>
  <c r="AD15"/>
  <c r="AE15" s="1"/>
  <c r="AA15"/>
  <c r="AB15" s="1"/>
  <c r="X15"/>
  <c r="Y15" s="1"/>
  <c r="U15"/>
  <c r="V15" s="1"/>
  <c r="R15"/>
  <c r="S15" s="1"/>
  <c r="AJ20"/>
  <c r="AK20" s="1"/>
  <c r="AG20"/>
  <c r="AH20" s="1"/>
  <c r="AD20"/>
  <c r="AE20" s="1"/>
  <c r="AA20"/>
  <c r="AB20" s="1"/>
  <c r="X20"/>
  <c r="Y20" s="1"/>
  <c r="U20"/>
  <c r="V20" s="1"/>
  <c r="R20"/>
  <c r="S20" s="1"/>
  <c r="AJ51"/>
  <c r="AK51" s="1"/>
  <c r="AG51"/>
  <c r="AH51" s="1"/>
  <c r="AD51"/>
  <c r="AE51" s="1"/>
  <c r="AA51"/>
  <c r="AB51" s="1"/>
  <c r="X51"/>
  <c r="Y51" s="1"/>
  <c r="U51"/>
  <c r="V51" s="1"/>
  <c r="AJ53"/>
  <c r="AK53" s="1"/>
  <c r="AG53"/>
  <c r="AH53" s="1"/>
  <c r="AD53"/>
  <c r="AE53" s="1"/>
  <c r="AA53"/>
  <c r="AB53" s="1"/>
  <c r="X53"/>
  <c r="Y53" s="1"/>
  <c r="U53"/>
  <c r="V53" s="1"/>
  <c r="AJ52"/>
  <c r="AK52" s="1"/>
  <c r="AG52"/>
  <c r="AH52" s="1"/>
  <c r="AD52"/>
  <c r="AE52" s="1"/>
  <c r="AA52"/>
  <c r="AB52" s="1"/>
  <c r="X52"/>
  <c r="Y52" s="1"/>
  <c r="U52"/>
  <c r="V52" s="1"/>
  <c r="AJ64"/>
  <c r="AK64" s="1"/>
  <c r="AG64"/>
  <c r="AH64" s="1"/>
  <c r="AD64"/>
  <c r="AE64" s="1"/>
  <c r="AA64"/>
  <c r="AB64" s="1"/>
  <c r="X64"/>
  <c r="Y64" s="1"/>
  <c r="U64"/>
  <c r="V64" s="1"/>
  <c r="AJ59"/>
  <c r="AG59"/>
  <c r="AH59" s="1"/>
  <c r="AD59"/>
  <c r="AE59" s="1"/>
  <c r="AA59"/>
  <c r="AB59" s="1"/>
  <c r="X59"/>
  <c r="Y59" s="1"/>
  <c r="U59"/>
  <c r="V59" s="1"/>
  <c r="AJ58"/>
  <c r="AK58" s="1"/>
  <c r="AG58"/>
  <c r="AH58" s="1"/>
  <c r="AD58"/>
  <c r="AE58" s="1"/>
  <c r="AA58"/>
  <c r="AB58" s="1"/>
  <c r="X58"/>
  <c r="Y58" s="1"/>
  <c r="U58"/>
  <c r="V58" s="1"/>
  <c r="AJ57"/>
  <c r="AK57" s="1"/>
  <c r="AG57"/>
  <c r="AH57" s="1"/>
  <c r="AD57"/>
  <c r="AE57" s="1"/>
  <c r="AA57"/>
  <c r="AB57" s="1"/>
  <c r="X57"/>
  <c r="Y57" s="1"/>
  <c r="U57"/>
  <c r="V57" s="1"/>
  <c r="AJ55"/>
  <c r="AK55" s="1"/>
  <c r="AG55"/>
  <c r="AH55" s="1"/>
  <c r="AD55"/>
  <c r="AE55" s="1"/>
  <c r="AA55"/>
  <c r="AB55" s="1"/>
  <c r="X55"/>
  <c r="Y55" s="1"/>
  <c r="U55"/>
  <c r="V55" s="1"/>
  <c r="AJ54"/>
  <c r="AK54" s="1"/>
  <c r="AG54"/>
  <c r="AH54" s="1"/>
  <c r="AD54"/>
  <c r="AE54" s="1"/>
  <c r="AA54"/>
  <c r="AB54" s="1"/>
  <c r="X54"/>
  <c r="Y54" s="1"/>
  <c r="U54"/>
  <c r="V54" s="1"/>
  <c r="AJ26"/>
  <c r="AK26" s="1"/>
  <c r="AG26"/>
  <c r="AH26" s="1"/>
  <c r="AD26"/>
  <c r="AE26" s="1"/>
  <c r="AA26"/>
  <c r="AB26" s="1"/>
  <c r="X26"/>
  <c r="Y26" s="1"/>
  <c r="U26"/>
  <c r="V26" s="1"/>
  <c r="AJ27"/>
  <c r="AK27" s="1"/>
  <c r="AG27"/>
  <c r="AH27" s="1"/>
  <c r="AD27"/>
  <c r="AE27" s="1"/>
  <c r="AA27"/>
  <c r="AB27" s="1"/>
  <c r="X27"/>
  <c r="Y27" s="1"/>
  <c r="U27"/>
  <c r="V27" s="1"/>
  <c r="AJ29"/>
  <c r="AK29" s="1"/>
  <c r="AG29"/>
  <c r="AH29" s="1"/>
  <c r="AD29"/>
  <c r="AE29" s="1"/>
  <c r="AA29"/>
  <c r="AB29" s="1"/>
  <c r="X29"/>
  <c r="Y29" s="1"/>
  <c r="U29"/>
  <c r="V29" s="1"/>
  <c r="AJ25"/>
  <c r="AK25" s="1"/>
  <c r="AG25"/>
  <c r="AH25" s="1"/>
  <c r="AD25"/>
  <c r="AE25" s="1"/>
  <c r="AA25"/>
  <c r="AB25" s="1"/>
  <c r="X25"/>
  <c r="Y25" s="1"/>
  <c r="U25"/>
  <c r="V25" s="1"/>
  <c r="AJ24"/>
  <c r="AK24" s="1"/>
  <c r="AG24"/>
  <c r="AH24" s="1"/>
  <c r="AD24"/>
  <c r="AE24" s="1"/>
  <c r="AA24"/>
  <c r="AB24" s="1"/>
  <c r="X24"/>
  <c r="Y24" s="1"/>
  <c r="U24"/>
  <c r="V24" s="1"/>
  <c r="AJ23"/>
  <c r="AK23" s="1"/>
  <c r="AG23"/>
  <c r="AH23" s="1"/>
  <c r="AD23"/>
  <c r="AE23" s="1"/>
  <c r="AA23"/>
  <c r="AB23" s="1"/>
  <c r="X23"/>
  <c r="Y23" s="1"/>
  <c r="U23"/>
  <c r="V23" s="1"/>
  <c r="AJ22"/>
  <c r="AK22" s="1"/>
  <c r="AG22"/>
  <c r="AH22" s="1"/>
  <c r="AD22"/>
  <c r="AE22" s="1"/>
  <c r="AA22"/>
  <c r="AB22" s="1"/>
  <c r="X22"/>
  <c r="Y22" s="1"/>
  <c r="U22"/>
  <c r="V22" s="1"/>
  <c r="R22"/>
  <c r="S22" s="1"/>
  <c r="AJ32"/>
  <c r="AK32" s="1"/>
  <c r="AG32"/>
  <c r="AH32" s="1"/>
  <c r="AD32"/>
  <c r="AE32" s="1"/>
  <c r="AA32"/>
  <c r="AB32" s="1"/>
  <c r="X32"/>
  <c r="Y32" s="1"/>
  <c r="U32"/>
  <c r="V32" s="1"/>
  <c r="AJ31"/>
  <c r="AK31" s="1"/>
  <c r="AG31"/>
  <c r="AH31" s="1"/>
  <c r="AD31"/>
  <c r="AE31" s="1"/>
  <c r="AA31"/>
  <c r="AB31" s="1"/>
  <c r="X31"/>
  <c r="Y31" s="1"/>
  <c r="U31"/>
  <c r="V31" s="1"/>
  <c r="AJ30"/>
  <c r="AK30" s="1"/>
  <c r="AG30"/>
  <c r="AH30" s="1"/>
  <c r="AD30"/>
  <c r="AE30" s="1"/>
  <c r="AA30"/>
  <c r="AB30" s="1"/>
  <c r="X30"/>
  <c r="Y30" s="1"/>
  <c r="U30"/>
  <c r="V30" s="1"/>
  <c r="AG7"/>
  <c r="AJ7"/>
  <c r="AJ71"/>
  <c r="AK71" s="1"/>
  <c r="AG71"/>
  <c r="AH71" s="1"/>
  <c r="AD71"/>
  <c r="AE71" s="1"/>
  <c r="AA71"/>
  <c r="AB71" s="1"/>
  <c r="X71"/>
  <c r="Y71" s="1"/>
  <c r="U71"/>
  <c r="V71" s="1"/>
  <c r="AJ72"/>
  <c r="AK72" s="1"/>
  <c r="AG72"/>
  <c r="AH72" s="1"/>
  <c r="AD72"/>
  <c r="AE72" s="1"/>
  <c r="AA72"/>
  <c r="AB72" s="1"/>
  <c r="X72"/>
  <c r="Y72" s="1"/>
  <c r="U72"/>
  <c r="V72" s="1"/>
  <c r="AJ35"/>
  <c r="AK35" s="1"/>
  <c r="AG35"/>
  <c r="AH35" s="1"/>
  <c r="AD35"/>
  <c r="AE35" s="1"/>
  <c r="AA35"/>
  <c r="AB35" s="1"/>
  <c r="X35"/>
  <c r="Y35" s="1"/>
  <c r="U35"/>
  <c r="V35" s="1"/>
  <c r="AJ34"/>
  <c r="AK34" s="1"/>
  <c r="AG34"/>
  <c r="AH34" s="1"/>
  <c r="AD34"/>
  <c r="AE34" s="1"/>
  <c r="AA34"/>
  <c r="AB34" s="1"/>
  <c r="X34"/>
  <c r="Y34" s="1"/>
  <c r="U34"/>
  <c r="V34" s="1"/>
  <c r="AJ33"/>
  <c r="AK33" s="1"/>
  <c r="AG33"/>
  <c r="AH33" s="1"/>
  <c r="AD33"/>
  <c r="AE33" s="1"/>
  <c r="AA33"/>
  <c r="AB33" s="1"/>
  <c r="X33"/>
  <c r="Y33" s="1"/>
  <c r="U33"/>
  <c r="V33" s="1"/>
  <c r="AJ74"/>
  <c r="AK74" s="1"/>
  <c r="AG74"/>
  <c r="AH74" s="1"/>
  <c r="AD74"/>
  <c r="AE74" s="1"/>
  <c r="AA74"/>
  <c r="AB74" s="1"/>
  <c r="X74"/>
  <c r="Y74" s="1"/>
  <c r="U74"/>
  <c r="V74" s="1"/>
  <c r="AJ37"/>
  <c r="AK37" s="1"/>
  <c r="AG37"/>
  <c r="AH37" s="1"/>
  <c r="AD37"/>
  <c r="AE37" s="1"/>
  <c r="AA37"/>
  <c r="AB37" s="1"/>
  <c r="X37"/>
  <c r="Y37" s="1"/>
  <c r="U37"/>
  <c r="V37" s="1"/>
  <c r="AJ38"/>
  <c r="AK38" s="1"/>
  <c r="AG38"/>
  <c r="AH38" s="1"/>
  <c r="AD38"/>
  <c r="AE38" s="1"/>
  <c r="AA38"/>
  <c r="AB38" s="1"/>
  <c r="X38"/>
  <c r="Y38" s="1"/>
  <c r="U38"/>
  <c r="V38" s="1"/>
  <c r="AJ36"/>
  <c r="AK36" s="1"/>
  <c r="AG36"/>
  <c r="AH36" s="1"/>
  <c r="AD36"/>
  <c r="AE36" s="1"/>
  <c r="AA36"/>
  <c r="AB36" s="1"/>
  <c r="X36"/>
  <c r="Y36" s="1"/>
  <c r="U36"/>
  <c r="V36" s="1"/>
  <c r="AJ67"/>
  <c r="AK67" s="1"/>
  <c r="AG67"/>
  <c r="AH67" s="1"/>
  <c r="AD67"/>
  <c r="AE67" s="1"/>
  <c r="AA67"/>
  <c r="AB67" s="1"/>
  <c r="X67"/>
  <c r="Y67" s="1"/>
  <c r="U67"/>
  <c r="V67" s="1"/>
  <c r="AJ66"/>
  <c r="AK66" s="1"/>
  <c r="AG66"/>
  <c r="AH66" s="1"/>
  <c r="AD66"/>
  <c r="AE66" s="1"/>
  <c r="AA66"/>
  <c r="AB66" s="1"/>
  <c r="X66"/>
  <c r="Y66" s="1"/>
  <c r="U66"/>
  <c r="V66" s="1"/>
  <c r="AJ65"/>
  <c r="AK65" s="1"/>
  <c r="AG65"/>
  <c r="AH65" s="1"/>
  <c r="AD65"/>
  <c r="AE65" s="1"/>
  <c r="AA65"/>
  <c r="AB65" s="1"/>
  <c r="X65"/>
  <c r="Y65" s="1"/>
  <c r="U65"/>
  <c r="V65" s="1"/>
  <c r="AJ68"/>
  <c r="AK68" s="1"/>
  <c r="AG68"/>
  <c r="AH68" s="1"/>
  <c r="AD68"/>
  <c r="AE68" s="1"/>
  <c r="AA68"/>
  <c r="AB68" s="1"/>
  <c r="X68"/>
  <c r="Y68" s="1"/>
  <c r="U68"/>
  <c r="V68" s="1"/>
  <c r="AJ69"/>
  <c r="AK69" s="1"/>
  <c r="AG69"/>
  <c r="AH69" s="1"/>
  <c r="AD69"/>
  <c r="AE69" s="1"/>
  <c r="AA69"/>
  <c r="AB69" s="1"/>
  <c r="X69"/>
  <c r="Y69" s="1"/>
  <c r="U69"/>
  <c r="V69" s="1"/>
  <c r="AJ70"/>
  <c r="AK70" s="1"/>
  <c r="AG70"/>
  <c r="AH70" s="1"/>
  <c r="AD70"/>
  <c r="AE70" s="1"/>
  <c r="AA70"/>
  <c r="AB70" s="1"/>
  <c r="X70"/>
  <c r="Y70" s="1"/>
  <c r="U70"/>
  <c r="V70" s="1"/>
  <c r="AJ12"/>
  <c r="AK12" s="1"/>
  <c r="AG12"/>
  <c r="AH12" s="1"/>
  <c r="AD12"/>
  <c r="AE12" s="1"/>
  <c r="AA12"/>
  <c r="AB12" s="1"/>
  <c r="X12"/>
  <c r="Y12" s="1"/>
  <c r="U12"/>
  <c r="V12" s="1"/>
  <c r="R12"/>
  <c r="S12" s="1"/>
  <c r="AJ50"/>
  <c r="AK50" s="1"/>
  <c r="AG50"/>
  <c r="AH50" s="1"/>
  <c r="AD50"/>
  <c r="AE50" s="1"/>
  <c r="AA50"/>
  <c r="AB50" s="1"/>
  <c r="X50"/>
  <c r="Y50" s="1"/>
  <c r="U50"/>
  <c r="V50" s="1"/>
  <c r="AJ13"/>
  <c r="AK13" s="1"/>
  <c r="AG13"/>
  <c r="AH13" s="1"/>
  <c r="AD13"/>
  <c r="AE13" s="1"/>
  <c r="AA13"/>
  <c r="AB13" s="1"/>
  <c r="X13"/>
  <c r="Y13" s="1"/>
  <c r="U13"/>
  <c r="V13" s="1"/>
  <c r="R13"/>
  <c r="S13" s="1"/>
  <c r="AJ40"/>
  <c r="AK40" s="1"/>
  <c r="AG40"/>
  <c r="AH40" s="1"/>
  <c r="AD40"/>
  <c r="AE40" s="1"/>
  <c r="AA40"/>
  <c r="AB40" s="1"/>
  <c r="X40"/>
  <c r="Y40" s="1"/>
  <c r="U40"/>
  <c r="V40" s="1"/>
  <c r="AJ49"/>
  <c r="AK49" s="1"/>
  <c r="AG49"/>
  <c r="AH49" s="1"/>
  <c r="AD49"/>
  <c r="AE49" s="1"/>
  <c r="AA49"/>
  <c r="AB49" s="1"/>
  <c r="X49"/>
  <c r="Y49" s="1"/>
  <c r="U49"/>
  <c r="V49" s="1"/>
  <c r="AJ9"/>
  <c r="AK9" s="1"/>
  <c r="AG9"/>
  <c r="AH9" s="1"/>
  <c r="AD9"/>
  <c r="AE9" s="1"/>
  <c r="AA9"/>
  <c r="AB9" s="1"/>
  <c r="X9"/>
  <c r="Y9" s="1"/>
  <c r="U9"/>
  <c r="V9" s="1"/>
  <c r="R9"/>
  <c r="S9" s="1"/>
  <c r="AJ41"/>
  <c r="AK41" s="1"/>
  <c r="AG41"/>
  <c r="AH41" s="1"/>
  <c r="AD41"/>
  <c r="AE41" s="1"/>
  <c r="AA41"/>
  <c r="AB41" s="1"/>
  <c r="X41"/>
  <c r="Y41" s="1"/>
  <c r="U41"/>
  <c r="V41" s="1"/>
  <c r="AJ45"/>
  <c r="AK45" s="1"/>
  <c r="AG45"/>
  <c r="AH45" s="1"/>
  <c r="AD45"/>
  <c r="AE45" s="1"/>
  <c r="AA45"/>
  <c r="AB45" s="1"/>
  <c r="X45"/>
  <c r="Y45" s="1"/>
  <c r="U45"/>
  <c r="V45" s="1"/>
  <c r="AJ44"/>
  <c r="AK44" s="1"/>
  <c r="AG44"/>
  <c r="AH44" s="1"/>
  <c r="AD44"/>
  <c r="AE44" s="1"/>
  <c r="AA44"/>
  <c r="AB44" s="1"/>
  <c r="X44"/>
  <c r="Y44" s="1"/>
  <c r="U44"/>
  <c r="V44" s="1"/>
  <c r="AJ73"/>
  <c r="AK73" s="1"/>
  <c r="AG73"/>
  <c r="AH73" s="1"/>
  <c r="AD73"/>
  <c r="AE73" s="1"/>
  <c r="AA73"/>
  <c r="AB73" s="1"/>
  <c r="X73"/>
  <c r="Y73" s="1"/>
  <c r="U73"/>
  <c r="V73" s="1"/>
  <c r="AJ8"/>
  <c r="AK8" s="1"/>
  <c r="AG8"/>
  <c r="AH8" s="1"/>
  <c r="AD8"/>
  <c r="AE8" s="1"/>
  <c r="AA8"/>
  <c r="AB8" s="1"/>
  <c r="X8"/>
  <c r="Y8" s="1"/>
  <c r="U8"/>
  <c r="V8" s="1"/>
  <c r="R8"/>
  <c r="S8" s="1"/>
  <c r="AJ43"/>
  <c r="AK43" s="1"/>
  <c r="AG43"/>
  <c r="AH43" s="1"/>
  <c r="AD43"/>
  <c r="AE43" s="1"/>
  <c r="AA43"/>
  <c r="AB43" s="1"/>
  <c r="X43"/>
  <c r="Y43" s="1"/>
  <c r="U43"/>
  <c r="V43" s="1"/>
  <c r="AJ42"/>
  <c r="AK42" s="1"/>
  <c r="AG42"/>
  <c r="AH42" s="1"/>
  <c r="AD42"/>
  <c r="AE42" s="1"/>
  <c r="AA42"/>
  <c r="AB42" s="1"/>
  <c r="X42"/>
  <c r="Y42" s="1"/>
  <c r="U42"/>
  <c r="V42" s="1"/>
  <c r="AJ46"/>
  <c r="AK46" s="1"/>
  <c r="AG46"/>
  <c r="AH46" s="1"/>
  <c r="AD46"/>
  <c r="AE46" s="1"/>
  <c r="AA46"/>
  <c r="AB46" s="1"/>
  <c r="X46"/>
  <c r="Y46" s="1"/>
  <c r="U46"/>
  <c r="V46" s="1"/>
  <c r="AJ47"/>
  <c r="AK47" s="1"/>
  <c r="AG47"/>
  <c r="AH47" s="1"/>
  <c r="AD47"/>
  <c r="AE47" s="1"/>
  <c r="AA47"/>
  <c r="AB47" s="1"/>
  <c r="X47"/>
  <c r="Y47" s="1"/>
  <c r="U47"/>
  <c r="V47" s="1"/>
  <c r="AJ11"/>
  <c r="AK11" s="1"/>
  <c r="AG11"/>
  <c r="AH11" s="1"/>
  <c r="AD11"/>
  <c r="AE11" s="1"/>
  <c r="AA11"/>
  <c r="AB11" s="1"/>
  <c r="X11"/>
  <c r="Y11" s="1"/>
  <c r="U11"/>
  <c r="V11" s="1"/>
  <c r="R11"/>
  <c r="S11" s="1"/>
  <c r="AJ10"/>
  <c r="AK10" s="1"/>
  <c r="AG10"/>
  <c r="AH10" s="1"/>
  <c r="AD10"/>
  <c r="AE10" s="1"/>
  <c r="AA10"/>
  <c r="AB10" s="1"/>
  <c r="X10"/>
  <c r="Y10" s="1"/>
  <c r="U10"/>
  <c r="V10" s="1"/>
  <c r="R10"/>
  <c r="S10" s="1"/>
  <c r="AJ60"/>
  <c r="AK60" s="1"/>
  <c r="AG60"/>
  <c r="AH60" s="1"/>
  <c r="AD60"/>
  <c r="AE60" s="1"/>
  <c r="AA60"/>
  <c r="AB60" s="1"/>
  <c r="X60"/>
  <c r="Y60" s="1"/>
  <c r="U60"/>
  <c r="V60" s="1"/>
  <c r="AJ48"/>
  <c r="AK48" s="1"/>
  <c r="AG48"/>
  <c r="AH48" s="1"/>
  <c r="AD48"/>
  <c r="AE48" s="1"/>
  <c r="AA48"/>
  <c r="AB48" s="1"/>
  <c r="X48"/>
  <c r="Y48" s="1"/>
  <c r="U48"/>
  <c r="V48" s="1"/>
  <c r="AJ39"/>
  <c r="AK39" s="1"/>
  <c r="AG39"/>
  <c r="AH39" s="1"/>
  <c r="AD39"/>
  <c r="AE39" s="1"/>
  <c r="AA39"/>
  <c r="AB39" s="1"/>
  <c r="X39"/>
  <c r="Y39" s="1"/>
  <c r="U39"/>
  <c r="V39" s="1"/>
  <c r="AJ28"/>
  <c r="AK28" s="1"/>
  <c r="AG28"/>
  <c r="AH28" s="1"/>
  <c r="AD28"/>
  <c r="AE28" s="1"/>
  <c r="AA28"/>
  <c r="AB28" s="1"/>
  <c r="X28"/>
  <c r="Y28" s="1"/>
  <c r="U28"/>
  <c r="V28" s="1"/>
  <c r="AJ56"/>
  <c r="AK56" s="1"/>
  <c r="AG56"/>
  <c r="AH56" s="1"/>
  <c r="AD56"/>
  <c r="AE56" s="1"/>
  <c r="AA56"/>
  <c r="AB56" s="1"/>
  <c r="X56"/>
  <c r="Y56" s="1"/>
  <c r="U56"/>
  <c r="V56" s="1"/>
  <c r="AJ63"/>
  <c r="AK63" s="1"/>
  <c r="AG63"/>
  <c r="AH63" s="1"/>
  <c r="AD63"/>
  <c r="AE63" s="1"/>
  <c r="AA63"/>
  <c r="AB63" s="1"/>
  <c r="X63"/>
  <c r="Y63" s="1"/>
  <c r="U63"/>
  <c r="V63" s="1"/>
  <c r="AJ62"/>
  <c r="AK62" s="1"/>
  <c r="AG62"/>
  <c r="AH62" s="1"/>
  <c r="AD62"/>
  <c r="AE62" s="1"/>
  <c r="AA62"/>
  <c r="AB62" s="1"/>
  <c r="X62"/>
  <c r="Y62" s="1"/>
  <c r="U62"/>
  <c r="V62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L74"/>
  <c r="M74" s="1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O74"/>
  <c r="P74" s="1"/>
  <c r="O73"/>
  <c r="P73" s="1"/>
  <c r="O72"/>
  <c r="P72" s="1"/>
  <c r="O71"/>
  <c r="P71" s="1"/>
  <c r="O70"/>
  <c r="P70" s="1"/>
  <c r="O69"/>
  <c r="P69" s="1"/>
  <c r="O68"/>
  <c r="P68" s="1"/>
  <c r="O67"/>
  <c r="P67" s="1"/>
  <c r="O66"/>
  <c r="P66" s="1"/>
  <c r="O65"/>
  <c r="P65" s="1"/>
  <c r="O64"/>
  <c r="P64" s="1"/>
  <c r="O63"/>
  <c r="P63" s="1"/>
  <c r="O62"/>
  <c r="P62" s="1"/>
  <c r="O60"/>
  <c r="P60" s="1"/>
  <c r="O59"/>
  <c r="P59" s="1"/>
  <c r="O58"/>
  <c r="P58" s="1"/>
  <c r="O57"/>
  <c r="P57" s="1"/>
  <c r="O56"/>
  <c r="P56" s="1"/>
  <c r="O55"/>
  <c r="P55" s="1"/>
  <c r="O54"/>
  <c r="P54" s="1"/>
  <c r="O53"/>
  <c r="P53" s="1"/>
  <c r="O52"/>
  <c r="P52" s="1"/>
  <c r="O51"/>
  <c r="P51" s="1"/>
  <c r="O50"/>
  <c r="P50" s="1"/>
  <c r="O49"/>
  <c r="P49" s="1"/>
  <c r="O48"/>
  <c r="P48" s="1"/>
  <c r="O47"/>
  <c r="P47" s="1"/>
  <c r="O46"/>
  <c r="P46" s="1"/>
  <c r="O45"/>
  <c r="P45" s="1"/>
  <c r="O44"/>
  <c r="P44" s="1"/>
  <c r="O43"/>
  <c r="P43" s="1"/>
  <c r="O42"/>
  <c r="P42" s="1"/>
  <c r="O41"/>
  <c r="P41" s="1"/>
  <c r="O40"/>
  <c r="P40" s="1"/>
  <c r="O39"/>
  <c r="P39" s="1"/>
  <c r="O38"/>
  <c r="P38" s="1"/>
  <c r="O37"/>
  <c r="P37" s="1"/>
  <c r="O36"/>
  <c r="P36" s="1"/>
  <c r="O35"/>
  <c r="P35" s="1"/>
  <c r="O34"/>
  <c r="P34" s="1"/>
  <c r="O33"/>
  <c r="P33" s="1"/>
  <c r="O32"/>
  <c r="P32" s="1"/>
  <c r="O31"/>
  <c r="P31" s="1"/>
  <c r="O30"/>
  <c r="P30" s="1"/>
  <c r="O29"/>
  <c r="P29" s="1"/>
  <c r="O28"/>
  <c r="P28" s="1"/>
  <c r="O27"/>
  <c r="P27" s="1"/>
  <c r="O26"/>
  <c r="P26" s="1"/>
  <c r="O25"/>
  <c r="P25" s="1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AK7"/>
  <c r="AK75" s="1"/>
  <c r="AG75"/>
  <c r="AD7"/>
  <c r="AH7"/>
  <c r="AH75" s="1"/>
  <c r="AE7"/>
  <c r="AE75" s="1"/>
  <c r="U7"/>
  <c r="AA7"/>
  <c r="R74"/>
  <c r="S74" s="1"/>
  <c r="AB7"/>
  <c r="AB75" s="1"/>
  <c r="X7"/>
  <c r="Y7"/>
  <c r="Y75" s="1"/>
  <c r="U75"/>
  <c r="V7"/>
  <c r="V75" s="1"/>
  <c r="R7"/>
  <c r="O7"/>
  <c r="L7"/>
  <c r="I7"/>
  <c r="J7" s="1"/>
  <c r="S7"/>
  <c r="S75" s="1"/>
  <c r="P7"/>
  <c r="P75" s="1"/>
  <c r="I75"/>
  <c r="AJ75" l="1"/>
  <c r="AD75"/>
  <c r="AA75"/>
  <c r="X75"/>
  <c r="M7"/>
  <c r="L75"/>
  <c r="O75"/>
  <c r="R75"/>
  <c r="J75"/>
  <c r="M75"/>
</calcChain>
</file>

<file path=xl/sharedStrings.xml><?xml version="1.0" encoding="utf-8"?>
<sst xmlns="http://schemas.openxmlformats.org/spreadsheetml/2006/main" count="1341" uniqueCount="352">
  <si>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</si>
  <si>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</si>
  <si>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</si>
  <si>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</si>
  <si>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</si>
  <si>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</si>
  <si>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</si>
  <si>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</si>
  <si>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</si>
  <si>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</si>
  <si>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</si>
  <si>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</si>
  <si>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</si>
  <si>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</si>
  <si>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</si>
  <si>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</si>
  <si>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</si>
  <si>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</si>
  <si>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</si>
  <si>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</si>
  <si>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</si>
  <si>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</si>
  <si>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</si>
  <si>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</si>
  <si>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</si>
  <si>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</si>
  <si>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</si>
  <si>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</si>
  <si>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</si>
  <si>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</si>
  <si>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</si>
  <si>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</si>
  <si>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</si>
  <si>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</si>
  <si>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</si>
  <si>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</si>
  <si>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</si>
  <si>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</si>
  <si>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</si>
  <si>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</si>
  <si>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</si>
  <si>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</si>
  <si>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</si>
  <si>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</si>
  <si>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</si>
  <si>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</si>
  <si>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</si>
  <si>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</si>
  <si>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</si>
  <si>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</si>
  <si>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</si>
  <si>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</si>
  <si>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</si>
  <si>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</si>
  <si>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</si>
  <si>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</si>
  <si>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</si>
  <si>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</si>
  <si>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</si>
  <si>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</si>
  <si>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</si>
  <si>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</si>
  <si>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</si>
  <si>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</si>
  <si>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</si>
  <si>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</si>
  <si>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</si>
  <si>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</si>
  <si>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</si>
  <si>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</si>
  <si>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</si>
  <si>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</si>
  <si>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</si>
  <si>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</si>
  <si>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</si>
  <si>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</si>
  <si>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</si>
  <si>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</si>
  <si>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</si>
  <si>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</si>
  <si>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</si>
  <si>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</si>
  <si>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</si>
  <si>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</si>
  <si>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</si>
  <si>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</si>
  <si>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</si>
  <si>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</si>
  <si>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</si>
  <si>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</si>
  <si>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</si>
  <si>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</si>
  <si>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</si>
  <si>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</si>
  <si>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</si>
  <si>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</si>
  <si>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</si>
  <si>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</si>
  <si>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</si>
  <si>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</si>
  <si>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</si>
  <si>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</si>
  <si>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</si>
  <si>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</si>
  <si>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</si>
  <si>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</si>
  <si>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</si>
  <si>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</si>
  <si>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</si>
  <si>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</si>
  <si>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</si>
  <si>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</si>
  <si>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</si>
  <si>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</si>
  <si>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</si>
  <si>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</si>
  <si>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</si>
  <si>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</si>
  <si>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</si>
  <si>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</si>
  <si>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</si>
  <si>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</si>
  <si>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</si>
  <si>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</si>
  <si>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</si>
  <si>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</si>
  <si>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</si>
  <si>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</si>
  <si>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</si>
  <si>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</si>
  <si>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</si>
  <si>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</si>
  <si>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</si>
  <si>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</si>
  <si>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</si>
  <si>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</si>
  <si>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</si>
  <si>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</si>
  <si>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</si>
  <si>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</si>
  <si>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</si>
  <si>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</si>
  <si>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</si>
  <si>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</si>
  <si>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</si>
  <si>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</si>
  <si>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</si>
  <si>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</si>
  <si>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</si>
  <si>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</si>
  <si>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</si>
  <si>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</si>
  <si>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</si>
  <si>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</si>
  <si>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</si>
  <si>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</si>
  <si>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</si>
  <si>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</si>
  <si>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</si>
  <si>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</si>
  <si>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</si>
  <si>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</si>
  <si>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</si>
  <si>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</si>
  <si>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</si>
  <si>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</si>
  <si>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</si>
  <si>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</si>
  <si>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</si>
  <si>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</si>
  <si>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</si>
  <si>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</si>
  <si>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</si>
  <si>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</si>
  <si>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</si>
  <si>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</si>
  <si>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</si>
  <si>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</si>
  <si>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</si>
  <si>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</si>
  <si>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</si>
  <si>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</si>
  <si>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</si>
  <si>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</si>
  <si>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</si>
  <si>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</si>
  <si>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</si>
  <si>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</si>
  <si>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</si>
  <si>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</si>
  <si>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</si>
  <si>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</si>
  <si>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</si>
  <si>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</si>
  <si>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</si>
  <si>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</si>
  <si>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</si>
  <si>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</si>
  <si>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</si>
  <si>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</si>
  <si>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</si>
  <si>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</si>
  <si>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</si>
  <si>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</si>
  <si>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</si>
  <si>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</si>
  <si>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</si>
  <si>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</si>
  <si>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</si>
  <si>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</si>
  <si>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</si>
  <si>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</si>
  <si>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</si>
  <si>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</si>
  <si>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</si>
  <si>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</si>
  <si>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</si>
  <si>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</si>
  <si>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</si>
  <si>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</si>
  <si>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</si>
  <si>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</si>
  <si>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</si>
  <si>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</si>
  <si>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</si>
  <si>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</si>
  <si>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</si>
  <si>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</si>
  <si>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</si>
  <si>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</si>
  <si>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</si>
  <si>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</si>
  <si>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</si>
  <si>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</si>
  <si>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</si>
  <si>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</si>
  <si>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</si>
  <si>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</si>
  <si>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</si>
  <si>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</si>
  <si>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</si>
  <si>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</si>
  <si>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</si>
  <si>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</si>
  <si>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</si>
  <si>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</si>
  <si>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</si>
  <si>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</si>
  <si>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</si>
  <si>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</si>
  <si>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</si>
  <si>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</si>
  <si>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</si>
  <si>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</si>
  <si>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</si>
  <si>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</si>
  <si>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</si>
  <si>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</si>
  <si>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</si>
  <si>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</si>
  <si>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</si>
  <si>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</si>
  <si>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</si>
  <si>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</si>
  <si>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</si>
  <si>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</si>
  <si>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</si>
  <si>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</si>
  <si>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</si>
  <si>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</si>
  <si>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</si>
  <si>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</si>
  <si>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</si>
  <si>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</si>
  <si>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</si>
  <si>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</si>
  <si>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</si>
  <si>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</si>
  <si>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</si>
  <si>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</si>
  <si>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</si>
  <si>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</si>
  <si>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</si>
  <si>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</si>
  <si>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</si>
  <si>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</si>
  <si>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</si>
  <si>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</si>
  <si>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</si>
  <si>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</si>
  <si>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Support Portes NOR</t>
  </si>
  <si>
    <t>Support Portes inver</t>
  </si>
  <si>
    <t>Support 18f2580</t>
  </si>
  <si>
    <t>Support 18F4580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</si>
  <si>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</si>
  <si>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</si>
  <si>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</si>
  <si>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</si>
  <si>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</si>
  <si>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</si>
  <si>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</si>
  <si>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</si>
  <si>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</si>
  <si>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</si>
  <si>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</si>
  <si>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</si>
  <si>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</si>
  <si>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</si>
  <si>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</si>
  <si>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</si>
  <si>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</si>
  <si>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</si>
  <si>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</si>
  <si>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</si>
  <si>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</si>
  <si>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</si>
  <si>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</si>
  <si>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CMF1/41502FLFTR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</si>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</sst>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8" formatCode="_-* #,##0.000\ &quot;€&quot;_-;\-* #,##0.000\ &quot;€&quot;_-;_-* &quot;-&quot;?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8" fontId="0" fillId="0" borderId="0" xfId="0" applyNumberFormat="1"/>
    <xf numFmtId="164" fontId="0" fillId="0" borderId="0" xfId="1" applyNumberFormat="1" applyFont="1" applyFill="1" applyBorder="1"/>
    <xf numFmtId="168" fontId="1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168" fontId="0" fillId="0" borderId="0" xfId="0" applyNumberFormat="1" applyBorder="1"/>
    <xf numFmtId="168" fontId="0" fillId="0" borderId="16" xfId="0" applyNumberFormat="1" applyBorder="1"/>
    <xf numFmtId="0" fontId="1" fillId="0" borderId="15" xfId="0" applyFont="1" applyBorder="1"/>
    <xf numFmtId="44" fontId="1" fillId="0" borderId="16" xfId="1" applyFont="1" applyBorder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8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7"/>
  <sheetViews>
    <sheetView zoomScaleNormal="100" workbookViewId="0">
      <pane xSplit="7" topLeftCell="H1" activePane="topRight" state="frozen"/>
      <selection pane="topRight" activeCell="D12" sqref="B12:D12"/>
    </sheetView>
  </sheetViews>
  <sheetFormatPr baseColWidth="10" defaultRowHeight="15"/>
  <cols>
    <col min="1" max="1" width="23.7109375" bestFit="1" customWidth="1"/>
    <col min="2" max="2" width="11.140625" customWidth="1"/>
    <col min="3" max="3" width="13.5703125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</cols>
  <sheetData>
    <row r="1" spans="1:37">
      <c r="B1" t="s">
        <v>204</v>
      </c>
      <c r="C1" t="s">
        <v>205</v>
      </c>
    </row>
    <row r="2" spans="1:37">
      <c r="B2" t="s">
        <v>206</v>
      </c>
      <c r="W2" s="62" t="s">
        <v>332</v>
      </c>
      <c r="Z2" s="62" t="s">
        <v>335</v>
      </c>
      <c r="AC2" s="64"/>
      <c r="AF2" s="64"/>
      <c r="AI2" s="64"/>
    </row>
    <row r="3" spans="1:37" ht="18.75">
      <c r="H3" s="7" t="s">
        <v>308</v>
      </c>
      <c r="I3" s="7"/>
      <c r="J3" s="7"/>
      <c r="K3" s="43" t="s">
        <v>323</v>
      </c>
      <c r="L3" s="44"/>
      <c r="M3" s="45"/>
      <c r="N3" s="43" t="s">
        <v>324</v>
      </c>
      <c r="O3" s="44"/>
      <c r="P3" s="45"/>
      <c r="Q3" s="43" t="s">
        <v>326</v>
      </c>
      <c r="R3" s="44"/>
      <c r="S3" s="45"/>
      <c r="T3" s="43" t="s">
        <v>327</v>
      </c>
      <c r="U3" s="44"/>
      <c r="V3" s="45"/>
      <c r="W3" s="43" t="s">
        <v>329</v>
      </c>
      <c r="X3" s="44"/>
      <c r="Y3" s="45"/>
      <c r="Z3" s="43" t="s">
        <v>334</v>
      </c>
      <c r="AA3" s="44"/>
      <c r="AB3" s="45"/>
      <c r="AC3" s="43" t="s">
        <v>339</v>
      </c>
      <c r="AD3" s="44"/>
      <c r="AE3" s="45"/>
      <c r="AF3" s="43" t="s">
        <v>341</v>
      </c>
      <c r="AG3" s="44"/>
      <c r="AH3" s="45"/>
      <c r="AI3" s="43" t="s">
        <v>344</v>
      </c>
      <c r="AJ3" s="44"/>
      <c r="AK3" s="45"/>
    </row>
    <row r="4" spans="1:37" ht="18.75">
      <c r="H4" s="42" t="s">
        <v>322</v>
      </c>
      <c r="I4" s="42"/>
      <c r="J4" s="41">
        <v>2</v>
      </c>
      <c r="K4" s="46" t="s">
        <v>322</v>
      </c>
      <c r="L4" s="47"/>
      <c r="M4" s="48">
        <v>2</v>
      </c>
      <c r="N4" s="46" t="s">
        <v>322</v>
      </c>
      <c r="O4" s="47"/>
      <c r="P4" s="48">
        <v>2</v>
      </c>
      <c r="Q4" s="46" t="s">
        <v>322</v>
      </c>
      <c r="R4" s="47"/>
      <c r="S4" s="48">
        <v>2</v>
      </c>
      <c r="T4" s="46" t="s">
        <v>322</v>
      </c>
      <c r="U4" s="47"/>
      <c r="V4" s="48">
        <v>2</v>
      </c>
      <c r="W4" s="46" t="s">
        <v>322</v>
      </c>
      <c r="X4" s="47"/>
      <c r="Y4" s="48">
        <v>2</v>
      </c>
      <c r="Z4" s="46" t="s">
        <v>322</v>
      </c>
      <c r="AA4" s="47"/>
      <c r="AB4" s="48">
        <v>2</v>
      </c>
      <c r="AC4" s="46" t="s">
        <v>322</v>
      </c>
      <c r="AD4" s="47"/>
      <c r="AE4" s="48">
        <v>1</v>
      </c>
      <c r="AF4" s="46" t="s">
        <v>322</v>
      </c>
      <c r="AG4" s="47"/>
      <c r="AH4" s="48">
        <v>20</v>
      </c>
      <c r="AI4" s="46" t="s">
        <v>322</v>
      </c>
      <c r="AJ4" s="47"/>
      <c r="AK4" s="48">
        <v>4</v>
      </c>
    </row>
    <row r="5" spans="1:37" ht="31.5">
      <c r="A5" s="8" t="s">
        <v>198</v>
      </c>
      <c r="B5" s="8"/>
      <c r="C5" s="8"/>
      <c r="D5" s="8"/>
      <c r="E5" s="8"/>
      <c r="F5" s="8"/>
      <c r="G5" s="8"/>
      <c r="H5" s="36" t="s">
        <v>306</v>
      </c>
      <c r="I5" s="36" t="s">
        <v>305</v>
      </c>
      <c r="J5" s="36" t="s">
        <v>307</v>
      </c>
      <c r="K5" s="49" t="s">
        <v>306</v>
      </c>
      <c r="L5" s="50" t="s">
        <v>305</v>
      </c>
      <c r="M5" s="51" t="s">
        <v>307</v>
      </c>
      <c r="N5" s="49" t="s">
        <v>306</v>
      </c>
      <c r="O5" s="50" t="s">
        <v>305</v>
      </c>
      <c r="P5" s="51" t="s">
        <v>307</v>
      </c>
      <c r="Q5" s="49" t="s">
        <v>306</v>
      </c>
      <c r="R5" s="50" t="s">
        <v>305</v>
      </c>
      <c r="S5" s="51" t="s">
        <v>307</v>
      </c>
      <c r="T5" s="49" t="s">
        <v>306</v>
      </c>
      <c r="U5" s="50" t="s">
        <v>305</v>
      </c>
      <c r="V5" s="51" t="s">
        <v>307</v>
      </c>
      <c r="W5" s="49" t="s">
        <v>306</v>
      </c>
      <c r="X5" s="50" t="s">
        <v>305</v>
      </c>
      <c r="Y5" s="51" t="s">
        <v>307</v>
      </c>
      <c r="Z5" s="49" t="s">
        <v>306</v>
      </c>
      <c r="AA5" s="50" t="s">
        <v>305</v>
      </c>
      <c r="AB5" s="51" t="s">
        <v>307</v>
      </c>
      <c r="AC5" s="49" t="s">
        <v>306</v>
      </c>
      <c r="AD5" s="50" t="s">
        <v>305</v>
      </c>
      <c r="AE5" s="51" t="s">
        <v>307</v>
      </c>
      <c r="AF5" s="49" t="s">
        <v>306</v>
      </c>
      <c r="AG5" s="50" t="s">
        <v>305</v>
      </c>
      <c r="AH5" s="51" t="s">
        <v>307</v>
      </c>
      <c r="AI5" s="49" t="s">
        <v>306</v>
      </c>
      <c r="AJ5" s="50" t="s">
        <v>305</v>
      </c>
      <c r="AK5" s="51" t="s">
        <v>307</v>
      </c>
    </row>
    <row r="6" spans="1:37">
      <c r="A6" s="20" t="s">
        <v>197</v>
      </c>
      <c r="B6" s="20" t="s">
        <v>303</v>
      </c>
      <c r="C6" s="23" t="s">
        <v>304</v>
      </c>
      <c r="D6" s="23" t="s">
        <v>25</v>
      </c>
      <c r="E6" s="21" t="s">
        <v>201</v>
      </c>
      <c r="F6" s="21" t="s">
        <v>202</v>
      </c>
      <c r="G6" s="33" t="s">
        <v>203</v>
      </c>
      <c r="K6" s="52"/>
      <c r="L6" s="10"/>
      <c r="M6" s="53"/>
      <c r="N6" s="52"/>
      <c r="O6" s="10"/>
      <c r="P6" s="53"/>
      <c r="Q6" s="52"/>
      <c r="R6" s="10"/>
      <c r="S6" s="53"/>
      <c r="T6" s="52"/>
      <c r="U6" s="10"/>
      <c r="V6" s="53"/>
      <c r="W6" s="52"/>
      <c r="X6" s="10"/>
      <c r="Y6" s="53"/>
      <c r="Z6" s="52"/>
      <c r="AA6" s="10"/>
      <c r="AB6" s="53"/>
      <c r="AC6" s="52"/>
      <c r="AD6" s="10"/>
      <c r="AE6" s="53"/>
      <c r="AF6" s="52"/>
      <c r="AG6" s="10"/>
      <c r="AH6" s="53"/>
      <c r="AI6" s="52"/>
      <c r="AJ6" s="10"/>
      <c r="AK6" s="53"/>
    </row>
    <row r="7" spans="1:37">
      <c r="A7" s="9" t="s">
        <v>143</v>
      </c>
      <c r="B7" s="9">
        <v>1007558</v>
      </c>
      <c r="C7" s="24" t="s">
        <v>280</v>
      </c>
      <c r="D7" s="30" t="s">
        <v>280</v>
      </c>
      <c r="E7" s="10">
        <v>1</v>
      </c>
      <c r="F7" s="11">
        <v>6</v>
      </c>
      <c r="G7" s="34">
        <f>F7/E7</f>
        <v>6</v>
      </c>
      <c r="H7">
        <v>0</v>
      </c>
      <c r="I7" s="38">
        <f>$G7*H7</f>
        <v>0</v>
      </c>
      <c r="J7" s="38">
        <f>J$4*I7</f>
        <v>0</v>
      </c>
      <c r="K7" s="52">
        <v>0</v>
      </c>
      <c r="L7" s="38">
        <f>$G7*K7</f>
        <v>0</v>
      </c>
      <c r="M7" s="38">
        <f>M$4*L7</f>
        <v>0</v>
      </c>
      <c r="N7" s="52">
        <v>0</v>
      </c>
      <c r="O7" s="54">
        <f>$G7*N7</f>
        <v>0</v>
      </c>
      <c r="P7" s="55">
        <f>P$4*O7</f>
        <v>0</v>
      </c>
      <c r="Q7" s="52">
        <v>0</v>
      </c>
      <c r="R7" s="54">
        <f>$G7*Q7</f>
        <v>0</v>
      </c>
      <c r="S7" s="55">
        <f>S$4*R7</f>
        <v>0</v>
      </c>
      <c r="T7" s="52">
        <v>0</v>
      </c>
      <c r="U7" s="54">
        <f>$G7*T7</f>
        <v>0</v>
      </c>
      <c r="V7" s="55">
        <f>V$4*U7</f>
        <v>0</v>
      </c>
      <c r="W7" s="52">
        <v>0</v>
      </c>
      <c r="X7" s="54">
        <f>$G7*W7</f>
        <v>0</v>
      </c>
      <c r="Y7" s="55">
        <f>Y$4*X7</f>
        <v>0</v>
      </c>
      <c r="Z7" s="52">
        <v>0</v>
      </c>
      <c r="AA7" s="54">
        <f>$G7*Z7</f>
        <v>0</v>
      </c>
      <c r="AB7" s="55">
        <f>AB$4*AA7</f>
        <v>0</v>
      </c>
      <c r="AC7" s="52">
        <v>0</v>
      </c>
      <c r="AD7" s="54">
        <f>$G7*AC7</f>
        <v>0</v>
      </c>
      <c r="AE7" s="55">
        <f>AE$4*AD7</f>
        <v>0</v>
      </c>
      <c r="AF7" s="52">
        <v>1</v>
      </c>
      <c r="AG7" s="54">
        <f>$G7*AF7</f>
        <v>6</v>
      </c>
      <c r="AH7" s="55">
        <f>AH$4*AG7</f>
        <v>120</v>
      </c>
      <c r="AI7" s="52">
        <v>0</v>
      </c>
      <c r="AJ7" s="54">
        <f>$G7*AI7</f>
        <v>0</v>
      </c>
      <c r="AK7" s="55">
        <f>AK$4*AJ7</f>
        <v>0</v>
      </c>
    </row>
    <row r="8" spans="1:37">
      <c r="A8" s="12" t="s">
        <v>143</v>
      </c>
      <c r="B8" s="12">
        <v>1261398</v>
      </c>
      <c r="C8" s="25" t="s">
        <v>281</v>
      </c>
      <c r="D8" s="31">
        <v>7805</v>
      </c>
      <c r="E8" s="10">
        <v>1</v>
      </c>
      <c r="F8" s="11">
        <v>0.69</v>
      </c>
      <c r="G8" s="34">
        <f>F8/E8</f>
        <v>0.69</v>
      </c>
      <c r="H8">
        <v>0</v>
      </c>
      <c r="I8" s="38">
        <f t="shared" ref="I8:I71" si="0">$G8*H8</f>
        <v>0</v>
      </c>
      <c r="J8" s="38">
        <f t="shared" ref="J8:J71" si="1">J$4*I8</f>
        <v>0</v>
      </c>
      <c r="K8" s="52">
        <v>0</v>
      </c>
      <c r="L8" s="38">
        <f t="shared" ref="L8:L71" si="2">$G8*K8</f>
        <v>0</v>
      </c>
      <c r="M8" s="38">
        <f t="shared" ref="M8:M71" si="3">M$4*L8</f>
        <v>0</v>
      </c>
      <c r="N8" s="52">
        <v>0</v>
      </c>
      <c r="O8" s="54">
        <f t="shared" ref="O8:O71" si="4">$G8*N8</f>
        <v>0</v>
      </c>
      <c r="P8" s="55">
        <f t="shared" ref="P8:P71" si="5">P$4*O8</f>
        <v>0</v>
      </c>
      <c r="Q8" s="52">
        <v>0</v>
      </c>
      <c r="R8" s="54">
        <f t="shared" ref="R8:R71" si="6">$G8*Q8</f>
        <v>0</v>
      </c>
      <c r="S8" s="55">
        <f t="shared" ref="S8:S71" si="7">S$4*R8</f>
        <v>0</v>
      </c>
      <c r="T8" s="52">
        <v>0</v>
      </c>
      <c r="U8" s="54">
        <f t="shared" ref="U8:U71" si="8">$G8*T8</f>
        <v>0</v>
      </c>
      <c r="V8" s="55">
        <f t="shared" ref="V8:V71" si="9">V$4*U8</f>
        <v>0</v>
      </c>
      <c r="W8" s="52">
        <v>0</v>
      </c>
      <c r="X8" s="54">
        <f t="shared" ref="X8:X71" si="10">$G8*W8</f>
        <v>0</v>
      </c>
      <c r="Y8" s="55">
        <f t="shared" ref="Y8:Y71" si="11">Y$4*X8</f>
        <v>0</v>
      </c>
      <c r="Z8" s="52">
        <v>0</v>
      </c>
      <c r="AA8" s="54">
        <f t="shared" ref="AA8:AA71" si="12">$G8*Z8</f>
        <v>0</v>
      </c>
      <c r="AB8" s="55">
        <f t="shared" ref="AB8:AB71" si="13">AB$4*AA8</f>
        <v>0</v>
      </c>
      <c r="AC8" s="52">
        <v>0</v>
      </c>
      <c r="AD8" s="54">
        <f t="shared" ref="AD8:AD71" si="14">$G8*AC8</f>
        <v>0</v>
      </c>
      <c r="AE8" s="55">
        <f t="shared" ref="AE8:AE71" si="15">AE$4*AD8</f>
        <v>0</v>
      </c>
      <c r="AF8" s="52">
        <v>0</v>
      </c>
      <c r="AG8" s="54">
        <f t="shared" ref="AG8:AG71" si="16">$G8*AF8</f>
        <v>0</v>
      </c>
      <c r="AH8" s="55">
        <f t="shared" ref="AH8:AH71" si="17">AH$4*AG8</f>
        <v>0</v>
      </c>
      <c r="AI8" s="52">
        <v>0</v>
      </c>
      <c r="AJ8" s="54">
        <f t="shared" ref="AJ8:AJ71" si="18">$G8*AI8</f>
        <v>0</v>
      </c>
      <c r="AK8" s="55">
        <f t="shared" ref="AK8:AK71" si="19">AK$4*AJ8</f>
        <v>0</v>
      </c>
    </row>
    <row r="9" spans="1:37">
      <c r="A9" s="13" t="s">
        <v>143</v>
      </c>
      <c r="B9" s="13">
        <v>1523798</v>
      </c>
      <c r="C9" s="26" t="s">
        <v>299</v>
      </c>
      <c r="D9" s="31" t="s">
        <v>98</v>
      </c>
      <c r="E9" s="10">
        <v>50</v>
      </c>
      <c r="F9" s="11">
        <v>17.100000000000001</v>
      </c>
      <c r="G9" s="34">
        <f>F9/E9</f>
        <v>0.34200000000000003</v>
      </c>
      <c r="H9">
        <v>0</v>
      </c>
      <c r="I9" s="38">
        <f t="shared" si="0"/>
        <v>0</v>
      </c>
      <c r="J9" s="38">
        <f t="shared" si="1"/>
        <v>0</v>
      </c>
      <c r="K9" s="52">
        <v>0</v>
      </c>
      <c r="L9" s="38">
        <f t="shared" si="2"/>
        <v>0</v>
      </c>
      <c r="M9" s="38">
        <f t="shared" si="3"/>
        <v>0</v>
      </c>
      <c r="N9" s="52">
        <v>0</v>
      </c>
      <c r="O9" s="54">
        <f t="shared" si="4"/>
        <v>0</v>
      </c>
      <c r="P9" s="55">
        <f t="shared" si="5"/>
        <v>0</v>
      </c>
      <c r="Q9" s="52">
        <v>1</v>
      </c>
      <c r="R9" s="54">
        <f t="shared" si="6"/>
        <v>0.34200000000000003</v>
      </c>
      <c r="S9" s="55">
        <f t="shared" si="7"/>
        <v>0.68400000000000005</v>
      </c>
      <c r="T9" s="52">
        <v>0</v>
      </c>
      <c r="U9" s="54">
        <f t="shared" si="8"/>
        <v>0</v>
      </c>
      <c r="V9" s="55">
        <f t="shared" si="9"/>
        <v>0</v>
      </c>
      <c r="W9" s="52">
        <v>1</v>
      </c>
      <c r="X9" s="54">
        <f t="shared" si="10"/>
        <v>0.34200000000000003</v>
      </c>
      <c r="Y9" s="55">
        <f t="shared" si="11"/>
        <v>0.68400000000000005</v>
      </c>
      <c r="Z9" s="52">
        <v>0</v>
      </c>
      <c r="AA9" s="54">
        <f t="shared" si="12"/>
        <v>0</v>
      </c>
      <c r="AB9" s="55">
        <f t="shared" si="13"/>
        <v>0</v>
      </c>
      <c r="AC9" s="52">
        <v>0</v>
      </c>
      <c r="AD9" s="54">
        <f t="shared" si="14"/>
        <v>0</v>
      </c>
      <c r="AE9" s="55">
        <f t="shared" si="15"/>
        <v>0</v>
      </c>
      <c r="AF9" s="52">
        <v>0</v>
      </c>
      <c r="AG9" s="54">
        <f t="shared" si="16"/>
        <v>0</v>
      </c>
      <c r="AH9" s="55">
        <f t="shared" si="17"/>
        <v>0</v>
      </c>
      <c r="AI9" s="52">
        <v>1</v>
      </c>
      <c r="AJ9" s="54">
        <f t="shared" si="18"/>
        <v>0.34200000000000003</v>
      </c>
      <c r="AK9" s="55">
        <f t="shared" si="19"/>
        <v>1.3680000000000001</v>
      </c>
    </row>
    <row r="10" spans="1:37">
      <c r="A10" s="9" t="s">
        <v>270</v>
      </c>
      <c r="B10" s="9">
        <v>1564954</v>
      </c>
      <c r="C10" s="24" t="s">
        <v>271</v>
      </c>
      <c r="D10" s="30" t="s">
        <v>271</v>
      </c>
      <c r="E10" s="10">
        <v>1</v>
      </c>
      <c r="F10" s="11">
        <v>0.5</v>
      </c>
      <c r="G10" s="34">
        <f>F10/E10</f>
        <v>0.5</v>
      </c>
      <c r="H10">
        <v>6</v>
      </c>
      <c r="I10" s="38">
        <f t="shared" si="0"/>
        <v>3</v>
      </c>
      <c r="J10" s="38">
        <f t="shared" si="1"/>
        <v>6</v>
      </c>
      <c r="K10" s="52">
        <v>0</v>
      </c>
      <c r="L10" s="38">
        <f t="shared" si="2"/>
        <v>0</v>
      </c>
      <c r="M10" s="38">
        <f t="shared" si="3"/>
        <v>0</v>
      </c>
      <c r="N10" s="52">
        <v>0</v>
      </c>
      <c r="O10" s="54">
        <f t="shared" si="4"/>
        <v>0</v>
      </c>
      <c r="P10" s="55">
        <f t="shared" si="5"/>
        <v>0</v>
      </c>
      <c r="Q10" s="52">
        <v>0</v>
      </c>
      <c r="R10" s="54">
        <f t="shared" si="6"/>
        <v>0</v>
      </c>
      <c r="S10" s="55">
        <f t="shared" si="7"/>
        <v>0</v>
      </c>
      <c r="T10" s="52">
        <v>0</v>
      </c>
      <c r="U10" s="54">
        <f t="shared" si="8"/>
        <v>0</v>
      </c>
      <c r="V10" s="55">
        <f t="shared" si="9"/>
        <v>0</v>
      </c>
      <c r="W10" s="52">
        <v>0</v>
      </c>
      <c r="X10" s="54">
        <f t="shared" si="10"/>
        <v>0</v>
      </c>
      <c r="Y10" s="55">
        <f t="shared" si="11"/>
        <v>0</v>
      </c>
      <c r="Z10" s="52">
        <v>0</v>
      </c>
      <c r="AA10" s="54">
        <f t="shared" si="12"/>
        <v>0</v>
      </c>
      <c r="AB10" s="55">
        <f t="shared" si="13"/>
        <v>0</v>
      </c>
      <c r="AC10" s="52">
        <v>0</v>
      </c>
      <c r="AD10" s="54">
        <f t="shared" si="14"/>
        <v>0</v>
      </c>
      <c r="AE10" s="55">
        <f t="shared" si="15"/>
        <v>0</v>
      </c>
      <c r="AF10" s="52">
        <v>0</v>
      </c>
      <c r="AG10" s="54">
        <f t="shared" si="16"/>
        <v>0</v>
      </c>
      <c r="AH10" s="55">
        <f t="shared" si="17"/>
        <v>0</v>
      </c>
      <c r="AI10" s="52">
        <v>0</v>
      </c>
      <c r="AJ10" s="54">
        <f t="shared" si="18"/>
        <v>0</v>
      </c>
      <c r="AK10" s="55">
        <f t="shared" si="19"/>
        <v>0</v>
      </c>
    </row>
    <row r="11" spans="1:37">
      <c r="A11" s="9" t="s">
        <v>270</v>
      </c>
      <c r="B11" s="9">
        <v>9486810</v>
      </c>
      <c r="C11" s="24" t="s">
        <v>272</v>
      </c>
      <c r="D11" s="30" t="s">
        <v>272</v>
      </c>
      <c r="E11" s="10">
        <v>1</v>
      </c>
      <c r="F11" s="11">
        <v>0.82</v>
      </c>
      <c r="G11" s="34">
        <f>F11/E11</f>
        <v>0.82</v>
      </c>
      <c r="H11">
        <v>0</v>
      </c>
      <c r="I11" s="38">
        <f t="shared" si="0"/>
        <v>0</v>
      </c>
      <c r="J11" s="38">
        <f t="shared" si="1"/>
        <v>0</v>
      </c>
      <c r="K11" s="52">
        <v>1</v>
      </c>
      <c r="L11" s="38">
        <f t="shared" si="2"/>
        <v>0.82</v>
      </c>
      <c r="M11" s="38">
        <f t="shared" si="3"/>
        <v>1.64</v>
      </c>
      <c r="N11" s="52">
        <v>0</v>
      </c>
      <c r="O11" s="54">
        <f t="shared" si="4"/>
        <v>0</v>
      </c>
      <c r="P11" s="55">
        <f t="shared" si="5"/>
        <v>0</v>
      </c>
      <c r="Q11" s="52">
        <v>0</v>
      </c>
      <c r="R11" s="54">
        <f t="shared" si="6"/>
        <v>0</v>
      </c>
      <c r="S11" s="55">
        <f t="shared" si="7"/>
        <v>0</v>
      </c>
      <c r="T11" s="52">
        <v>1</v>
      </c>
      <c r="U11" s="54">
        <f t="shared" si="8"/>
        <v>0.82</v>
      </c>
      <c r="V11" s="55">
        <f t="shared" si="9"/>
        <v>1.64</v>
      </c>
      <c r="W11" s="52">
        <v>0</v>
      </c>
      <c r="X11" s="54">
        <f t="shared" si="10"/>
        <v>0</v>
      </c>
      <c r="Y11" s="55">
        <f t="shared" si="11"/>
        <v>0</v>
      </c>
      <c r="Z11" s="52">
        <v>0</v>
      </c>
      <c r="AA11" s="54">
        <f t="shared" si="12"/>
        <v>0</v>
      </c>
      <c r="AB11" s="55">
        <f t="shared" si="13"/>
        <v>0</v>
      </c>
      <c r="AC11" s="52">
        <v>0</v>
      </c>
      <c r="AD11" s="54">
        <f t="shared" si="14"/>
        <v>0</v>
      </c>
      <c r="AE11" s="55">
        <f t="shared" si="15"/>
        <v>0</v>
      </c>
      <c r="AF11" s="52">
        <v>0</v>
      </c>
      <c r="AG11" s="54">
        <f t="shared" si="16"/>
        <v>0</v>
      </c>
      <c r="AH11" s="55">
        <f t="shared" si="17"/>
        <v>0</v>
      </c>
      <c r="AI11" s="52">
        <v>0</v>
      </c>
      <c r="AJ11" s="54">
        <f t="shared" si="18"/>
        <v>0</v>
      </c>
      <c r="AK11" s="55">
        <f t="shared" si="19"/>
        <v>0</v>
      </c>
    </row>
    <row r="12" spans="1:37">
      <c r="A12" s="12" t="s">
        <v>296</v>
      </c>
      <c r="B12" s="9">
        <v>3938414</v>
      </c>
      <c r="C12" s="9" t="s">
        <v>351</v>
      </c>
      <c r="D12" s="24" t="s">
        <v>169</v>
      </c>
      <c r="E12" s="37">
        <v>1</v>
      </c>
      <c r="F12" s="11">
        <v>0.85</v>
      </c>
      <c r="G12" s="34">
        <f>F12/E12</f>
        <v>0.85</v>
      </c>
      <c r="H12">
        <v>0</v>
      </c>
      <c r="I12" s="38">
        <f t="shared" si="0"/>
        <v>0</v>
      </c>
      <c r="J12" s="38">
        <f t="shared" si="1"/>
        <v>0</v>
      </c>
      <c r="K12" s="52">
        <v>0</v>
      </c>
      <c r="L12" s="38">
        <f t="shared" si="2"/>
        <v>0</v>
      </c>
      <c r="M12" s="38">
        <f t="shared" si="3"/>
        <v>0</v>
      </c>
      <c r="N12" s="52">
        <v>0</v>
      </c>
      <c r="O12" s="54">
        <f t="shared" si="4"/>
        <v>0</v>
      </c>
      <c r="P12" s="55">
        <f t="shared" si="5"/>
        <v>0</v>
      </c>
      <c r="Q12" s="52">
        <v>0</v>
      </c>
      <c r="R12" s="54">
        <f t="shared" si="6"/>
        <v>0</v>
      </c>
      <c r="S12" s="55">
        <f t="shared" si="7"/>
        <v>0</v>
      </c>
      <c r="T12" s="52">
        <v>0</v>
      </c>
      <c r="U12" s="54">
        <f t="shared" si="8"/>
        <v>0</v>
      </c>
      <c r="V12" s="55">
        <f t="shared" si="9"/>
        <v>0</v>
      </c>
      <c r="W12" s="52">
        <v>0</v>
      </c>
      <c r="X12" s="54">
        <f t="shared" si="10"/>
        <v>0</v>
      </c>
      <c r="Y12" s="55">
        <f t="shared" si="11"/>
        <v>0</v>
      </c>
      <c r="Z12" s="52">
        <v>0</v>
      </c>
      <c r="AA12" s="54">
        <f t="shared" si="12"/>
        <v>0</v>
      </c>
      <c r="AB12" s="55">
        <f t="shared" si="13"/>
        <v>0</v>
      </c>
      <c r="AC12" s="52">
        <v>0</v>
      </c>
      <c r="AD12" s="54">
        <f t="shared" si="14"/>
        <v>0</v>
      </c>
      <c r="AE12" s="55">
        <f t="shared" si="15"/>
        <v>0</v>
      </c>
      <c r="AF12" s="52">
        <v>1</v>
      </c>
      <c r="AG12" s="54">
        <f t="shared" si="16"/>
        <v>0.85</v>
      </c>
      <c r="AH12" s="55">
        <f t="shared" si="17"/>
        <v>17</v>
      </c>
      <c r="AI12" s="52">
        <v>1</v>
      </c>
      <c r="AJ12" s="54">
        <f t="shared" si="18"/>
        <v>0.85</v>
      </c>
      <c r="AK12" s="55">
        <f t="shared" si="19"/>
        <v>3.4</v>
      </c>
    </row>
    <row r="13" spans="1:37">
      <c r="A13" s="13" t="s">
        <v>298</v>
      </c>
      <c r="B13" s="15"/>
      <c r="C13" s="27"/>
      <c r="D13" s="25"/>
      <c r="E13" s="37">
        <v>1</v>
      </c>
      <c r="F13" s="11">
        <v>0</v>
      </c>
      <c r="G13" s="34">
        <f>F13/E13</f>
        <v>0</v>
      </c>
      <c r="H13">
        <v>0</v>
      </c>
      <c r="I13" s="38">
        <f t="shared" si="0"/>
        <v>0</v>
      </c>
      <c r="J13" s="38">
        <f t="shared" si="1"/>
        <v>0</v>
      </c>
      <c r="K13" s="52">
        <v>0</v>
      </c>
      <c r="L13" s="38">
        <f t="shared" si="2"/>
        <v>0</v>
      </c>
      <c r="M13" s="38">
        <f t="shared" si="3"/>
        <v>0</v>
      </c>
      <c r="N13" s="52">
        <v>0</v>
      </c>
      <c r="O13" s="54">
        <f t="shared" si="4"/>
        <v>0</v>
      </c>
      <c r="P13" s="55">
        <f t="shared" si="5"/>
        <v>0</v>
      </c>
      <c r="Q13" s="52">
        <v>0</v>
      </c>
      <c r="R13" s="54">
        <f t="shared" si="6"/>
        <v>0</v>
      </c>
      <c r="S13" s="55">
        <f t="shared" si="7"/>
        <v>0</v>
      </c>
      <c r="T13" s="52">
        <v>0</v>
      </c>
      <c r="U13" s="54">
        <f t="shared" si="8"/>
        <v>0</v>
      </c>
      <c r="V13" s="55">
        <f t="shared" si="9"/>
        <v>0</v>
      </c>
      <c r="W13" s="52">
        <v>0</v>
      </c>
      <c r="X13" s="54">
        <f t="shared" si="10"/>
        <v>0</v>
      </c>
      <c r="Y13" s="55">
        <f t="shared" si="11"/>
        <v>0</v>
      </c>
      <c r="Z13" s="52">
        <v>2</v>
      </c>
      <c r="AA13" s="54">
        <f t="shared" si="12"/>
        <v>0</v>
      </c>
      <c r="AB13" s="55">
        <f t="shared" si="13"/>
        <v>0</v>
      </c>
      <c r="AC13" s="52">
        <v>0</v>
      </c>
      <c r="AD13" s="54">
        <f t="shared" si="14"/>
        <v>0</v>
      </c>
      <c r="AE13" s="55">
        <f t="shared" si="15"/>
        <v>0</v>
      </c>
      <c r="AF13" s="52">
        <v>0</v>
      </c>
      <c r="AG13" s="54">
        <f t="shared" si="16"/>
        <v>0</v>
      </c>
      <c r="AH13" s="55">
        <f t="shared" si="17"/>
        <v>0</v>
      </c>
      <c r="AI13" s="52">
        <v>0</v>
      </c>
      <c r="AJ13" s="54">
        <f t="shared" si="18"/>
        <v>0</v>
      </c>
      <c r="AK13" s="55">
        <f t="shared" si="19"/>
        <v>0</v>
      </c>
    </row>
    <row r="14" spans="1:37">
      <c r="A14" s="9" t="s">
        <v>199</v>
      </c>
      <c r="B14" s="9">
        <v>1694239</v>
      </c>
      <c r="C14" s="24" t="s">
        <v>207</v>
      </c>
      <c r="D14" s="24" t="s">
        <v>1</v>
      </c>
      <c r="E14" s="10">
        <v>1</v>
      </c>
      <c r="F14" s="14">
        <v>3.5999999999999997E-2</v>
      </c>
      <c r="G14" s="34">
        <f>F14/E14</f>
        <v>3.5999999999999997E-2</v>
      </c>
      <c r="H14">
        <v>8</v>
      </c>
      <c r="I14" s="38">
        <f t="shared" si="0"/>
        <v>0.28799999999999998</v>
      </c>
      <c r="J14" s="38">
        <f t="shared" si="1"/>
        <v>0.57599999999999996</v>
      </c>
      <c r="K14" s="52">
        <v>1</v>
      </c>
      <c r="L14" s="38">
        <f t="shared" si="2"/>
        <v>3.5999999999999997E-2</v>
      </c>
      <c r="M14" s="38">
        <f t="shared" si="3"/>
        <v>7.1999999999999995E-2</v>
      </c>
      <c r="N14" s="52">
        <v>1</v>
      </c>
      <c r="O14" s="54">
        <f t="shared" si="4"/>
        <v>3.5999999999999997E-2</v>
      </c>
      <c r="P14" s="55">
        <f t="shared" si="5"/>
        <v>7.1999999999999995E-2</v>
      </c>
      <c r="Q14" s="52">
        <v>2</v>
      </c>
      <c r="R14" s="54">
        <f t="shared" si="6"/>
        <v>7.1999999999999995E-2</v>
      </c>
      <c r="S14" s="55">
        <f t="shared" si="7"/>
        <v>0.14399999999999999</v>
      </c>
      <c r="T14" s="52">
        <v>1</v>
      </c>
      <c r="U14" s="54">
        <f t="shared" si="8"/>
        <v>3.5999999999999997E-2</v>
      </c>
      <c r="V14" s="55">
        <f t="shared" si="9"/>
        <v>7.1999999999999995E-2</v>
      </c>
      <c r="W14" s="52">
        <v>0</v>
      </c>
      <c r="X14" s="54">
        <f t="shared" si="10"/>
        <v>0</v>
      </c>
      <c r="Y14" s="55">
        <f t="shared" si="11"/>
        <v>0</v>
      </c>
      <c r="Z14" s="52">
        <v>0</v>
      </c>
      <c r="AA14" s="54">
        <f t="shared" si="12"/>
        <v>0</v>
      </c>
      <c r="AB14" s="55">
        <f t="shared" si="13"/>
        <v>0</v>
      </c>
      <c r="AC14" s="52">
        <v>0</v>
      </c>
      <c r="AD14" s="54">
        <f t="shared" si="14"/>
        <v>0</v>
      </c>
      <c r="AE14" s="55">
        <f t="shared" si="15"/>
        <v>0</v>
      </c>
      <c r="AF14" s="52">
        <v>7</v>
      </c>
      <c r="AG14" s="54">
        <f t="shared" si="16"/>
        <v>0.252</v>
      </c>
      <c r="AH14" s="55">
        <f t="shared" si="17"/>
        <v>5.04</v>
      </c>
      <c r="AI14" s="52">
        <v>8</v>
      </c>
      <c r="AJ14" s="54">
        <f t="shared" si="18"/>
        <v>0.28799999999999998</v>
      </c>
      <c r="AK14" s="55">
        <f t="shared" si="19"/>
        <v>1.1519999999999999</v>
      </c>
    </row>
    <row r="15" spans="1:37">
      <c r="A15" s="9" t="s">
        <v>199</v>
      </c>
      <c r="B15" s="9">
        <v>1457705</v>
      </c>
      <c r="C15" s="24" t="s">
        <v>208</v>
      </c>
      <c r="D15" s="24" t="s">
        <v>70</v>
      </c>
      <c r="E15" s="10">
        <v>10</v>
      </c>
      <c r="F15" s="11">
        <v>2.6</v>
      </c>
      <c r="G15" s="34">
        <f>F15/E15</f>
        <v>0.26</v>
      </c>
      <c r="H15">
        <v>0</v>
      </c>
      <c r="I15" s="38">
        <f t="shared" si="0"/>
        <v>0</v>
      </c>
      <c r="J15" s="38">
        <f t="shared" si="1"/>
        <v>0</v>
      </c>
      <c r="K15" s="52">
        <v>1</v>
      </c>
      <c r="L15" s="38">
        <f t="shared" si="2"/>
        <v>0.26</v>
      </c>
      <c r="M15" s="38">
        <f t="shared" si="3"/>
        <v>0.52</v>
      </c>
      <c r="N15" s="52">
        <v>0</v>
      </c>
      <c r="O15" s="54">
        <f t="shared" si="4"/>
        <v>0</v>
      </c>
      <c r="P15" s="55">
        <f t="shared" si="5"/>
        <v>0</v>
      </c>
      <c r="Q15" s="52">
        <v>0</v>
      </c>
      <c r="R15" s="54">
        <f t="shared" si="6"/>
        <v>0</v>
      </c>
      <c r="S15" s="55">
        <f t="shared" si="7"/>
        <v>0</v>
      </c>
      <c r="T15" s="52">
        <v>0</v>
      </c>
      <c r="U15" s="54">
        <f t="shared" si="8"/>
        <v>0</v>
      </c>
      <c r="V15" s="55">
        <f t="shared" si="9"/>
        <v>0</v>
      </c>
      <c r="W15" s="52">
        <v>6</v>
      </c>
      <c r="X15" s="54">
        <f t="shared" si="10"/>
        <v>1.56</v>
      </c>
      <c r="Y15" s="55">
        <f t="shared" si="11"/>
        <v>3.12</v>
      </c>
      <c r="Z15" s="52">
        <v>0</v>
      </c>
      <c r="AA15" s="54">
        <f t="shared" si="12"/>
        <v>0</v>
      </c>
      <c r="AB15" s="55">
        <f t="shared" si="13"/>
        <v>0</v>
      </c>
      <c r="AC15" s="52">
        <v>0</v>
      </c>
      <c r="AD15" s="54">
        <f t="shared" si="14"/>
        <v>0</v>
      </c>
      <c r="AE15" s="55">
        <f t="shared" si="15"/>
        <v>0</v>
      </c>
      <c r="AF15" s="52">
        <v>0</v>
      </c>
      <c r="AG15" s="54">
        <f t="shared" si="16"/>
        <v>0</v>
      </c>
      <c r="AH15" s="55">
        <f t="shared" si="17"/>
        <v>0</v>
      </c>
      <c r="AI15" s="52">
        <v>0</v>
      </c>
      <c r="AJ15" s="54">
        <f t="shared" si="18"/>
        <v>0</v>
      </c>
      <c r="AK15" s="55">
        <f t="shared" si="19"/>
        <v>0</v>
      </c>
    </row>
    <row r="16" spans="1:37">
      <c r="A16" s="9" t="s">
        <v>199</v>
      </c>
      <c r="B16" s="9">
        <v>1890269</v>
      </c>
      <c r="C16" s="24" t="s">
        <v>209</v>
      </c>
      <c r="D16" s="24" t="s">
        <v>5</v>
      </c>
      <c r="E16" s="10">
        <v>10</v>
      </c>
      <c r="F16" s="11">
        <v>8.6999999999999993</v>
      </c>
      <c r="G16" s="34">
        <f>F16/E16</f>
        <v>0.86999999999999988</v>
      </c>
      <c r="H16">
        <v>17</v>
      </c>
      <c r="I16" s="38">
        <f t="shared" si="0"/>
        <v>14.789999999999997</v>
      </c>
      <c r="J16" s="38">
        <f t="shared" si="1"/>
        <v>29.579999999999995</v>
      </c>
      <c r="K16" s="52">
        <v>1</v>
      </c>
      <c r="L16" s="38">
        <f t="shared" si="2"/>
        <v>0.86999999999999988</v>
      </c>
      <c r="M16" s="38">
        <f t="shared" si="3"/>
        <v>1.7399999999999998</v>
      </c>
      <c r="N16" s="52">
        <v>0</v>
      </c>
      <c r="O16" s="54">
        <f t="shared" si="4"/>
        <v>0</v>
      </c>
      <c r="P16" s="55">
        <f t="shared" si="5"/>
        <v>0</v>
      </c>
      <c r="Q16" s="52">
        <v>0</v>
      </c>
      <c r="R16" s="54">
        <f t="shared" si="6"/>
        <v>0</v>
      </c>
      <c r="S16" s="55">
        <f t="shared" si="7"/>
        <v>0</v>
      </c>
      <c r="T16" s="52">
        <v>0</v>
      </c>
      <c r="U16" s="54">
        <f t="shared" si="8"/>
        <v>0</v>
      </c>
      <c r="V16" s="55">
        <f t="shared" si="9"/>
        <v>0</v>
      </c>
      <c r="W16" s="52">
        <v>0</v>
      </c>
      <c r="X16" s="54">
        <f t="shared" si="10"/>
        <v>0</v>
      </c>
      <c r="Y16" s="55">
        <f t="shared" si="11"/>
        <v>0</v>
      </c>
      <c r="Z16" s="52">
        <v>0</v>
      </c>
      <c r="AA16" s="54">
        <f t="shared" si="12"/>
        <v>0</v>
      </c>
      <c r="AB16" s="55">
        <f t="shared" si="13"/>
        <v>0</v>
      </c>
      <c r="AC16" s="52">
        <v>0</v>
      </c>
      <c r="AD16" s="54">
        <f t="shared" si="14"/>
        <v>0</v>
      </c>
      <c r="AE16" s="55">
        <f t="shared" si="15"/>
        <v>0</v>
      </c>
      <c r="AF16" s="52">
        <v>0</v>
      </c>
      <c r="AG16" s="54">
        <f t="shared" si="16"/>
        <v>0</v>
      </c>
      <c r="AH16" s="55">
        <f t="shared" si="17"/>
        <v>0</v>
      </c>
      <c r="AI16" s="52">
        <v>0</v>
      </c>
      <c r="AJ16" s="54">
        <f t="shared" si="18"/>
        <v>0</v>
      </c>
      <c r="AK16" s="55">
        <f t="shared" si="19"/>
        <v>0</v>
      </c>
    </row>
    <row r="17" spans="1:40">
      <c r="A17" s="9" t="s">
        <v>199</v>
      </c>
      <c r="B17" s="9">
        <v>1848561</v>
      </c>
      <c r="C17" s="24" t="s">
        <v>210</v>
      </c>
      <c r="D17" s="24" t="s">
        <v>7</v>
      </c>
      <c r="E17" s="10">
        <v>5</v>
      </c>
      <c r="F17" s="11">
        <f>5*0.29</f>
        <v>1.45</v>
      </c>
      <c r="G17" s="34">
        <f>F17/E17</f>
        <v>0.28999999999999998</v>
      </c>
      <c r="H17">
        <v>7</v>
      </c>
      <c r="I17" s="38">
        <f t="shared" si="0"/>
        <v>2.0299999999999998</v>
      </c>
      <c r="J17" s="38">
        <f t="shared" si="1"/>
        <v>4.0599999999999996</v>
      </c>
      <c r="K17" s="52">
        <v>1</v>
      </c>
      <c r="L17" s="38">
        <f t="shared" si="2"/>
        <v>0.28999999999999998</v>
      </c>
      <c r="M17" s="38">
        <f t="shared" si="3"/>
        <v>0.57999999999999996</v>
      </c>
      <c r="N17" s="52">
        <v>0</v>
      </c>
      <c r="O17" s="54">
        <f t="shared" si="4"/>
        <v>0</v>
      </c>
      <c r="P17" s="55">
        <f t="shared" si="5"/>
        <v>0</v>
      </c>
      <c r="Q17" s="52">
        <v>1</v>
      </c>
      <c r="R17" s="54">
        <f t="shared" si="6"/>
        <v>0.28999999999999998</v>
      </c>
      <c r="S17" s="55">
        <f t="shared" si="7"/>
        <v>0.57999999999999996</v>
      </c>
      <c r="T17" s="52">
        <v>1</v>
      </c>
      <c r="U17" s="54">
        <f t="shared" si="8"/>
        <v>0.28999999999999998</v>
      </c>
      <c r="V17" s="55">
        <f t="shared" si="9"/>
        <v>0.57999999999999996</v>
      </c>
      <c r="W17" s="52">
        <v>4</v>
      </c>
      <c r="X17" s="54">
        <f t="shared" si="10"/>
        <v>1.1599999999999999</v>
      </c>
      <c r="Y17" s="55">
        <f t="shared" si="11"/>
        <v>2.3199999999999998</v>
      </c>
      <c r="Z17" s="52">
        <v>0</v>
      </c>
      <c r="AA17" s="54">
        <f t="shared" si="12"/>
        <v>0</v>
      </c>
      <c r="AB17" s="55">
        <f t="shared" si="13"/>
        <v>0</v>
      </c>
      <c r="AC17" s="52">
        <v>0</v>
      </c>
      <c r="AD17" s="54">
        <f t="shared" si="14"/>
        <v>0</v>
      </c>
      <c r="AE17" s="55">
        <f t="shared" si="15"/>
        <v>0</v>
      </c>
      <c r="AF17" s="52">
        <v>7</v>
      </c>
      <c r="AG17" s="54">
        <f t="shared" si="16"/>
        <v>2.0299999999999998</v>
      </c>
      <c r="AH17" s="55">
        <f t="shared" si="17"/>
        <v>40.599999999999994</v>
      </c>
      <c r="AI17" s="52">
        <v>8</v>
      </c>
      <c r="AJ17" s="54">
        <f t="shared" si="18"/>
        <v>2.3199999999999998</v>
      </c>
      <c r="AK17" s="55">
        <f t="shared" si="19"/>
        <v>9.2799999999999994</v>
      </c>
      <c r="AN17" s="64"/>
    </row>
    <row r="18" spans="1:40">
      <c r="A18" s="9" t="s">
        <v>199</v>
      </c>
      <c r="B18" s="9">
        <v>1144640</v>
      </c>
      <c r="C18" s="24" t="s">
        <v>211</v>
      </c>
      <c r="D18" s="24" t="s">
        <v>95</v>
      </c>
      <c r="E18" s="10">
        <v>5</v>
      </c>
      <c r="F18" s="11">
        <f>0.24*5</f>
        <v>1.2</v>
      </c>
      <c r="G18" s="34">
        <f>F18/E18</f>
        <v>0.24</v>
      </c>
      <c r="H18">
        <v>0</v>
      </c>
      <c r="I18" s="38">
        <f t="shared" si="0"/>
        <v>0</v>
      </c>
      <c r="J18" s="38">
        <f t="shared" si="1"/>
        <v>0</v>
      </c>
      <c r="K18" s="52">
        <v>0</v>
      </c>
      <c r="L18" s="38">
        <f t="shared" si="2"/>
        <v>0</v>
      </c>
      <c r="M18" s="38">
        <f t="shared" si="3"/>
        <v>0</v>
      </c>
      <c r="N18" s="52">
        <v>0</v>
      </c>
      <c r="O18" s="54">
        <f t="shared" si="4"/>
        <v>0</v>
      </c>
      <c r="P18" s="55">
        <f t="shared" si="5"/>
        <v>0</v>
      </c>
      <c r="Q18" s="52">
        <v>1</v>
      </c>
      <c r="R18" s="54">
        <f t="shared" si="6"/>
        <v>0.24</v>
      </c>
      <c r="S18" s="55">
        <f t="shared" si="7"/>
        <v>0.48</v>
      </c>
      <c r="T18" s="52">
        <v>0</v>
      </c>
      <c r="U18" s="54">
        <f t="shared" si="8"/>
        <v>0</v>
      </c>
      <c r="V18" s="55">
        <f t="shared" si="9"/>
        <v>0</v>
      </c>
      <c r="W18" s="52">
        <v>0</v>
      </c>
      <c r="X18" s="54">
        <f t="shared" si="10"/>
        <v>0</v>
      </c>
      <c r="Y18" s="55">
        <f t="shared" si="11"/>
        <v>0</v>
      </c>
      <c r="Z18" s="52">
        <v>0</v>
      </c>
      <c r="AA18" s="54">
        <f t="shared" si="12"/>
        <v>0</v>
      </c>
      <c r="AB18" s="55">
        <f t="shared" si="13"/>
        <v>0</v>
      </c>
      <c r="AC18" s="52">
        <v>0</v>
      </c>
      <c r="AD18" s="54">
        <f t="shared" si="14"/>
        <v>0</v>
      </c>
      <c r="AE18" s="55">
        <f t="shared" si="15"/>
        <v>0</v>
      </c>
      <c r="AF18" s="52">
        <v>1</v>
      </c>
      <c r="AG18" s="54">
        <f t="shared" si="16"/>
        <v>0.24</v>
      </c>
      <c r="AH18" s="55">
        <f t="shared" si="17"/>
        <v>4.8</v>
      </c>
      <c r="AI18" s="52">
        <v>1</v>
      </c>
      <c r="AJ18" s="54">
        <f t="shared" si="18"/>
        <v>0.24</v>
      </c>
      <c r="AK18" s="55">
        <f t="shared" si="19"/>
        <v>0.96</v>
      </c>
    </row>
    <row r="19" spans="1:40">
      <c r="A19" s="9" t="s">
        <v>199</v>
      </c>
      <c r="B19" s="9">
        <v>8126658</v>
      </c>
      <c r="C19" s="24" t="s">
        <v>212</v>
      </c>
      <c r="D19" s="24" t="s">
        <v>3</v>
      </c>
      <c r="E19" s="10">
        <v>1</v>
      </c>
      <c r="F19" s="11">
        <v>0.4</v>
      </c>
      <c r="G19" s="34">
        <f>F19/E19</f>
        <v>0.4</v>
      </c>
      <c r="H19">
        <v>1</v>
      </c>
      <c r="I19" s="38">
        <f t="shared" si="0"/>
        <v>0.4</v>
      </c>
      <c r="J19" s="38">
        <f t="shared" si="1"/>
        <v>0.8</v>
      </c>
      <c r="K19" s="52">
        <v>1</v>
      </c>
      <c r="L19" s="38">
        <f t="shared" si="2"/>
        <v>0.4</v>
      </c>
      <c r="M19" s="38">
        <f t="shared" si="3"/>
        <v>0.8</v>
      </c>
      <c r="N19" s="52">
        <v>0</v>
      </c>
      <c r="O19" s="54">
        <f t="shared" si="4"/>
        <v>0</v>
      </c>
      <c r="P19" s="55">
        <f t="shared" si="5"/>
        <v>0</v>
      </c>
      <c r="Q19" s="52">
        <v>0</v>
      </c>
      <c r="R19" s="54">
        <f t="shared" si="6"/>
        <v>0</v>
      </c>
      <c r="S19" s="55">
        <f t="shared" si="7"/>
        <v>0</v>
      </c>
      <c r="T19" s="52">
        <v>0</v>
      </c>
      <c r="U19" s="54">
        <f t="shared" si="8"/>
        <v>0</v>
      </c>
      <c r="V19" s="55">
        <f t="shared" si="9"/>
        <v>0</v>
      </c>
      <c r="W19" s="52">
        <v>2</v>
      </c>
      <c r="X19" s="54">
        <f t="shared" si="10"/>
        <v>0.8</v>
      </c>
      <c r="Y19" s="55">
        <f t="shared" si="11"/>
        <v>1.6</v>
      </c>
      <c r="Z19" s="52">
        <v>0</v>
      </c>
      <c r="AA19" s="54">
        <f t="shared" si="12"/>
        <v>0</v>
      </c>
      <c r="AB19" s="55">
        <f t="shared" si="13"/>
        <v>0</v>
      </c>
      <c r="AC19" s="52">
        <v>0</v>
      </c>
      <c r="AD19" s="54">
        <f t="shared" si="14"/>
        <v>0</v>
      </c>
      <c r="AE19" s="55">
        <f t="shared" si="15"/>
        <v>0</v>
      </c>
      <c r="AF19" s="52">
        <v>1</v>
      </c>
      <c r="AG19" s="54">
        <f t="shared" si="16"/>
        <v>0.4</v>
      </c>
      <c r="AH19" s="55">
        <f t="shared" si="17"/>
        <v>8</v>
      </c>
      <c r="AI19" s="52">
        <v>1</v>
      </c>
      <c r="AJ19" s="54">
        <f t="shared" si="18"/>
        <v>0.4</v>
      </c>
      <c r="AK19" s="55">
        <f t="shared" si="19"/>
        <v>1.6</v>
      </c>
    </row>
    <row r="20" spans="1:40">
      <c r="A20" s="9" t="s">
        <v>214</v>
      </c>
      <c r="B20" s="9">
        <v>1165376</v>
      </c>
      <c r="C20" s="24" t="s">
        <v>216</v>
      </c>
      <c r="D20" s="24" t="s">
        <v>200</v>
      </c>
      <c r="E20" s="10">
        <v>1</v>
      </c>
      <c r="F20" s="11">
        <v>2.83</v>
      </c>
      <c r="G20" s="34">
        <f>F20/E20</f>
        <v>2.83</v>
      </c>
      <c r="H20">
        <v>0</v>
      </c>
      <c r="I20" s="38">
        <f t="shared" si="0"/>
        <v>0</v>
      </c>
      <c r="J20" s="38">
        <f t="shared" si="1"/>
        <v>0</v>
      </c>
      <c r="K20" s="52">
        <v>0</v>
      </c>
      <c r="L20" s="38">
        <f t="shared" si="2"/>
        <v>0</v>
      </c>
      <c r="M20" s="38">
        <f t="shared" si="3"/>
        <v>0</v>
      </c>
      <c r="N20" s="52">
        <v>0</v>
      </c>
      <c r="O20" s="54">
        <f t="shared" si="4"/>
        <v>0</v>
      </c>
      <c r="P20" s="55">
        <f t="shared" si="5"/>
        <v>0</v>
      </c>
      <c r="Q20" s="52">
        <v>0</v>
      </c>
      <c r="R20" s="54">
        <f t="shared" si="6"/>
        <v>0</v>
      </c>
      <c r="S20" s="55">
        <f t="shared" si="7"/>
        <v>0</v>
      </c>
      <c r="T20" s="52">
        <v>0</v>
      </c>
      <c r="U20" s="54">
        <f t="shared" si="8"/>
        <v>0</v>
      </c>
      <c r="V20" s="55">
        <f t="shared" si="9"/>
        <v>0</v>
      </c>
      <c r="W20" s="52">
        <v>0</v>
      </c>
      <c r="X20" s="54">
        <f t="shared" si="10"/>
        <v>0</v>
      </c>
      <c r="Y20" s="55">
        <f t="shared" si="11"/>
        <v>0</v>
      </c>
      <c r="Z20" s="52">
        <v>0</v>
      </c>
      <c r="AA20" s="54">
        <f t="shared" si="12"/>
        <v>0</v>
      </c>
      <c r="AB20" s="55">
        <f t="shared" si="13"/>
        <v>0</v>
      </c>
      <c r="AC20" s="52">
        <v>0</v>
      </c>
      <c r="AD20" s="54">
        <f t="shared" si="14"/>
        <v>0</v>
      </c>
      <c r="AE20" s="55">
        <f t="shared" si="15"/>
        <v>0</v>
      </c>
      <c r="AF20" s="52">
        <v>0</v>
      </c>
      <c r="AG20" s="54">
        <f t="shared" si="16"/>
        <v>0</v>
      </c>
      <c r="AH20" s="55">
        <f t="shared" si="17"/>
        <v>0</v>
      </c>
      <c r="AI20" s="52">
        <v>0</v>
      </c>
      <c r="AJ20" s="54">
        <f t="shared" si="18"/>
        <v>0</v>
      </c>
      <c r="AK20" s="55">
        <f t="shared" si="19"/>
        <v>0</v>
      </c>
    </row>
    <row r="21" spans="1:40">
      <c r="A21" s="9" t="s">
        <v>213</v>
      </c>
      <c r="B21" s="9">
        <v>1144617</v>
      </c>
      <c r="C21" s="24" t="s">
        <v>215</v>
      </c>
      <c r="D21" s="24" t="s">
        <v>200</v>
      </c>
      <c r="E21" s="10">
        <v>5</v>
      </c>
      <c r="F21" s="11">
        <f>0.75*5</f>
        <v>3.75</v>
      </c>
      <c r="G21" s="34">
        <f>F21/E21</f>
        <v>0.75</v>
      </c>
      <c r="H21">
        <v>0</v>
      </c>
      <c r="I21" s="38">
        <f t="shared" si="0"/>
        <v>0</v>
      </c>
      <c r="J21" s="38">
        <f t="shared" si="1"/>
        <v>0</v>
      </c>
      <c r="K21" s="52">
        <v>0</v>
      </c>
      <c r="L21" s="38">
        <f t="shared" si="2"/>
        <v>0</v>
      </c>
      <c r="M21" s="38">
        <f t="shared" si="3"/>
        <v>0</v>
      </c>
      <c r="N21" s="52">
        <v>1</v>
      </c>
      <c r="O21" s="54">
        <f t="shared" si="4"/>
        <v>0.75</v>
      </c>
      <c r="P21" s="55">
        <f t="shared" si="5"/>
        <v>1.5</v>
      </c>
      <c r="Q21" s="52">
        <v>0</v>
      </c>
      <c r="R21" s="54">
        <f t="shared" si="6"/>
        <v>0</v>
      </c>
      <c r="S21" s="55">
        <f t="shared" si="7"/>
        <v>0</v>
      </c>
      <c r="T21" s="52">
        <v>0</v>
      </c>
      <c r="U21" s="54">
        <f t="shared" si="8"/>
        <v>0</v>
      </c>
      <c r="V21" s="55">
        <f t="shared" si="9"/>
        <v>0</v>
      </c>
      <c r="W21" s="52">
        <v>0</v>
      </c>
      <c r="X21" s="54">
        <f t="shared" si="10"/>
        <v>0</v>
      </c>
      <c r="Y21" s="55">
        <f t="shared" si="11"/>
        <v>0</v>
      </c>
      <c r="Z21" s="52">
        <v>0</v>
      </c>
      <c r="AA21" s="54">
        <f t="shared" si="12"/>
        <v>0</v>
      </c>
      <c r="AB21" s="55">
        <f t="shared" si="13"/>
        <v>0</v>
      </c>
      <c r="AC21" s="52">
        <v>0</v>
      </c>
      <c r="AD21" s="54">
        <f t="shared" si="14"/>
        <v>0</v>
      </c>
      <c r="AE21" s="55">
        <f t="shared" si="15"/>
        <v>0</v>
      </c>
      <c r="AF21" s="52">
        <v>0</v>
      </c>
      <c r="AG21" s="54">
        <f t="shared" si="16"/>
        <v>0</v>
      </c>
      <c r="AH21" s="55">
        <f t="shared" si="17"/>
        <v>0</v>
      </c>
      <c r="AI21" s="52">
        <v>0</v>
      </c>
      <c r="AJ21" s="54">
        <f t="shared" si="18"/>
        <v>0</v>
      </c>
      <c r="AK21" s="55">
        <f t="shared" si="19"/>
        <v>0</v>
      </c>
    </row>
    <row r="22" spans="1:40">
      <c r="A22" s="9" t="s">
        <v>236</v>
      </c>
      <c r="B22" s="9">
        <v>1756797</v>
      </c>
      <c r="C22" s="24" t="s">
        <v>243</v>
      </c>
      <c r="D22" s="30" t="s">
        <v>43</v>
      </c>
      <c r="E22" s="10">
        <v>10</v>
      </c>
      <c r="F22" s="11">
        <v>1.42</v>
      </c>
      <c r="G22" s="34">
        <f>F22/E22</f>
        <v>0.14199999999999999</v>
      </c>
      <c r="H22">
        <v>0</v>
      </c>
      <c r="I22" s="38">
        <f t="shared" si="0"/>
        <v>0</v>
      </c>
      <c r="J22" s="38">
        <f t="shared" si="1"/>
        <v>0</v>
      </c>
      <c r="K22" s="52">
        <v>0</v>
      </c>
      <c r="L22" s="38">
        <f t="shared" si="2"/>
        <v>0</v>
      </c>
      <c r="M22" s="38">
        <f t="shared" si="3"/>
        <v>0</v>
      </c>
      <c r="N22" s="52">
        <v>0</v>
      </c>
      <c r="O22" s="54">
        <f t="shared" si="4"/>
        <v>0</v>
      </c>
      <c r="P22" s="55">
        <f t="shared" si="5"/>
        <v>0</v>
      </c>
      <c r="Q22" s="52">
        <v>0</v>
      </c>
      <c r="R22" s="54">
        <f t="shared" si="6"/>
        <v>0</v>
      </c>
      <c r="S22" s="55">
        <f t="shared" si="7"/>
        <v>0</v>
      </c>
      <c r="T22" s="52">
        <v>0</v>
      </c>
      <c r="U22" s="54">
        <f t="shared" si="8"/>
        <v>0</v>
      </c>
      <c r="V22" s="55">
        <f t="shared" si="9"/>
        <v>0</v>
      </c>
      <c r="W22" s="52">
        <v>0</v>
      </c>
      <c r="X22" s="54">
        <f t="shared" si="10"/>
        <v>0</v>
      </c>
      <c r="Y22" s="55">
        <f t="shared" si="11"/>
        <v>0</v>
      </c>
      <c r="Z22" s="52">
        <v>0</v>
      </c>
      <c r="AA22" s="54">
        <f t="shared" si="12"/>
        <v>0</v>
      </c>
      <c r="AB22" s="55">
        <f t="shared" si="13"/>
        <v>0</v>
      </c>
      <c r="AC22" s="52">
        <v>0</v>
      </c>
      <c r="AD22" s="54">
        <f t="shared" si="14"/>
        <v>0</v>
      </c>
      <c r="AE22" s="55">
        <f t="shared" si="15"/>
        <v>0</v>
      </c>
      <c r="AF22" s="52">
        <v>9</v>
      </c>
      <c r="AG22" s="54">
        <f t="shared" si="16"/>
        <v>1.2779999999999998</v>
      </c>
      <c r="AH22" s="55">
        <f t="shared" si="17"/>
        <v>25.559999999999995</v>
      </c>
      <c r="AI22" s="52">
        <v>3</v>
      </c>
      <c r="AJ22" s="54">
        <f t="shared" si="18"/>
        <v>0.42599999999999993</v>
      </c>
      <c r="AK22" s="55">
        <f t="shared" si="19"/>
        <v>1.7039999999999997</v>
      </c>
    </row>
    <row r="23" spans="1:40">
      <c r="A23" s="9" t="s">
        <v>236</v>
      </c>
      <c r="B23" s="9">
        <v>1756798</v>
      </c>
      <c r="C23" s="24" t="s">
        <v>245</v>
      </c>
      <c r="D23" s="30" t="s">
        <v>42</v>
      </c>
      <c r="E23" s="10">
        <v>10</v>
      </c>
      <c r="F23" s="11">
        <v>2.5</v>
      </c>
      <c r="G23" s="34">
        <f>F23/E23</f>
        <v>0.25</v>
      </c>
      <c r="H23">
        <v>0</v>
      </c>
      <c r="I23" s="38">
        <f t="shared" si="0"/>
        <v>0</v>
      </c>
      <c r="J23" s="38">
        <f t="shared" si="1"/>
        <v>0</v>
      </c>
      <c r="K23" s="52">
        <v>0</v>
      </c>
      <c r="L23" s="38">
        <f t="shared" si="2"/>
        <v>0</v>
      </c>
      <c r="M23" s="38">
        <f t="shared" si="3"/>
        <v>0</v>
      </c>
      <c r="N23" s="52">
        <v>0</v>
      </c>
      <c r="O23" s="54">
        <f t="shared" si="4"/>
        <v>0</v>
      </c>
      <c r="P23" s="55">
        <f t="shared" si="5"/>
        <v>0</v>
      </c>
      <c r="Q23" s="52">
        <v>0</v>
      </c>
      <c r="R23" s="54">
        <f t="shared" si="6"/>
        <v>0</v>
      </c>
      <c r="S23" s="55">
        <f t="shared" si="7"/>
        <v>0</v>
      </c>
      <c r="T23" s="52">
        <v>0</v>
      </c>
      <c r="U23" s="54">
        <f t="shared" si="8"/>
        <v>0</v>
      </c>
      <c r="V23" s="55">
        <f t="shared" si="9"/>
        <v>0</v>
      </c>
      <c r="W23" s="52">
        <v>0</v>
      </c>
      <c r="X23" s="54">
        <f t="shared" si="10"/>
        <v>0</v>
      </c>
      <c r="Y23" s="55">
        <f t="shared" si="11"/>
        <v>0</v>
      </c>
      <c r="Z23" s="52">
        <v>0</v>
      </c>
      <c r="AA23" s="54">
        <f t="shared" si="12"/>
        <v>0</v>
      </c>
      <c r="AB23" s="55">
        <f t="shared" si="13"/>
        <v>0</v>
      </c>
      <c r="AC23" s="52">
        <v>0</v>
      </c>
      <c r="AD23" s="54">
        <f t="shared" si="14"/>
        <v>0</v>
      </c>
      <c r="AE23" s="55">
        <f t="shared" si="15"/>
        <v>0</v>
      </c>
      <c r="AF23" s="52">
        <v>1</v>
      </c>
      <c r="AG23" s="54">
        <f t="shared" si="16"/>
        <v>0.25</v>
      </c>
      <c r="AH23" s="55">
        <f t="shared" si="17"/>
        <v>5</v>
      </c>
      <c r="AI23" s="52">
        <v>1</v>
      </c>
      <c r="AJ23" s="54">
        <f t="shared" si="18"/>
        <v>0.25</v>
      </c>
      <c r="AK23" s="55">
        <f t="shared" si="19"/>
        <v>1</v>
      </c>
    </row>
    <row r="24" spans="1:40">
      <c r="A24" s="9" t="s">
        <v>239</v>
      </c>
      <c r="B24" s="9">
        <v>9138625</v>
      </c>
      <c r="C24" s="24" t="s">
        <v>242</v>
      </c>
      <c r="D24" s="30" t="s">
        <v>238</v>
      </c>
      <c r="E24" s="10">
        <v>1</v>
      </c>
      <c r="F24" s="11">
        <v>2.5</v>
      </c>
      <c r="G24" s="34">
        <f>F24/E24</f>
        <v>2.5</v>
      </c>
      <c r="H24">
        <v>0</v>
      </c>
      <c r="I24" s="38">
        <f t="shared" si="0"/>
        <v>0</v>
      </c>
      <c r="J24" s="38">
        <f t="shared" si="1"/>
        <v>0</v>
      </c>
      <c r="K24" s="52">
        <v>0</v>
      </c>
      <c r="L24" s="38">
        <f t="shared" si="2"/>
        <v>0</v>
      </c>
      <c r="M24" s="38">
        <f t="shared" si="3"/>
        <v>0</v>
      </c>
      <c r="N24" s="52">
        <v>0</v>
      </c>
      <c r="O24" s="54">
        <f t="shared" si="4"/>
        <v>0</v>
      </c>
      <c r="P24" s="55">
        <f t="shared" si="5"/>
        <v>0</v>
      </c>
      <c r="Q24" s="52">
        <v>0</v>
      </c>
      <c r="R24" s="54">
        <f t="shared" si="6"/>
        <v>0</v>
      </c>
      <c r="S24" s="55">
        <f t="shared" si="7"/>
        <v>0</v>
      </c>
      <c r="T24" s="52">
        <v>0</v>
      </c>
      <c r="U24" s="54">
        <f t="shared" si="8"/>
        <v>0</v>
      </c>
      <c r="V24" s="55">
        <f t="shared" si="9"/>
        <v>0</v>
      </c>
      <c r="W24" s="52">
        <v>0</v>
      </c>
      <c r="X24" s="54">
        <f t="shared" si="10"/>
        <v>0</v>
      </c>
      <c r="Y24" s="55">
        <f t="shared" si="11"/>
        <v>0</v>
      </c>
      <c r="Z24" s="52">
        <v>0</v>
      </c>
      <c r="AA24" s="54">
        <f t="shared" si="12"/>
        <v>0</v>
      </c>
      <c r="AB24" s="55">
        <f t="shared" si="13"/>
        <v>0</v>
      </c>
      <c r="AC24" s="52">
        <v>0</v>
      </c>
      <c r="AD24" s="54">
        <f t="shared" si="14"/>
        <v>0</v>
      </c>
      <c r="AE24" s="55">
        <f t="shared" si="15"/>
        <v>0</v>
      </c>
      <c r="AF24" s="52">
        <v>0</v>
      </c>
      <c r="AG24" s="54">
        <f t="shared" si="16"/>
        <v>0</v>
      </c>
      <c r="AH24" s="55">
        <f t="shared" si="17"/>
        <v>0</v>
      </c>
      <c r="AI24" s="52">
        <v>0</v>
      </c>
      <c r="AJ24" s="54">
        <f t="shared" si="18"/>
        <v>0</v>
      </c>
      <c r="AK24" s="55">
        <f t="shared" si="19"/>
        <v>0</v>
      </c>
    </row>
    <row r="25" spans="1:40">
      <c r="A25" s="9" t="s">
        <v>239</v>
      </c>
      <c r="B25" s="9">
        <v>9138633</v>
      </c>
      <c r="C25" s="24" t="s">
        <v>241</v>
      </c>
      <c r="D25" s="30" t="s">
        <v>237</v>
      </c>
      <c r="E25" s="10">
        <v>1</v>
      </c>
      <c r="F25" s="11">
        <v>2.5299999999999998</v>
      </c>
      <c r="G25" s="34">
        <f>F25/E25</f>
        <v>2.5299999999999998</v>
      </c>
      <c r="H25">
        <v>2</v>
      </c>
      <c r="I25" s="38">
        <f t="shared" si="0"/>
        <v>5.0599999999999996</v>
      </c>
      <c r="J25" s="38">
        <f t="shared" si="1"/>
        <v>10.119999999999999</v>
      </c>
      <c r="K25" s="52">
        <v>2</v>
      </c>
      <c r="L25" s="38">
        <f t="shared" si="2"/>
        <v>5.0599999999999996</v>
      </c>
      <c r="M25" s="38">
        <f t="shared" si="3"/>
        <v>10.119999999999999</v>
      </c>
      <c r="N25" s="52">
        <v>0</v>
      </c>
      <c r="O25" s="54">
        <f t="shared" si="4"/>
        <v>0</v>
      </c>
      <c r="P25" s="55">
        <f t="shared" si="5"/>
        <v>0</v>
      </c>
      <c r="Q25" s="52">
        <v>0</v>
      </c>
      <c r="R25" s="54">
        <f t="shared" si="6"/>
        <v>0</v>
      </c>
      <c r="S25" s="55">
        <f t="shared" si="7"/>
        <v>0</v>
      </c>
      <c r="T25" s="52">
        <v>2</v>
      </c>
      <c r="U25" s="54">
        <f t="shared" si="8"/>
        <v>5.0599999999999996</v>
      </c>
      <c r="V25" s="55">
        <f t="shared" si="9"/>
        <v>10.119999999999999</v>
      </c>
      <c r="W25" s="52">
        <v>0</v>
      </c>
      <c r="X25" s="54">
        <f t="shared" si="10"/>
        <v>0</v>
      </c>
      <c r="Y25" s="55">
        <f t="shared" si="11"/>
        <v>0</v>
      </c>
      <c r="Z25" s="52">
        <v>0</v>
      </c>
      <c r="AA25" s="54">
        <f t="shared" si="12"/>
        <v>0</v>
      </c>
      <c r="AB25" s="55">
        <f t="shared" si="13"/>
        <v>0</v>
      </c>
      <c r="AC25" s="52">
        <v>0</v>
      </c>
      <c r="AD25" s="54">
        <f t="shared" si="14"/>
        <v>0</v>
      </c>
      <c r="AE25" s="55">
        <f t="shared" si="15"/>
        <v>0</v>
      </c>
      <c r="AF25" s="52">
        <v>0</v>
      </c>
      <c r="AG25" s="54">
        <f t="shared" si="16"/>
        <v>0</v>
      </c>
      <c r="AH25" s="55">
        <f t="shared" si="17"/>
        <v>0</v>
      </c>
      <c r="AI25" s="52">
        <v>0</v>
      </c>
      <c r="AJ25" s="54">
        <f t="shared" si="18"/>
        <v>0</v>
      </c>
      <c r="AK25" s="55">
        <f t="shared" si="19"/>
        <v>0</v>
      </c>
    </row>
    <row r="26" spans="1:40">
      <c r="A26" s="9" t="s">
        <v>235</v>
      </c>
      <c r="B26" s="9">
        <v>1462926</v>
      </c>
      <c r="C26" s="24" t="s">
        <v>247</v>
      </c>
      <c r="D26" s="30" t="s">
        <v>43</v>
      </c>
      <c r="E26" s="10">
        <v>1</v>
      </c>
      <c r="F26" s="14">
        <v>7.0999999999999994E-2</v>
      </c>
      <c r="G26" s="34">
        <f>F26/E26</f>
        <v>7.0999999999999994E-2</v>
      </c>
      <c r="H26">
        <v>11</v>
      </c>
      <c r="I26" s="38">
        <f t="shared" si="0"/>
        <v>0.78099999999999992</v>
      </c>
      <c r="J26" s="38">
        <f t="shared" si="1"/>
        <v>1.5619999999999998</v>
      </c>
      <c r="K26" s="52">
        <v>4</v>
      </c>
      <c r="L26" s="38">
        <f t="shared" si="2"/>
        <v>0.28399999999999997</v>
      </c>
      <c r="M26" s="38">
        <f t="shared" si="3"/>
        <v>0.56799999999999995</v>
      </c>
      <c r="N26" s="52">
        <v>1</v>
      </c>
      <c r="O26" s="54">
        <f t="shared" si="4"/>
        <v>7.0999999999999994E-2</v>
      </c>
      <c r="P26" s="55">
        <f t="shared" si="5"/>
        <v>0.14199999999999999</v>
      </c>
      <c r="Q26" s="52">
        <v>1</v>
      </c>
      <c r="R26" s="54">
        <f t="shared" si="6"/>
        <v>7.0999999999999994E-2</v>
      </c>
      <c r="S26" s="55">
        <f t="shared" si="7"/>
        <v>0.14199999999999999</v>
      </c>
      <c r="T26" s="52">
        <v>1</v>
      </c>
      <c r="U26" s="54">
        <f t="shared" si="8"/>
        <v>7.0999999999999994E-2</v>
      </c>
      <c r="V26" s="55">
        <f t="shared" si="9"/>
        <v>0.14199999999999999</v>
      </c>
      <c r="W26" s="52">
        <v>1</v>
      </c>
      <c r="X26" s="54">
        <f t="shared" si="10"/>
        <v>7.0999999999999994E-2</v>
      </c>
      <c r="Y26" s="55">
        <f t="shared" si="11"/>
        <v>0.14199999999999999</v>
      </c>
      <c r="Z26" s="52">
        <v>4</v>
      </c>
      <c r="AA26" s="54">
        <f t="shared" si="12"/>
        <v>0.28399999999999997</v>
      </c>
      <c r="AB26" s="55">
        <f t="shared" si="13"/>
        <v>0.56799999999999995</v>
      </c>
      <c r="AC26" s="52">
        <v>0</v>
      </c>
      <c r="AD26" s="54">
        <f t="shared" si="14"/>
        <v>0</v>
      </c>
      <c r="AE26" s="55">
        <f t="shared" si="15"/>
        <v>0</v>
      </c>
      <c r="AF26" s="52">
        <v>0</v>
      </c>
      <c r="AG26" s="54">
        <f t="shared" si="16"/>
        <v>0</v>
      </c>
      <c r="AH26" s="55">
        <f t="shared" si="17"/>
        <v>0</v>
      </c>
      <c r="AI26" s="52">
        <v>0</v>
      </c>
      <c r="AJ26" s="54">
        <f t="shared" si="18"/>
        <v>0</v>
      </c>
      <c r="AK26" s="55">
        <f t="shared" si="19"/>
        <v>0</v>
      </c>
    </row>
    <row r="27" spans="1:40">
      <c r="A27" s="9" t="s">
        <v>235</v>
      </c>
      <c r="B27" s="9">
        <v>1756796</v>
      </c>
      <c r="C27" s="24" t="s">
        <v>244</v>
      </c>
      <c r="D27" s="30" t="s">
        <v>42</v>
      </c>
      <c r="E27" s="10">
        <v>10</v>
      </c>
      <c r="F27" s="14">
        <v>2.2999999999999998</v>
      </c>
      <c r="G27" s="34">
        <f>F27/E27</f>
        <v>0.22999999999999998</v>
      </c>
      <c r="H27">
        <v>10</v>
      </c>
      <c r="I27" s="38">
        <f t="shared" si="0"/>
        <v>2.2999999999999998</v>
      </c>
      <c r="J27" s="38">
        <f t="shared" si="1"/>
        <v>4.5999999999999996</v>
      </c>
      <c r="K27" s="52">
        <v>1</v>
      </c>
      <c r="L27" s="38">
        <f t="shared" si="2"/>
        <v>0.22999999999999998</v>
      </c>
      <c r="M27" s="38">
        <f t="shared" si="3"/>
        <v>0.45999999999999996</v>
      </c>
      <c r="N27" s="52">
        <v>1</v>
      </c>
      <c r="O27" s="54">
        <f t="shared" si="4"/>
        <v>0.22999999999999998</v>
      </c>
      <c r="P27" s="55">
        <f t="shared" si="5"/>
        <v>0.45999999999999996</v>
      </c>
      <c r="Q27" s="52">
        <v>1</v>
      </c>
      <c r="R27" s="54">
        <f t="shared" si="6"/>
        <v>0.22999999999999998</v>
      </c>
      <c r="S27" s="55">
        <f t="shared" si="7"/>
        <v>0.45999999999999996</v>
      </c>
      <c r="T27" s="52">
        <v>0</v>
      </c>
      <c r="U27" s="54">
        <f t="shared" si="8"/>
        <v>0</v>
      </c>
      <c r="V27" s="55">
        <f t="shared" si="9"/>
        <v>0</v>
      </c>
      <c r="W27" s="52">
        <v>0</v>
      </c>
      <c r="X27" s="54">
        <f t="shared" si="10"/>
        <v>0</v>
      </c>
      <c r="Y27" s="55">
        <f t="shared" si="11"/>
        <v>0</v>
      </c>
      <c r="Z27" s="52">
        <v>0</v>
      </c>
      <c r="AA27" s="54">
        <f t="shared" si="12"/>
        <v>0</v>
      </c>
      <c r="AB27" s="55">
        <f t="shared" si="13"/>
        <v>0</v>
      </c>
      <c r="AC27" s="52">
        <v>0</v>
      </c>
      <c r="AD27" s="54">
        <f t="shared" si="14"/>
        <v>0</v>
      </c>
      <c r="AE27" s="55">
        <f t="shared" si="15"/>
        <v>0</v>
      </c>
      <c r="AF27" s="52">
        <v>0</v>
      </c>
      <c r="AG27" s="54">
        <f t="shared" si="16"/>
        <v>0</v>
      </c>
      <c r="AH27" s="55">
        <f t="shared" si="17"/>
        <v>0</v>
      </c>
      <c r="AI27" s="52">
        <v>0</v>
      </c>
      <c r="AJ27" s="54">
        <f t="shared" si="18"/>
        <v>0</v>
      </c>
      <c r="AK27" s="55">
        <f t="shared" si="19"/>
        <v>0</v>
      </c>
    </row>
    <row r="28" spans="1:40">
      <c r="A28" s="9" t="s">
        <v>235</v>
      </c>
      <c r="B28" s="9">
        <v>1686335</v>
      </c>
      <c r="C28" s="24" t="s">
        <v>330</v>
      </c>
      <c r="D28" s="30" t="s">
        <v>331</v>
      </c>
      <c r="E28" s="37">
        <v>1</v>
      </c>
      <c r="F28" s="14">
        <v>0.45</v>
      </c>
      <c r="G28" s="34">
        <f>F28/E28</f>
        <v>0.45</v>
      </c>
      <c r="H28">
        <v>0</v>
      </c>
      <c r="I28" s="38">
        <f t="shared" si="0"/>
        <v>0</v>
      </c>
      <c r="J28" s="38">
        <f t="shared" si="1"/>
        <v>0</v>
      </c>
      <c r="K28" s="52">
        <v>0</v>
      </c>
      <c r="L28" s="38">
        <f t="shared" si="2"/>
        <v>0</v>
      </c>
      <c r="M28" s="38">
        <f t="shared" si="3"/>
        <v>0</v>
      </c>
      <c r="N28" s="52">
        <v>0</v>
      </c>
      <c r="O28" s="54">
        <f t="shared" si="4"/>
        <v>0</v>
      </c>
      <c r="P28" s="55">
        <f t="shared" si="5"/>
        <v>0</v>
      </c>
      <c r="Q28" s="52">
        <v>0</v>
      </c>
      <c r="R28" s="54">
        <f t="shared" si="6"/>
        <v>0</v>
      </c>
      <c r="S28" s="55">
        <f t="shared" si="7"/>
        <v>0</v>
      </c>
      <c r="T28" s="52">
        <v>0</v>
      </c>
      <c r="U28" s="54">
        <f t="shared" si="8"/>
        <v>0</v>
      </c>
      <c r="V28" s="55">
        <f t="shared" si="9"/>
        <v>0</v>
      </c>
      <c r="W28" s="52">
        <v>1</v>
      </c>
      <c r="X28" s="54">
        <f t="shared" si="10"/>
        <v>0.45</v>
      </c>
      <c r="Y28" s="55">
        <f t="shared" si="11"/>
        <v>0.9</v>
      </c>
      <c r="Z28" s="52">
        <v>0</v>
      </c>
      <c r="AA28" s="54">
        <f t="shared" si="12"/>
        <v>0</v>
      </c>
      <c r="AB28" s="55">
        <f t="shared" si="13"/>
        <v>0</v>
      </c>
      <c r="AC28" s="52">
        <v>0</v>
      </c>
      <c r="AD28" s="54">
        <f t="shared" si="14"/>
        <v>0</v>
      </c>
      <c r="AE28" s="55">
        <f t="shared" si="15"/>
        <v>0</v>
      </c>
      <c r="AF28" s="52">
        <v>0</v>
      </c>
      <c r="AG28" s="54">
        <f t="shared" si="16"/>
        <v>0</v>
      </c>
      <c r="AH28" s="55">
        <f t="shared" si="17"/>
        <v>0</v>
      </c>
      <c r="AI28" s="52">
        <v>0</v>
      </c>
      <c r="AJ28" s="54">
        <f t="shared" si="18"/>
        <v>0</v>
      </c>
      <c r="AK28" s="55">
        <f t="shared" si="19"/>
        <v>0</v>
      </c>
    </row>
    <row r="29" spans="1:40">
      <c r="A29" s="9" t="s">
        <v>235</v>
      </c>
      <c r="B29" s="9">
        <v>1756805</v>
      </c>
      <c r="C29" s="24" t="s">
        <v>246</v>
      </c>
      <c r="D29" s="30" t="s">
        <v>38</v>
      </c>
      <c r="E29" s="10">
        <v>10</v>
      </c>
      <c r="F29" s="14">
        <v>9.3000000000000007</v>
      </c>
      <c r="G29" s="34">
        <f>F29/E29</f>
        <v>0.93</v>
      </c>
      <c r="H29">
        <v>5</v>
      </c>
      <c r="I29" s="38">
        <f t="shared" si="0"/>
        <v>4.6500000000000004</v>
      </c>
      <c r="J29" s="38">
        <f t="shared" si="1"/>
        <v>9.3000000000000007</v>
      </c>
      <c r="K29" s="52">
        <v>0</v>
      </c>
      <c r="L29" s="38">
        <f t="shared" si="2"/>
        <v>0</v>
      </c>
      <c r="M29" s="38">
        <f t="shared" si="3"/>
        <v>0</v>
      </c>
      <c r="N29" s="52">
        <v>0</v>
      </c>
      <c r="O29" s="54">
        <f t="shared" si="4"/>
        <v>0</v>
      </c>
      <c r="P29" s="55">
        <f t="shared" si="5"/>
        <v>0</v>
      </c>
      <c r="Q29" s="52">
        <v>0</v>
      </c>
      <c r="R29" s="54">
        <f t="shared" si="6"/>
        <v>0</v>
      </c>
      <c r="S29" s="55">
        <f t="shared" si="7"/>
        <v>0</v>
      </c>
      <c r="T29" s="52">
        <v>0</v>
      </c>
      <c r="U29" s="54">
        <f t="shared" si="8"/>
        <v>0</v>
      </c>
      <c r="V29" s="55">
        <f t="shared" si="9"/>
        <v>0</v>
      </c>
      <c r="W29" s="52">
        <v>0</v>
      </c>
      <c r="X29" s="54">
        <f t="shared" si="10"/>
        <v>0</v>
      </c>
      <c r="Y29" s="55">
        <f t="shared" si="11"/>
        <v>0</v>
      </c>
      <c r="Z29" s="52">
        <v>0</v>
      </c>
      <c r="AA29" s="54">
        <f t="shared" si="12"/>
        <v>0</v>
      </c>
      <c r="AB29" s="55">
        <f t="shared" si="13"/>
        <v>0</v>
      </c>
      <c r="AC29" s="52">
        <v>0</v>
      </c>
      <c r="AD29" s="54">
        <f t="shared" si="14"/>
        <v>0</v>
      </c>
      <c r="AE29" s="55">
        <f t="shared" si="15"/>
        <v>0</v>
      </c>
      <c r="AF29" s="52">
        <v>0</v>
      </c>
      <c r="AG29" s="54">
        <f t="shared" si="16"/>
        <v>0</v>
      </c>
      <c r="AH29" s="55">
        <f t="shared" si="17"/>
        <v>0</v>
      </c>
      <c r="AI29" s="52">
        <v>0</v>
      </c>
      <c r="AJ29" s="54">
        <f t="shared" si="18"/>
        <v>0</v>
      </c>
      <c r="AK29" s="55">
        <f t="shared" si="19"/>
        <v>0</v>
      </c>
    </row>
    <row r="30" spans="1:40">
      <c r="A30" s="9" t="s">
        <v>235</v>
      </c>
      <c r="B30" s="16"/>
      <c r="C30" s="28"/>
      <c r="D30" s="30" t="s">
        <v>105</v>
      </c>
      <c r="E30" s="37">
        <v>1</v>
      </c>
      <c r="F30" s="39">
        <v>0</v>
      </c>
      <c r="G30" s="34">
        <f>F30/E30</f>
        <v>0</v>
      </c>
      <c r="H30">
        <v>0</v>
      </c>
      <c r="I30" s="38">
        <f t="shared" si="0"/>
        <v>0</v>
      </c>
      <c r="J30" s="38">
        <f t="shared" si="1"/>
        <v>0</v>
      </c>
      <c r="K30" s="52">
        <v>0</v>
      </c>
      <c r="L30" s="38">
        <f t="shared" si="2"/>
        <v>0</v>
      </c>
      <c r="M30" s="38">
        <f t="shared" si="3"/>
        <v>0</v>
      </c>
      <c r="N30" s="52">
        <v>0</v>
      </c>
      <c r="O30" s="54">
        <f t="shared" si="4"/>
        <v>0</v>
      </c>
      <c r="P30" s="55">
        <f t="shared" si="5"/>
        <v>0</v>
      </c>
      <c r="Q30" s="52">
        <v>1</v>
      </c>
      <c r="R30" s="54">
        <f t="shared" si="6"/>
        <v>0</v>
      </c>
      <c r="S30" s="55">
        <f t="shared" si="7"/>
        <v>0</v>
      </c>
      <c r="T30" s="52">
        <v>0</v>
      </c>
      <c r="U30" s="54">
        <f t="shared" si="8"/>
        <v>0</v>
      </c>
      <c r="V30" s="55">
        <f t="shared" si="9"/>
        <v>0</v>
      </c>
      <c r="W30" s="52">
        <v>0</v>
      </c>
      <c r="X30" s="54">
        <f t="shared" si="10"/>
        <v>0</v>
      </c>
      <c r="Y30" s="55">
        <f t="shared" si="11"/>
        <v>0</v>
      </c>
      <c r="Z30" s="52">
        <v>0</v>
      </c>
      <c r="AA30" s="54">
        <f t="shared" si="12"/>
        <v>0</v>
      </c>
      <c r="AB30" s="55">
        <f t="shared" si="13"/>
        <v>0</v>
      </c>
      <c r="AC30" s="52">
        <v>0</v>
      </c>
      <c r="AD30" s="54">
        <f t="shared" si="14"/>
        <v>0</v>
      </c>
      <c r="AE30" s="55">
        <f t="shared" si="15"/>
        <v>0</v>
      </c>
      <c r="AF30" s="52">
        <v>0</v>
      </c>
      <c r="AG30" s="54">
        <f t="shared" si="16"/>
        <v>0</v>
      </c>
      <c r="AH30" s="55">
        <f t="shared" si="17"/>
        <v>0</v>
      </c>
      <c r="AI30" s="52">
        <v>0</v>
      </c>
      <c r="AJ30" s="54">
        <f t="shared" si="18"/>
        <v>0</v>
      </c>
      <c r="AK30" s="55">
        <f t="shared" si="19"/>
        <v>0</v>
      </c>
    </row>
    <row r="31" spans="1:40">
      <c r="A31" s="9" t="s">
        <v>235</v>
      </c>
      <c r="B31" s="9">
        <v>1099254</v>
      </c>
      <c r="C31" s="24" t="s">
        <v>248</v>
      </c>
      <c r="D31" s="30" t="s">
        <v>238</v>
      </c>
      <c r="E31" s="10">
        <v>1</v>
      </c>
      <c r="F31" s="11">
        <v>0.5</v>
      </c>
      <c r="G31" s="34">
        <f>F31/E31</f>
        <v>0.5</v>
      </c>
      <c r="H31">
        <v>0</v>
      </c>
      <c r="I31" s="38">
        <f t="shared" si="0"/>
        <v>0</v>
      </c>
      <c r="J31" s="38">
        <f t="shared" si="1"/>
        <v>0</v>
      </c>
      <c r="K31" s="52">
        <v>0</v>
      </c>
      <c r="L31" s="38">
        <f t="shared" si="2"/>
        <v>0</v>
      </c>
      <c r="M31" s="38">
        <f t="shared" si="3"/>
        <v>0</v>
      </c>
      <c r="N31" s="52">
        <v>0</v>
      </c>
      <c r="O31" s="54">
        <f t="shared" si="4"/>
        <v>0</v>
      </c>
      <c r="P31" s="55">
        <f t="shared" si="5"/>
        <v>0</v>
      </c>
      <c r="Q31" s="52">
        <v>0</v>
      </c>
      <c r="R31" s="54">
        <f t="shared" si="6"/>
        <v>0</v>
      </c>
      <c r="S31" s="55">
        <f t="shared" si="7"/>
        <v>0</v>
      </c>
      <c r="T31" s="52">
        <v>0</v>
      </c>
      <c r="U31" s="54">
        <f t="shared" si="8"/>
        <v>0</v>
      </c>
      <c r="V31" s="55">
        <f t="shared" si="9"/>
        <v>0</v>
      </c>
      <c r="W31" s="52">
        <v>0</v>
      </c>
      <c r="X31" s="54">
        <f t="shared" si="10"/>
        <v>0</v>
      </c>
      <c r="Y31" s="55">
        <f t="shared" si="11"/>
        <v>0</v>
      </c>
      <c r="Z31" s="52">
        <v>2</v>
      </c>
      <c r="AA31" s="54">
        <f t="shared" si="12"/>
        <v>1</v>
      </c>
      <c r="AB31" s="55">
        <f t="shared" si="13"/>
        <v>2</v>
      </c>
      <c r="AC31" s="52">
        <v>2</v>
      </c>
      <c r="AD31" s="54">
        <f t="shared" si="14"/>
        <v>1</v>
      </c>
      <c r="AE31" s="55">
        <f t="shared" si="15"/>
        <v>1</v>
      </c>
      <c r="AF31" s="52">
        <v>2</v>
      </c>
      <c r="AG31" s="54">
        <f t="shared" si="16"/>
        <v>1</v>
      </c>
      <c r="AH31" s="55">
        <f t="shared" si="17"/>
        <v>20</v>
      </c>
      <c r="AI31" s="52">
        <v>0</v>
      </c>
      <c r="AJ31" s="54">
        <f t="shared" si="18"/>
        <v>0</v>
      </c>
      <c r="AK31" s="55">
        <f t="shared" si="19"/>
        <v>0</v>
      </c>
    </row>
    <row r="32" spans="1:40">
      <c r="A32" s="9" t="s">
        <v>235</v>
      </c>
      <c r="B32" s="9">
        <v>9838260</v>
      </c>
      <c r="C32" s="24" t="s">
        <v>240</v>
      </c>
      <c r="D32" s="30" t="s">
        <v>237</v>
      </c>
      <c r="E32" s="10">
        <v>1</v>
      </c>
      <c r="F32" s="11">
        <v>3.41</v>
      </c>
      <c r="G32" s="34">
        <f>F32/E32</f>
        <v>3.41</v>
      </c>
      <c r="H32">
        <v>0</v>
      </c>
      <c r="I32" s="38">
        <f t="shared" si="0"/>
        <v>0</v>
      </c>
      <c r="J32" s="38">
        <f t="shared" si="1"/>
        <v>0</v>
      </c>
      <c r="K32" s="52">
        <v>0</v>
      </c>
      <c r="L32" s="38">
        <f t="shared" si="2"/>
        <v>0</v>
      </c>
      <c r="M32" s="38">
        <f t="shared" si="3"/>
        <v>0</v>
      </c>
      <c r="N32" s="52">
        <v>0</v>
      </c>
      <c r="O32" s="54">
        <f t="shared" si="4"/>
        <v>0</v>
      </c>
      <c r="P32" s="55">
        <f t="shared" si="5"/>
        <v>0</v>
      </c>
      <c r="Q32" s="52">
        <v>0</v>
      </c>
      <c r="R32" s="54">
        <f t="shared" si="6"/>
        <v>0</v>
      </c>
      <c r="S32" s="55">
        <f t="shared" si="7"/>
        <v>0</v>
      </c>
      <c r="T32" s="52">
        <v>0</v>
      </c>
      <c r="U32" s="54">
        <f t="shared" si="8"/>
        <v>0</v>
      </c>
      <c r="V32" s="55">
        <f t="shared" si="9"/>
        <v>0</v>
      </c>
      <c r="W32" s="52">
        <v>0</v>
      </c>
      <c r="X32" s="54">
        <f t="shared" si="10"/>
        <v>0</v>
      </c>
      <c r="Y32" s="55">
        <f t="shared" si="11"/>
        <v>0</v>
      </c>
      <c r="Z32" s="52">
        <v>0</v>
      </c>
      <c r="AA32" s="54">
        <f t="shared" si="12"/>
        <v>0</v>
      </c>
      <c r="AB32" s="55">
        <f t="shared" si="13"/>
        <v>0</v>
      </c>
      <c r="AC32" s="52">
        <v>0</v>
      </c>
      <c r="AD32" s="54">
        <f t="shared" si="14"/>
        <v>0</v>
      </c>
      <c r="AE32" s="55">
        <f t="shared" si="15"/>
        <v>0</v>
      </c>
      <c r="AF32" s="52">
        <v>0</v>
      </c>
      <c r="AG32" s="54">
        <f t="shared" si="16"/>
        <v>0</v>
      </c>
      <c r="AH32" s="55">
        <f t="shared" si="17"/>
        <v>0</v>
      </c>
      <c r="AI32" s="52">
        <v>2</v>
      </c>
      <c r="AJ32" s="54">
        <f t="shared" si="18"/>
        <v>6.82</v>
      </c>
      <c r="AK32" s="55">
        <f t="shared" si="19"/>
        <v>27.28</v>
      </c>
    </row>
    <row r="33" spans="1:37">
      <c r="A33" s="9" t="s">
        <v>253</v>
      </c>
      <c r="B33" s="9">
        <v>1003198</v>
      </c>
      <c r="C33" s="24" t="s">
        <v>254</v>
      </c>
      <c r="D33" s="24" t="s">
        <v>255</v>
      </c>
      <c r="E33" s="10">
        <v>5</v>
      </c>
      <c r="F33" s="11">
        <v>1.25</v>
      </c>
      <c r="G33" s="34">
        <f>F33/E33</f>
        <v>0.25</v>
      </c>
      <c r="H33">
        <v>2</v>
      </c>
      <c r="I33" s="38">
        <f t="shared" si="0"/>
        <v>0.5</v>
      </c>
      <c r="J33" s="38">
        <f t="shared" si="1"/>
        <v>1</v>
      </c>
      <c r="K33" s="52">
        <v>1</v>
      </c>
      <c r="L33" s="38">
        <f t="shared" si="2"/>
        <v>0.25</v>
      </c>
      <c r="M33" s="38">
        <f t="shared" si="3"/>
        <v>0.5</v>
      </c>
      <c r="N33" s="52">
        <v>0</v>
      </c>
      <c r="O33" s="54">
        <f t="shared" si="4"/>
        <v>0</v>
      </c>
      <c r="P33" s="55">
        <f t="shared" si="5"/>
        <v>0</v>
      </c>
      <c r="Q33" s="52">
        <v>0</v>
      </c>
      <c r="R33" s="54">
        <f t="shared" si="6"/>
        <v>0</v>
      </c>
      <c r="S33" s="55">
        <f t="shared" si="7"/>
        <v>0</v>
      </c>
      <c r="T33" s="52">
        <v>0</v>
      </c>
      <c r="U33" s="54">
        <f t="shared" si="8"/>
        <v>0</v>
      </c>
      <c r="V33" s="55">
        <f t="shared" si="9"/>
        <v>0</v>
      </c>
      <c r="W33" s="52">
        <v>1</v>
      </c>
      <c r="X33" s="54">
        <f t="shared" si="10"/>
        <v>0.25</v>
      </c>
      <c r="Y33" s="55">
        <f t="shared" si="11"/>
        <v>0.5</v>
      </c>
      <c r="Z33" s="52">
        <v>0</v>
      </c>
      <c r="AA33" s="54">
        <f t="shared" si="12"/>
        <v>0</v>
      </c>
      <c r="AB33" s="55">
        <f t="shared" si="13"/>
        <v>0</v>
      </c>
      <c r="AC33" s="52">
        <v>0</v>
      </c>
      <c r="AD33" s="54">
        <f t="shared" si="14"/>
        <v>0</v>
      </c>
      <c r="AE33" s="55">
        <f t="shared" si="15"/>
        <v>0</v>
      </c>
      <c r="AF33" s="52">
        <v>0</v>
      </c>
      <c r="AG33" s="54">
        <f t="shared" si="16"/>
        <v>0</v>
      </c>
      <c r="AH33" s="55">
        <f t="shared" si="17"/>
        <v>0</v>
      </c>
      <c r="AI33" s="52">
        <v>0</v>
      </c>
      <c r="AJ33" s="54">
        <f t="shared" si="18"/>
        <v>0</v>
      </c>
      <c r="AK33" s="55">
        <f t="shared" si="19"/>
        <v>0</v>
      </c>
    </row>
    <row r="34" spans="1:37">
      <c r="A34" s="9" t="s">
        <v>258</v>
      </c>
      <c r="B34" s="9">
        <v>1003196</v>
      </c>
      <c r="C34" s="24" t="s">
        <v>256</v>
      </c>
      <c r="D34" s="24" t="s">
        <v>257</v>
      </c>
      <c r="E34" s="10">
        <v>5</v>
      </c>
      <c r="F34" s="11">
        <f>0.22*5</f>
        <v>1.1000000000000001</v>
      </c>
      <c r="G34" s="34">
        <f>F34/E34</f>
        <v>0.22000000000000003</v>
      </c>
      <c r="H34">
        <v>0</v>
      </c>
      <c r="I34" s="38">
        <f t="shared" si="0"/>
        <v>0</v>
      </c>
      <c r="J34" s="38">
        <f t="shared" si="1"/>
        <v>0</v>
      </c>
      <c r="K34" s="52">
        <v>0</v>
      </c>
      <c r="L34" s="38">
        <f t="shared" si="2"/>
        <v>0</v>
      </c>
      <c r="M34" s="38">
        <f t="shared" si="3"/>
        <v>0</v>
      </c>
      <c r="N34" s="52">
        <v>0</v>
      </c>
      <c r="O34" s="54">
        <f t="shared" si="4"/>
        <v>0</v>
      </c>
      <c r="P34" s="55">
        <f t="shared" si="5"/>
        <v>0</v>
      </c>
      <c r="Q34" s="52">
        <v>0</v>
      </c>
      <c r="R34" s="54">
        <f t="shared" si="6"/>
        <v>0</v>
      </c>
      <c r="S34" s="55">
        <f t="shared" si="7"/>
        <v>0</v>
      </c>
      <c r="T34" s="52">
        <v>0</v>
      </c>
      <c r="U34" s="54">
        <f t="shared" si="8"/>
        <v>0</v>
      </c>
      <c r="V34" s="55">
        <f t="shared" si="9"/>
        <v>0</v>
      </c>
      <c r="W34" s="52">
        <v>1</v>
      </c>
      <c r="X34" s="54">
        <f t="shared" si="10"/>
        <v>0.22000000000000003</v>
      </c>
      <c r="Y34" s="55">
        <f t="shared" si="11"/>
        <v>0.44000000000000006</v>
      </c>
      <c r="Z34" s="52">
        <v>0</v>
      </c>
      <c r="AA34" s="54">
        <f t="shared" si="12"/>
        <v>0</v>
      </c>
      <c r="AB34" s="55">
        <f t="shared" si="13"/>
        <v>0</v>
      </c>
      <c r="AC34" s="52">
        <v>14</v>
      </c>
      <c r="AD34" s="54">
        <f t="shared" si="14"/>
        <v>3.0800000000000005</v>
      </c>
      <c r="AE34" s="55">
        <f t="shared" si="15"/>
        <v>3.0800000000000005</v>
      </c>
      <c r="AF34" s="52">
        <v>1</v>
      </c>
      <c r="AG34" s="54">
        <f t="shared" si="16"/>
        <v>0.22000000000000003</v>
      </c>
      <c r="AH34" s="55">
        <f t="shared" si="17"/>
        <v>4.4000000000000004</v>
      </c>
      <c r="AI34" s="52">
        <v>1</v>
      </c>
      <c r="AJ34" s="54">
        <f t="shared" si="18"/>
        <v>0.22000000000000003</v>
      </c>
      <c r="AK34" s="55">
        <f t="shared" si="19"/>
        <v>0.88000000000000012</v>
      </c>
    </row>
    <row r="35" spans="1:37">
      <c r="A35" s="9" t="s">
        <v>259</v>
      </c>
      <c r="B35" s="9">
        <v>1003199</v>
      </c>
      <c r="C35" s="24" t="s">
        <v>260</v>
      </c>
      <c r="D35" s="24" t="s">
        <v>261</v>
      </c>
      <c r="E35" s="10">
        <v>5</v>
      </c>
      <c r="F35" s="11">
        <f>0.194*5</f>
        <v>0.97</v>
      </c>
      <c r="G35" s="34">
        <f>F35/E35</f>
        <v>0.19400000000000001</v>
      </c>
      <c r="H35">
        <v>0</v>
      </c>
      <c r="I35" s="38">
        <f t="shared" si="0"/>
        <v>0</v>
      </c>
      <c r="J35" s="38">
        <f t="shared" si="1"/>
        <v>0</v>
      </c>
      <c r="K35" s="52">
        <v>0</v>
      </c>
      <c r="L35" s="38">
        <f t="shared" si="2"/>
        <v>0</v>
      </c>
      <c r="M35" s="38">
        <f t="shared" si="3"/>
        <v>0</v>
      </c>
      <c r="N35" s="52">
        <v>0</v>
      </c>
      <c r="O35" s="54">
        <f t="shared" si="4"/>
        <v>0</v>
      </c>
      <c r="P35" s="55">
        <f t="shared" si="5"/>
        <v>0</v>
      </c>
      <c r="Q35" s="52">
        <v>0</v>
      </c>
      <c r="R35" s="54">
        <f t="shared" si="6"/>
        <v>0</v>
      </c>
      <c r="S35" s="55">
        <f t="shared" si="7"/>
        <v>0</v>
      </c>
      <c r="T35" s="52">
        <v>0</v>
      </c>
      <c r="U35" s="54">
        <f t="shared" si="8"/>
        <v>0</v>
      </c>
      <c r="V35" s="55">
        <f t="shared" si="9"/>
        <v>0</v>
      </c>
      <c r="W35" s="52">
        <v>0</v>
      </c>
      <c r="X35" s="54">
        <f t="shared" si="10"/>
        <v>0</v>
      </c>
      <c r="Y35" s="55">
        <f t="shared" si="11"/>
        <v>0</v>
      </c>
      <c r="Z35" s="52">
        <v>0</v>
      </c>
      <c r="AA35" s="54">
        <f t="shared" si="12"/>
        <v>0</v>
      </c>
      <c r="AB35" s="55">
        <f t="shared" si="13"/>
        <v>0</v>
      </c>
      <c r="AC35" s="52">
        <v>0</v>
      </c>
      <c r="AD35" s="54">
        <f t="shared" si="14"/>
        <v>0</v>
      </c>
      <c r="AE35" s="55">
        <f t="shared" si="15"/>
        <v>0</v>
      </c>
      <c r="AF35" s="52">
        <v>0</v>
      </c>
      <c r="AG35" s="54">
        <f t="shared" si="16"/>
        <v>0</v>
      </c>
      <c r="AH35" s="55">
        <f t="shared" si="17"/>
        <v>0</v>
      </c>
      <c r="AI35" s="52">
        <v>0</v>
      </c>
      <c r="AJ35" s="54">
        <f t="shared" si="18"/>
        <v>0</v>
      </c>
      <c r="AK35" s="55">
        <f t="shared" si="19"/>
        <v>0</v>
      </c>
    </row>
    <row r="36" spans="1:37">
      <c r="A36" s="9" t="s">
        <v>265</v>
      </c>
      <c r="B36" s="9">
        <v>1612346</v>
      </c>
      <c r="C36" s="24" t="s">
        <v>266</v>
      </c>
      <c r="D36" s="24" t="s">
        <v>266</v>
      </c>
      <c r="E36" s="10">
        <v>1</v>
      </c>
      <c r="F36" s="14">
        <v>3.9E-2</v>
      </c>
      <c r="G36" s="34">
        <f>F36/E36</f>
        <v>3.9E-2</v>
      </c>
      <c r="H36">
        <v>0</v>
      </c>
      <c r="I36" s="38">
        <f t="shared" si="0"/>
        <v>0</v>
      </c>
      <c r="J36" s="38">
        <f t="shared" si="1"/>
        <v>0</v>
      </c>
      <c r="K36" s="52">
        <v>0</v>
      </c>
      <c r="L36" s="38">
        <f t="shared" si="2"/>
        <v>0</v>
      </c>
      <c r="M36" s="38">
        <f t="shared" si="3"/>
        <v>0</v>
      </c>
      <c r="N36" s="52">
        <v>0</v>
      </c>
      <c r="O36" s="54">
        <f t="shared" si="4"/>
        <v>0</v>
      </c>
      <c r="P36" s="55">
        <f t="shared" si="5"/>
        <v>0</v>
      </c>
      <c r="Q36" s="52">
        <v>3</v>
      </c>
      <c r="R36" s="54">
        <f t="shared" si="6"/>
        <v>0.11699999999999999</v>
      </c>
      <c r="S36" s="55">
        <f t="shared" si="7"/>
        <v>0.23399999999999999</v>
      </c>
      <c r="T36" s="52">
        <v>1</v>
      </c>
      <c r="U36" s="54">
        <f t="shared" si="8"/>
        <v>3.9E-2</v>
      </c>
      <c r="V36" s="55">
        <f t="shared" si="9"/>
        <v>7.8E-2</v>
      </c>
      <c r="W36" s="52">
        <v>0</v>
      </c>
      <c r="X36" s="54">
        <f t="shared" si="10"/>
        <v>0</v>
      </c>
      <c r="Y36" s="55">
        <f t="shared" si="11"/>
        <v>0</v>
      </c>
      <c r="Z36" s="52">
        <v>0</v>
      </c>
      <c r="AA36" s="54">
        <f t="shared" si="12"/>
        <v>0</v>
      </c>
      <c r="AB36" s="55">
        <f t="shared" si="13"/>
        <v>0</v>
      </c>
      <c r="AC36" s="52">
        <v>0</v>
      </c>
      <c r="AD36" s="54">
        <f t="shared" si="14"/>
        <v>0</v>
      </c>
      <c r="AE36" s="55">
        <f t="shared" si="15"/>
        <v>0</v>
      </c>
      <c r="AF36" s="52">
        <v>0</v>
      </c>
      <c r="AG36" s="54">
        <f t="shared" si="16"/>
        <v>0</v>
      </c>
      <c r="AH36" s="55">
        <f t="shared" si="17"/>
        <v>0</v>
      </c>
      <c r="AI36" s="52">
        <v>0</v>
      </c>
      <c r="AJ36" s="54">
        <f t="shared" si="18"/>
        <v>0</v>
      </c>
      <c r="AK36" s="55">
        <f t="shared" si="19"/>
        <v>0</v>
      </c>
    </row>
    <row r="37" spans="1:37">
      <c r="A37" s="9" t="s">
        <v>249</v>
      </c>
      <c r="B37" s="9">
        <v>1861455</v>
      </c>
      <c r="C37" s="24" t="s">
        <v>262</v>
      </c>
      <c r="D37" s="24" t="s">
        <v>262</v>
      </c>
      <c r="E37" s="10">
        <v>1</v>
      </c>
      <c r="F37" s="14">
        <v>2.1999999999999999E-2</v>
      </c>
      <c r="G37" s="34">
        <f>F37/E37</f>
        <v>2.1999999999999999E-2</v>
      </c>
      <c r="H37">
        <v>0</v>
      </c>
      <c r="I37" s="38">
        <f t="shared" si="0"/>
        <v>0</v>
      </c>
      <c r="J37" s="38">
        <f t="shared" si="1"/>
        <v>0</v>
      </c>
      <c r="K37" s="52">
        <v>1</v>
      </c>
      <c r="L37" s="38">
        <f t="shared" si="2"/>
        <v>2.1999999999999999E-2</v>
      </c>
      <c r="M37" s="38">
        <f t="shared" si="3"/>
        <v>4.3999999999999997E-2</v>
      </c>
      <c r="N37" s="52">
        <v>0</v>
      </c>
      <c r="O37" s="54">
        <f t="shared" si="4"/>
        <v>0</v>
      </c>
      <c r="P37" s="55">
        <f t="shared" si="5"/>
        <v>0</v>
      </c>
      <c r="Q37" s="52">
        <v>0</v>
      </c>
      <c r="R37" s="54">
        <f t="shared" si="6"/>
        <v>0</v>
      </c>
      <c r="S37" s="55">
        <f t="shared" si="7"/>
        <v>0</v>
      </c>
      <c r="T37" s="52">
        <v>0</v>
      </c>
      <c r="U37" s="54">
        <f t="shared" si="8"/>
        <v>0</v>
      </c>
      <c r="V37" s="55">
        <f t="shared" si="9"/>
        <v>0</v>
      </c>
      <c r="W37" s="52">
        <v>0</v>
      </c>
      <c r="X37" s="54">
        <f t="shared" si="10"/>
        <v>0</v>
      </c>
      <c r="Y37" s="55">
        <f t="shared" si="11"/>
        <v>0</v>
      </c>
      <c r="Z37" s="52">
        <v>0</v>
      </c>
      <c r="AA37" s="54">
        <f t="shared" si="12"/>
        <v>0</v>
      </c>
      <c r="AB37" s="55">
        <f t="shared" si="13"/>
        <v>0</v>
      </c>
      <c r="AC37" s="52">
        <v>0</v>
      </c>
      <c r="AD37" s="54">
        <f t="shared" si="14"/>
        <v>0</v>
      </c>
      <c r="AE37" s="55">
        <f t="shared" si="15"/>
        <v>0</v>
      </c>
      <c r="AF37" s="52">
        <v>0</v>
      </c>
      <c r="AG37" s="54">
        <f t="shared" si="16"/>
        <v>0</v>
      </c>
      <c r="AH37" s="55">
        <f t="shared" si="17"/>
        <v>0</v>
      </c>
      <c r="AI37" s="52">
        <v>0</v>
      </c>
      <c r="AJ37" s="54">
        <f t="shared" si="18"/>
        <v>0</v>
      </c>
      <c r="AK37" s="55">
        <f t="shared" si="19"/>
        <v>0</v>
      </c>
    </row>
    <row r="38" spans="1:37">
      <c r="A38" s="9" t="s">
        <v>263</v>
      </c>
      <c r="B38" s="9">
        <v>1861447</v>
      </c>
      <c r="C38" s="24" t="s">
        <v>264</v>
      </c>
      <c r="D38" s="24" t="s">
        <v>264</v>
      </c>
      <c r="E38" s="10">
        <v>1</v>
      </c>
      <c r="F38" s="14">
        <v>2.1999999999999999E-2</v>
      </c>
      <c r="G38" s="34">
        <f>F38/E38</f>
        <v>2.1999999999999999E-2</v>
      </c>
      <c r="H38">
        <v>9</v>
      </c>
      <c r="I38" s="38">
        <f t="shared" si="0"/>
        <v>0.19799999999999998</v>
      </c>
      <c r="J38" s="38">
        <f t="shared" si="1"/>
        <v>0.39599999999999996</v>
      </c>
      <c r="K38" s="52">
        <v>0</v>
      </c>
      <c r="L38" s="38">
        <f t="shared" si="2"/>
        <v>0</v>
      </c>
      <c r="M38" s="38">
        <f t="shared" si="3"/>
        <v>0</v>
      </c>
      <c r="N38" s="52">
        <v>0</v>
      </c>
      <c r="O38" s="54">
        <f t="shared" si="4"/>
        <v>0</v>
      </c>
      <c r="P38" s="55">
        <f t="shared" si="5"/>
        <v>0</v>
      </c>
      <c r="Q38" s="52">
        <v>0</v>
      </c>
      <c r="R38" s="54">
        <f t="shared" si="6"/>
        <v>0</v>
      </c>
      <c r="S38" s="55">
        <f t="shared" si="7"/>
        <v>0</v>
      </c>
      <c r="T38" s="52">
        <v>0</v>
      </c>
      <c r="U38" s="54">
        <f t="shared" si="8"/>
        <v>0</v>
      </c>
      <c r="V38" s="55">
        <f t="shared" si="9"/>
        <v>0</v>
      </c>
      <c r="W38" s="52">
        <v>0</v>
      </c>
      <c r="X38" s="54">
        <f t="shared" si="10"/>
        <v>0</v>
      </c>
      <c r="Y38" s="55">
        <f t="shared" si="11"/>
        <v>0</v>
      </c>
      <c r="Z38" s="52">
        <v>0</v>
      </c>
      <c r="AA38" s="54">
        <f t="shared" si="12"/>
        <v>0</v>
      </c>
      <c r="AB38" s="55">
        <f t="shared" si="13"/>
        <v>0</v>
      </c>
      <c r="AC38" s="52">
        <v>0</v>
      </c>
      <c r="AD38" s="54">
        <f t="shared" si="14"/>
        <v>0</v>
      </c>
      <c r="AE38" s="55">
        <f t="shared" si="15"/>
        <v>0</v>
      </c>
      <c r="AF38" s="52">
        <v>0</v>
      </c>
      <c r="AG38" s="54">
        <f t="shared" si="16"/>
        <v>0</v>
      </c>
      <c r="AH38" s="55">
        <f t="shared" si="17"/>
        <v>0</v>
      </c>
      <c r="AI38" s="52">
        <v>0</v>
      </c>
      <c r="AJ38" s="54">
        <f t="shared" si="18"/>
        <v>0</v>
      </c>
      <c r="AK38" s="55">
        <f t="shared" si="19"/>
        <v>0</v>
      </c>
    </row>
    <row r="39" spans="1:37">
      <c r="A39" s="9" t="s">
        <v>87</v>
      </c>
      <c r="B39" s="9">
        <v>1617416</v>
      </c>
      <c r="C39" s="9" t="s">
        <v>325</v>
      </c>
      <c r="D39" s="9" t="s">
        <v>325</v>
      </c>
      <c r="E39" s="37">
        <v>1</v>
      </c>
      <c r="F39" s="14">
        <v>85.72</v>
      </c>
      <c r="G39" s="34">
        <f>F39/E39</f>
        <v>85.72</v>
      </c>
      <c r="I39" s="38">
        <f t="shared" si="0"/>
        <v>0</v>
      </c>
      <c r="J39" s="38">
        <f t="shared" si="1"/>
        <v>0</v>
      </c>
      <c r="K39" s="52"/>
      <c r="L39" s="38">
        <f t="shared" si="2"/>
        <v>0</v>
      </c>
      <c r="M39" s="38">
        <f t="shared" si="3"/>
        <v>0</v>
      </c>
      <c r="N39" s="52">
        <v>4</v>
      </c>
      <c r="O39" s="54">
        <f t="shared" si="4"/>
        <v>342.88</v>
      </c>
      <c r="P39" s="55">
        <f t="shared" si="5"/>
        <v>685.76</v>
      </c>
      <c r="Q39" s="52">
        <v>0</v>
      </c>
      <c r="R39" s="54">
        <f t="shared" si="6"/>
        <v>0</v>
      </c>
      <c r="S39" s="55">
        <f t="shared" si="7"/>
        <v>0</v>
      </c>
      <c r="T39" s="52">
        <v>0</v>
      </c>
      <c r="U39" s="54">
        <f t="shared" si="8"/>
        <v>0</v>
      </c>
      <c r="V39" s="55">
        <f t="shared" si="9"/>
        <v>0</v>
      </c>
      <c r="W39" s="52">
        <v>0</v>
      </c>
      <c r="X39" s="54">
        <f t="shared" si="10"/>
        <v>0</v>
      </c>
      <c r="Y39" s="55">
        <f t="shared" si="11"/>
        <v>0</v>
      </c>
      <c r="Z39" s="52">
        <v>0</v>
      </c>
      <c r="AA39" s="54">
        <f t="shared" si="12"/>
        <v>0</v>
      </c>
      <c r="AB39" s="55">
        <f t="shared" si="13"/>
        <v>0</v>
      </c>
      <c r="AC39" s="52">
        <v>0</v>
      </c>
      <c r="AD39" s="54">
        <f t="shared" si="14"/>
        <v>0</v>
      </c>
      <c r="AE39" s="55">
        <f t="shared" si="15"/>
        <v>0</v>
      </c>
      <c r="AF39" s="52">
        <v>0</v>
      </c>
      <c r="AG39" s="54">
        <f t="shared" si="16"/>
        <v>0</v>
      </c>
      <c r="AH39" s="55">
        <f t="shared" si="17"/>
        <v>0</v>
      </c>
      <c r="AI39" s="52">
        <v>0</v>
      </c>
      <c r="AJ39" s="54">
        <f t="shared" si="18"/>
        <v>0</v>
      </c>
      <c r="AK39" s="55">
        <f t="shared" si="19"/>
        <v>0</v>
      </c>
    </row>
    <row r="40" spans="1:37">
      <c r="A40" s="15" t="s">
        <v>23</v>
      </c>
      <c r="B40" s="15"/>
      <c r="C40" s="27"/>
      <c r="D40" s="32" t="s">
        <v>23</v>
      </c>
      <c r="E40" s="37">
        <v>1</v>
      </c>
      <c r="F40" s="11">
        <v>0</v>
      </c>
      <c r="G40" s="34">
        <f>F40/E40</f>
        <v>0</v>
      </c>
      <c r="H40">
        <v>1</v>
      </c>
      <c r="I40" s="38">
        <f t="shared" si="0"/>
        <v>0</v>
      </c>
      <c r="J40" s="38">
        <f t="shared" si="1"/>
        <v>0</v>
      </c>
      <c r="K40" s="52">
        <v>0</v>
      </c>
      <c r="L40" s="38">
        <f t="shared" si="2"/>
        <v>0</v>
      </c>
      <c r="M40" s="38">
        <f t="shared" si="3"/>
        <v>0</v>
      </c>
      <c r="N40" s="52">
        <v>0</v>
      </c>
      <c r="O40" s="54">
        <f t="shared" si="4"/>
        <v>0</v>
      </c>
      <c r="P40" s="55">
        <f t="shared" si="5"/>
        <v>0</v>
      </c>
      <c r="Q40" s="52">
        <v>0</v>
      </c>
      <c r="R40" s="54">
        <f t="shared" si="6"/>
        <v>0</v>
      </c>
      <c r="S40" s="55">
        <f t="shared" si="7"/>
        <v>0</v>
      </c>
      <c r="T40" s="52">
        <v>0</v>
      </c>
      <c r="U40" s="54">
        <f t="shared" si="8"/>
        <v>0</v>
      </c>
      <c r="V40" s="55">
        <f t="shared" si="9"/>
        <v>0</v>
      </c>
      <c r="W40" s="52">
        <v>0</v>
      </c>
      <c r="X40" s="54">
        <f t="shared" si="10"/>
        <v>0</v>
      </c>
      <c r="Y40" s="55">
        <f t="shared" si="11"/>
        <v>0</v>
      </c>
      <c r="Z40" s="52">
        <v>0</v>
      </c>
      <c r="AA40" s="54">
        <f t="shared" si="12"/>
        <v>0</v>
      </c>
      <c r="AB40" s="55">
        <f t="shared" si="13"/>
        <v>0</v>
      </c>
      <c r="AC40" s="52">
        <v>0</v>
      </c>
      <c r="AD40" s="54">
        <f t="shared" si="14"/>
        <v>0</v>
      </c>
      <c r="AE40" s="55">
        <f t="shared" si="15"/>
        <v>0</v>
      </c>
      <c r="AF40" s="52">
        <v>0</v>
      </c>
      <c r="AG40" s="54">
        <f t="shared" si="16"/>
        <v>0</v>
      </c>
      <c r="AH40" s="55">
        <f t="shared" si="17"/>
        <v>0</v>
      </c>
      <c r="AI40" s="52">
        <v>0</v>
      </c>
      <c r="AJ40" s="54">
        <f t="shared" si="18"/>
        <v>0</v>
      </c>
      <c r="AK40" s="55">
        <f t="shared" si="19"/>
        <v>0</v>
      </c>
    </row>
    <row r="41" spans="1:37">
      <c r="A41" s="13" t="s">
        <v>294</v>
      </c>
      <c r="B41" s="15"/>
      <c r="C41" s="27"/>
      <c r="D41" s="32"/>
      <c r="E41" s="37">
        <v>1</v>
      </c>
      <c r="F41" s="11">
        <v>0</v>
      </c>
      <c r="G41" s="34">
        <f>F41/E41</f>
        <v>0</v>
      </c>
      <c r="H41">
        <v>0</v>
      </c>
      <c r="I41" s="38">
        <f t="shared" si="0"/>
        <v>0</v>
      </c>
      <c r="J41" s="38">
        <f t="shared" si="1"/>
        <v>0</v>
      </c>
      <c r="K41" s="52">
        <v>0</v>
      </c>
      <c r="L41" s="38">
        <f t="shared" si="2"/>
        <v>0</v>
      </c>
      <c r="M41" s="38">
        <f t="shared" si="3"/>
        <v>0</v>
      </c>
      <c r="N41" s="52">
        <v>0</v>
      </c>
      <c r="O41" s="54">
        <f t="shared" si="4"/>
        <v>0</v>
      </c>
      <c r="P41" s="55">
        <f t="shared" si="5"/>
        <v>0</v>
      </c>
      <c r="Q41" s="52">
        <v>0</v>
      </c>
      <c r="R41" s="54">
        <f t="shared" si="6"/>
        <v>0</v>
      </c>
      <c r="S41" s="55">
        <f t="shared" si="7"/>
        <v>0</v>
      </c>
      <c r="T41" s="52">
        <v>0</v>
      </c>
      <c r="U41" s="54">
        <f t="shared" si="8"/>
        <v>0</v>
      </c>
      <c r="V41" s="55">
        <f t="shared" si="9"/>
        <v>0</v>
      </c>
      <c r="W41" s="52">
        <v>0</v>
      </c>
      <c r="X41" s="54">
        <f t="shared" si="10"/>
        <v>0</v>
      </c>
      <c r="Y41" s="55">
        <f t="shared" si="11"/>
        <v>0</v>
      </c>
      <c r="Z41" s="52">
        <v>0</v>
      </c>
      <c r="AA41" s="54">
        <f t="shared" si="12"/>
        <v>0</v>
      </c>
      <c r="AB41" s="55">
        <f t="shared" si="13"/>
        <v>0</v>
      </c>
      <c r="AC41" s="52">
        <v>0</v>
      </c>
      <c r="AD41" s="54">
        <f t="shared" si="14"/>
        <v>0</v>
      </c>
      <c r="AE41" s="55">
        <f t="shared" si="15"/>
        <v>0</v>
      </c>
      <c r="AF41" s="52">
        <v>1</v>
      </c>
      <c r="AG41" s="54">
        <f t="shared" si="16"/>
        <v>0</v>
      </c>
      <c r="AH41" s="55">
        <f t="shared" si="17"/>
        <v>0</v>
      </c>
      <c r="AI41" s="52">
        <v>1</v>
      </c>
      <c r="AJ41" s="54">
        <f t="shared" si="18"/>
        <v>0</v>
      </c>
      <c r="AK41" s="55">
        <f t="shared" si="19"/>
        <v>0</v>
      </c>
    </row>
    <row r="42" spans="1:37">
      <c r="A42" s="9" t="s">
        <v>221</v>
      </c>
      <c r="B42" s="9">
        <v>1021247</v>
      </c>
      <c r="C42" s="24" t="s">
        <v>277</v>
      </c>
      <c r="D42" s="30" t="s">
        <v>277</v>
      </c>
      <c r="E42" s="10">
        <v>1</v>
      </c>
      <c r="F42" s="11">
        <v>2.96</v>
      </c>
      <c r="G42" s="34">
        <f>F42/E42</f>
        <v>2.96</v>
      </c>
      <c r="H42">
        <v>0</v>
      </c>
      <c r="I42" s="38">
        <f t="shared" si="0"/>
        <v>0</v>
      </c>
      <c r="J42" s="38">
        <f t="shared" si="1"/>
        <v>0</v>
      </c>
      <c r="K42" s="52">
        <v>0</v>
      </c>
      <c r="L42" s="38">
        <f t="shared" si="2"/>
        <v>0</v>
      </c>
      <c r="M42" s="38">
        <f t="shared" si="3"/>
        <v>0</v>
      </c>
      <c r="N42" s="52">
        <v>0</v>
      </c>
      <c r="O42" s="54">
        <f t="shared" si="4"/>
        <v>0</v>
      </c>
      <c r="P42" s="55">
        <f t="shared" si="5"/>
        <v>0</v>
      </c>
      <c r="Q42" s="52">
        <v>0</v>
      </c>
      <c r="R42" s="54">
        <f t="shared" si="6"/>
        <v>0</v>
      </c>
      <c r="S42" s="55">
        <f t="shared" si="7"/>
        <v>0</v>
      </c>
      <c r="T42" s="52">
        <v>0</v>
      </c>
      <c r="U42" s="54">
        <f t="shared" si="8"/>
        <v>0</v>
      </c>
      <c r="V42" s="55">
        <f t="shared" si="9"/>
        <v>0</v>
      </c>
      <c r="W42" s="52">
        <v>2</v>
      </c>
      <c r="X42" s="54">
        <f t="shared" si="10"/>
        <v>5.92</v>
      </c>
      <c r="Y42" s="55">
        <f t="shared" si="11"/>
        <v>11.84</v>
      </c>
      <c r="Z42" s="52">
        <v>0</v>
      </c>
      <c r="AA42" s="54">
        <f t="shared" si="12"/>
        <v>0</v>
      </c>
      <c r="AB42" s="55">
        <f t="shared" si="13"/>
        <v>0</v>
      </c>
      <c r="AC42" s="52">
        <v>0</v>
      </c>
      <c r="AD42" s="54">
        <f t="shared" si="14"/>
        <v>0</v>
      </c>
      <c r="AE42" s="55">
        <f t="shared" si="15"/>
        <v>0</v>
      </c>
      <c r="AF42" s="52">
        <v>0</v>
      </c>
      <c r="AG42" s="54">
        <f t="shared" si="16"/>
        <v>0</v>
      </c>
      <c r="AH42" s="55">
        <f t="shared" si="17"/>
        <v>0</v>
      </c>
      <c r="AI42" s="52">
        <v>0</v>
      </c>
      <c r="AJ42" s="54">
        <f t="shared" si="18"/>
        <v>0</v>
      </c>
      <c r="AK42" s="55">
        <f t="shared" si="19"/>
        <v>0</v>
      </c>
    </row>
    <row r="43" spans="1:37">
      <c r="A43" s="9" t="s">
        <v>221</v>
      </c>
      <c r="B43" s="9">
        <v>9994904</v>
      </c>
      <c r="C43" s="24" t="s">
        <v>278</v>
      </c>
      <c r="D43" s="30" t="s">
        <v>279</v>
      </c>
      <c r="E43" s="10">
        <v>1</v>
      </c>
      <c r="F43" s="11">
        <v>4.8499999999999996</v>
      </c>
      <c r="G43" s="34">
        <f>F43/E43</f>
        <v>4.8499999999999996</v>
      </c>
      <c r="H43">
        <v>0</v>
      </c>
      <c r="I43" s="38">
        <f t="shared" si="0"/>
        <v>0</v>
      </c>
      <c r="J43" s="38">
        <f t="shared" si="1"/>
        <v>0</v>
      </c>
      <c r="K43" s="52">
        <v>0</v>
      </c>
      <c r="L43" s="38">
        <f t="shared" si="2"/>
        <v>0</v>
      </c>
      <c r="M43" s="38">
        <f t="shared" si="3"/>
        <v>0</v>
      </c>
      <c r="N43" s="52">
        <v>0</v>
      </c>
      <c r="O43" s="54">
        <f t="shared" si="4"/>
        <v>0</v>
      </c>
      <c r="P43" s="55">
        <f t="shared" si="5"/>
        <v>0</v>
      </c>
      <c r="Q43" s="52">
        <v>0</v>
      </c>
      <c r="R43" s="54">
        <f t="shared" si="6"/>
        <v>0</v>
      </c>
      <c r="S43" s="55">
        <f t="shared" si="7"/>
        <v>0</v>
      </c>
      <c r="T43" s="52">
        <v>0</v>
      </c>
      <c r="U43" s="54">
        <f t="shared" si="8"/>
        <v>0</v>
      </c>
      <c r="V43" s="55">
        <f t="shared" si="9"/>
        <v>0</v>
      </c>
      <c r="W43" s="52">
        <v>1</v>
      </c>
      <c r="X43" s="54">
        <f t="shared" si="10"/>
        <v>4.8499999999999996</v>
      </c>
      <c r="Y43" s="55">
        <f t="shared" si="11"/>
        <v>9.6999999999999993</v>
      </c>
      <c r="Z43" s="52">
        <v>0</v>
      </c>
      <c r="AA43" s="54">
        <f t="shared" si="12"/>
        <v>0</v>
      </c>
      <c r="AB43" s="55">
        <f t="shared" si="13"/>
        <v>0</v>
      </c>
      <c r="AC43" s="52">
        <v>0</v>
      </c>
      <c r="AD43" s="54">
        <f t="shared" si="14"/>
        <v>0</v>
      </c>
      <c r="AE43" s="55">
        <f t="shared" si="15"/>
        <v>0</v>
      </c>
      <c r="AF43" s="52">
        <v>0</v>
      </c>
      <c r="AG43" s="54">
        <f t="shared" si="16"/>
        <v>0</v>
      </c>
      <c r="AH43" s="55">
        <f t="shared" si="17"/>
        <v>0</v>
      </c>
      <c r="AI43" s="52">
        <v>0</v>
      </c>
      <c r="AJ43" s="54">
        <f t="shared" si="18"/>
        <v>0</v>
      </c>
      <c r="AK43" s="55">
        <f t="shared" si="19"/>
        <v>0</v>
      </c>
    </row>
    <row r="44" spans="1:37">
      <c r="A44" s="13" t="s">
        <v>283</v>
      </c>
      <c r="B44" s="13">
        <v>9321276</v>
      </c>
      <c r="C44" s="26" t="s">
        <v>284</v>
      </c>
      <c r="D44" s="31" t="s">
        <v>285</v>
      </c>
      <c r="E44" s="10">
        <v>1</v>
      </c>
      <c r="F44" s="11">
        <v>8.2899999999999991</v>
      </c>
      <c r="G44" s="34">
        <f>F44/E44</f>
        <v>8.2899999999999991</v>
      </c>
      <c r="H44">
        <v>0</v>
      </c>
      <c r="I44" s="38">
        <f t="shared" si="0"/>
        <v>0</v>
      </c>
      <c r="J44" s="38">
        <f t="shared" si="1"/>
        <v>0</v>
      </c>
      <c r="K44" s="52">
        <v>0</v>
      </c>
      <c r="L44" s="38">
        <f t="shared" si="2"/>
        <v>0</v>
      </c>
      <c r="M44" s="38">
        <f t="shared" si="3"/>
        <v>0</v>
      </c>
      <c r="N44" s="52">
        <v>0</v>
      </c>
      <c r="O44" s="54">
        <f t="shared" si="4"/>
        <v>0</v>
      </c>
      <c r="P44" s="55">
        <f t="shared" si="5"/>
        <v>0</v>
      </c>
      <c r="Q44" s="52">
        <v>0</v>
      </c>
      <c r="R44" s="54">
        <f t="shared" si="6"/>
        <v>0</v>
      </c>
      <c r="S44" s="55">
        <f t="shared" si="7"/>
        <v>0</v>
      </c>
      <c r="T44" s="52">
        <v>0</v>
      </c>
      <c r="U44" s="54">
        <f t="shared" si="8"/>
        <v>0</v>
      </c>
      <c r="V44" s="55">
        <f t="shared" si="9"/>
        <v>0</v>
      </c>
      <c r="W44" s="52">
        <v>0</v>
      </c>
      <c r="X44" s="54">
        <f t="shared" si="10"/>
        <v>0</v>
      </c>
      <c r="Y44" s="55">
        <f t="shared" si="11"/>
        <v>0</v>
      </c>
      <c r="Z44" s="52">
        <v>0</v>
      </c>
      <c r="AA44" s="54">
        <f t="shared" si="12"/>
        <v>0</v>
      </c>
      <c r="AB44" s="55">
        <f t="shared" si="13"/>
        <v>0</v>
      </c>
      <c r="AC44" s="52">
        <v>0</v>
      </c>
      <c r="AD44" s="54">
        <f t="shared" si="14"/>
        <v>0</v>
      </c>
      <c r="AE44" s="55">
        <f t="shared" si="15"/>
        <v>0</v>
      </c>
      <c r="AF44" s="52">
        <v>1</v>
      </c>
      <c r="AG44" s="54">
        <f t="shared" si="16"/>
        <v>8.2899999999999991</v>
      </c>
      <c r="AH44" s="55">
        <f t="shared" si="17"/>
        <v>165.79999999999998</v>
      </c>
      <c r="AI44" s="52">
        <v>0</v>
      </c>
      <c r="AJ44" s="54">
        <f t="shared" si="18"/>
        <v>0</v>
      </c>
      <c r="AK44" s="55">
        <f t="shared" si="19"/>
        <v>0</v>
      </c>
    </row>
    <row r="45" spans="1:37">
      <c r="A45" s="13" t="s">
        <v>288</v>
      </c>
      <c r="B45" s="13">
        <v>9321373</v>
      </c>
      <c r="C45" s="26" t="s">
        <v>286</v>
      </c>
      <c r="D45" s="25" t="s">
        <v>287</v>
      </c>
      <c r="E45" s="10">
        <v>1</v>
      </c>
      <c r="F45" s="11">
        <v>6.97</v>
      </c>
      <c r="G45" s="34">
        <f>F45/E45</f>
        <v>6.97</v>
      </c>
      <c r="H45">
        <v>0</v>
      </c>
      <c r="I45" s="38">
        <f t="shared" si="0"/>
        <v>0</v>
      </c>
      <c r="J45" s="38">
        <f t="shared" si="1"/>
        <v>0</v>
      </c>
      <c r="K45" s="52">
        <v>0</v>
      </c>
      <c r="L45" s="38">
        <f t="shared" si="2"/>
        <v>0</v>
      </c>
      <c r="M45" s="38">
        <f t="shared" si="3"/>
        <v>0</v>
      </c>
      <c r="N45" s="52">
        <v>0</v>
      </c>
      <c r="O45" s="54">
        <f t="shared" si="4"/>
        <v>0</v>
      </c>
      <c r="P45" s="55">
        <f t="shared" si="5"/>
        <v>0</v>
      </c>
      <c r="Q45" s="52">
        <v>0</v>
      </c>
      <c r="R45" s="54">
        <f t="shared" si="6"/>
        <v>0</v>
      </c>
      <c r="S45" s="55">
        <f t="shared" si="7"/>
        <v>0</v>
      </c>
      <c r="T45" s="52">
        <v>0</v>
      </c>
      <c r="U45" s="54">
        <f t="shared" si="8"/>
        <v>0</v>
      </c>
      <c r="V45" s="55">
        <f t="shared" si="9"/>
        <v>0</v>
      </c>
      <c r="W45" s="52">
        <v>0</v>
      </c>
      <c r="X45" s="54">
        <f t="shared" si="10"/>
        <v>0</v>
      </c>
      <c r="Y45" s="55">
        <f t="shared" si="11"/>
        <v>0</v>
      </c>
      <c r="Z45" s="52">
        <v>0</v>
      </c>
      <c r="AA45" s="54">
        <f t="shared" si="12"/>
        <v>0</v>
      </c>
      <c r="AB45" s="55">
        <f t="shared" si="13"/>
        <v>0</v>
      </c>
      <c r="AC45" s="52">
        <v>0</v>
      </c>
      <c r="AD45" s="54">
        <f t="shared" si="14"/>
        <v>0</v>
      </c>
      <c r="AE45" s="55">
        <f t="shared" si="15"/>
        <v>0</v>
      </c>
      <c r="AF45" s="52">
        <v>0</v>
      </c>
      <c r="AG45" s="54">
        <f t="shared" si="16"/>
        <v>0</v>
      </c>
      <c r="AH45" s="55">
        <f t="shared" si="17"/>
        <v>0</v>
      </c>
      <c r="AI45" s="52">
        <v>1</v>
      </c>
      <c r="AJ45" s="54">
        <f t="shared" si="18"/>
        <v>6.97</v>
      </c>
      <c r="AK45" s="55">
        <f t="shared" si="19"/>
        <v>27.88</v>
      </c>
    </row>
    <row r="46" spans="1:37">
      <c r="A46" s="9" t="s">
        <v>276</v>
      </c>
      <c r="B46" s="9">
        <v>9755560</v>
      </c>
      <c r="C46" s="24" t="s">
        <v>275</v>
      </c>
      <c r="D46" s="30">
        <v>4069</v>
      </c>
      <c r="E46" s="10">
        <v>1</v>
      </c>
      <c r="F46" s="11">
        <v>0.71</v>
      </c>
      <c r="G46" s="34">
        <f>F46/E46</f>
        <v>0.71</v>
      </c>
      <c r="H46">
        <v>0</v>
      </c>
      <c r="I46" s="38">
        <f t="shared" si="0"/>
        <v>0</v>
      </c>
      <c r="J46" s="38">
        <f t="shared" si="1"/>
        <v>0</v>
      </c>
      <c r="K46" s="52">
        <v>0</v>
      </c>
      <c r="L46" s="38">
        <f t="shared" si="2"/>
        <v>0</v>
      </c>
      <c r="M46" s="38">
        <f t="shared" si="3"/>
        <v>0</v>
      </c>
      <c r="N46" s="52">
        <v>0</v>
      </c>
      <c r="O46" s="54">
        <f t="shared" si="4"/>
        <v>0</v>
      </c>
      <c r="P46" s="55">
        <f t="shared" si="5"/>
        <v>0</v>
      </c>
      <c r="Q46" s="52">
        <v>0</v>
      </c>
      <c r="R46" s="54">
        <f t="shared" si="6"/>
        <v>0</v>
      </c>
      <c r="S46" s="55">
        <f t="shared" si="7"/>
        <v>0</v>
      </c>
      <c r="T46" s="52">
        <v>0</v>
      </c>
      <c r="U46" s="54">
        <f t="shared" si="8"/>
        <v>0</v>
      </c>
      <c r="V46" s="55">
        <f t="shared" si="9"/>
        <v>0</v>
      </c>
      <c r="W46" s="52">
        <v>1</v>
      </c>
      <c r="X46" s="54">
        <f t="shared" si="10"/>
        <v>0.71</v>
      </c>
      <c r="Y46" s="55">
        <f t="shared" si="11"/>
        <v>1.42</v>
      </c>
      <c r="Z46" s="52">
        <v>0</v>
      </c>
      <c r="AA46" s="54">
        <f t="shared" si="12"/>
        <v>0</v>
      </c>
      <c r="AB46" s="55">
        <f t="shared" si="13"/>
        <v>0</v>
      </c>
      <c r="AC46" s="52">
        <v>0</v>
      </c>
      <c r="AD46" s="54">
        <f t="shared" si="14"/>
        <v>0</v>
      </c>
      <c r="AE46" s="55">
        <f t="shared" si="15"/>
        <v>0</v>
      </c>
      <c r="AF46" s="52">
        <v>0</v>
      </c>
      <c r="AG46" s="54">
        <f t="shared" si="16"/>
        <v>0</v>
      </c>
      <c r="AH46" s="55">
        <f t="shared" si="17"/>
        <v>0</v>
      </c>
      <c r="AI46" s="52">
        <v>0</v>
      </c>
      <c r="AJ46" s="54">
        <f t="shared" si="18"/>
        <v>0</v>
      </c>
      <c r="AK46" s="55">
        <f t="shared" si="19"/>
        <v>0</v>
      </c>
    </row>
    <row r="47" spans="1:37">
      <c r="A47" s="9" t="s">
        <v>273</v>
      </c>
      <c r="B47" s="9">
        <v>1739899</v>
      </c>
      <c r="C47" s="24" t="s">
        <v>274</v>
      </c>
      <c r="D47" s="30">
        <v>4001</v>
      </c>
      <c r="E47" s="10">
        <v>1</v>
      </c>
      <c r="F47" s="11">
        <v>0.28000000000000003</v>
      </c>
      <c r="G47" s="34">
        <f>F47/E47</f>
        <v>0.28000000000000003</v>
      </c>
      <c r="H47">
        <v>0</v>
      </c>
      <c r="I47" s="38">
        <f t="shared" si="0"/>
        <v>0</v>
      </c>
      <c r="J47" s="38">
        <f t="shared" si="1"/>
        <v>0</v>
      </c>
      <c r="K47" s="52">
        <v>0</v>
      </c>
      <c r="L47" s="38">
        <f t="shared" si="2"/>
        <v>0</v>
      </c>
      <c r="M47" s="38">
        <f t="shared" si="3"/>
        <v>0</v>
      </c>
      <c r="N47" s="52">
        <v>0</v>
      </c>
      <c r="O47" s="54">
        <f t="shared" si="4"/>
        <v>0</v>
      </c>
      <c r="P47" s="55">
        <f t="shared" si="5"/>
        <v>0</v>
      </c>
      <c r="Q47" s="52">
        <v>1</v>
      </c>
      <c r="R47" s="54">
        <f t="shared" si="6"/>
        <v>0.28000000000000003</v>
      </c>
      <c r="S47" s="55">
        <f t="shared" si="7"/>
        <v>0.56000000000000005</v>
      </c>
      <c r="T47" s="52">
        <v>0</v>
      </c>
      <c r="U47" s="54">
        <f t="shared" si="8"/>
        <v>0</v>
      </c>
      <c r="V47" s="55">
        <f t="shared" si="9"/>
        <v>0</v>
      </c>
      <c r="W47" s="52">
        <v>0</v>
      </c>
      <c r="X47" s="54">
        <f t="shared" si="10"/>
        <v>0</v>
      </c>
      <c r="Y47" s="55">
        <f t="shared" si="11"/>
        <v>0</v>
      </c>
      <c r="Z47" s="52">
        <v>0</v>
      </c>
      <c r="AA47" s="54">
        <f t="shared" si="12"/>
        <v>0</v>
      </c>
      <c r="AB47" s="55">
        <f t="shared" si="13"/>
        <v>0</v>
      </c>
      <c r="AC47" s="52">
        <v>0</v>
      </c>
      <c r="AD47" s="54">
        <f t="shared" si="14"/>
        <v>0</v>
      </c>
      <c r="AE47" s="55">
        <f t="shared" si="15"/>
        <v>0</v>
      </c>
      <c r="AF47" s="52">
        <v>0</v>
      </c>
      <c r="AG47" s="54">
        <f t="shared" si="16"/>
        <v>0</v>
      </c>
      <c r="AH47" s="55">
        <f t="shared" si="17"/>
        <v>0</v>
      </c>
      <c r="AI47" s="52">
        <v>0</v>
      </c>
      <c r="AJ47" s="54">
        <f t="shared" si="18"/>
        <v>0</v>
      </c>
      <c r="AK47" s="55">
        <f t="shared" si="19"/>
        <v>0</v>
      </c>
    </row>
    <row r="48" spans="1:37">
      <c r="A48" s="9" t="s">
        <v>63</v>
      </c>
      <c r="B48" s="9">
        <v>1689852</v>
      </c>
      <c r="C48" s="9" t="s">
        <v>350</v>
      </c>
      <c r="D48" s="30" t="s">
        <v>16</v>
      </c>
      <c r="E48" s="37">
        <v>1</v>
      </c>
      <c r="F48" s="14">
        <v>1.25</v>
      </c>
      <c r="G48" s="34">
        <f>F48/E48</f>
        <v>1.25</v>
      </c>
      <c r="H48">
        <v>1</v>
      </c>
      <c r="I48" s="38">
        <f t="shared" si="0"/>
        <v>1.25</v>
      </c>
      <c r="J48" s="38">
        <f t="shared" si="1"/>
        <v>2.5</v>
      </c>
      <c r="K48" s="52">
        <v>0</v>
      </c>
      <c r="L48" s="38">
        <f t="shared" si="2"/>
        <v>0</v>
      </c>
      <c r="M48" s="38">
        <f t="shared" si="3"/>
        <v>0</v>
      </c>
      <c r="N48" s="52">
        <v>0</v>
      </c>
      <c r="O48" s="54">
        <f t="shared" si="4"/>
        <v>0</v>
      </c>
      <c r="P48" s="55">
        <f t="shared" si="5"/>
        <v>0</v>
      </c>
      <c r="Q48" s="52">
        <v>0</v>
      </c>
      <c r="R48" s="54">
        <f t="shared" si="6"/>
        <v>0</v>
      </c>
      <c r="S48" s="55">
        <f t="shared" si="7"/>
        <v>0</v>
      </c>
      <c r="T48" s="52">
        <v>0</v>
      </c>
      <c r="U48" s="54">
        <f t="shared" si="8"/>
        <v>0</v>
      </c>
      <c r="V48" s="55">
        <f t="shared" si="9"/>
        <v>0</v>
      </c>
      <c r="W48" s="52">
        <v>0</v>
      </c>
      <c r="X48" s="54">
        <f t="shared" si="10"/>
        <v>0</v>
      </c>
      <c r="Y48" s="55">
        <f t="shared" si="11"/>
        <v>0</v>
      </c>
      <c r="Z48" s="52">
        <v>2</v>
      </c>
      <c r="AA48" s="54">
        <f t="shared" si="12"/>
        <v>2.5</v>
      </c>
      <c r="AB48" s="55">
        <f t="shared" si="13"/>
        <v>5</v>
      </c>
      <c r="AC48" s="52">
        <v>0</v>
      </c>
      <c r="AD48" s="54">
        <f t="shared" si="14"/>
        <v>0</v>
      </c>
      <c r="AE48" s="55">
        <f t="shared" si="15"/>
        <v>0</v>
      </c>
      <c r="AF48" s="52">
        <v>0</v>
      </c>
      <c r="AG48" s="54">
        <f t="shared" si="16"/>
        <v>0</v>
      </c>
      <c r="AH48" s="55">
        <f t="shared" si="17"/>
        <v>0</v>
      </c>
      <c r="AI48" s="52">
        <v>0</v>
      </c>
      <c r="AJ48" s="54">
        <f t="shared" si="18"/>
        <v>0</v>
      </c>
      <c r="AK48" s="55">
        <f t="shared" si="19"/>
        <v>0</v>
      </c>
    </row>
    <row r="49" spans="1:37">
      <c r="A49" s="13" t="s">
        <v>300</v>
      </c>
      <c r="B49" s="13">
        <v>1611856</v>
      </c>
      <c r="C49" s="26" t="s">
        <v>301</v>
      </c>
      <c r="D49" s="31" t="s">
        <v>302</v>
      </c>
      <c r="E49" s="10">
        <v>1</v>
      </c>
      <c r="F49" s="11">
        <v>0.4</v>
      </c>
      <c r="G49" s="34">
        <f>F49/E49</f>
        <v>0.4</v>
      </c>
      <c r="H49">
        <v>0</v>
      </c>
      <c r="I49" s="38">
        <f t="shared" si="0"/>
        <v>0</v>
      </c>
      <c r="J49" s="38">
        <f t="shared" si="1"/>
        <v>0</v>
      </c>
      <c r="K49" s="52">
        <v>0</v>
      </c>
      <c r="L49" s="38">
        <f t="shared" si="2"/>
        <v>0</v>
      </c>
      <c r="M49" s="38">
        <f t="shared" si="3"/>
        <v>0</v>
      </c>
      <c r="N49" s="52">
        <v>0</v>
      </c>
      <c r="O49" s="54">
        <f t="shared" si="4"/>
        <v>0</v>
      </c>
      <c r="P49" s="55">
        <f t="shared" si="5"/>
        <v>0</v>
      </c>
      <c r="Q49" s="52">
        <v>0</v>
      </c>
      <c r="R49" s="54">
        <f t="shared" si="6"/>
        <v>0</v>
      </c>
      <c r="S49" s="55">
        <f t="shared" si="7"/>
        <v>0</v>
      </c>
      <c r="T49" s="52">
        <v>0</v>
      </c>
      <c r="U49" s="54">
        <f t="shared" si="8"/>
        <v>0</v>
      </c>
      <c r="V49" s="55">
        <f t="shared" si="9"/>
        <v>0</v>
      </c>
      <c r="W49" s="52">
        <v>0</v>
      </c>
      <c r="X49" s="54">
        <f t="shared" si="10"/>
        <v>0</v>
      </c>
      <c r="Y49" s="55">
        <f t="shared" si="11"/>
        <v>0</v>
      </c>
      <c r="Z49" s="52">
        <v>0</v>
      </c>
      <c r="AA49" s="54">
        <f t="shared" si="12"/>
        <v>0</v>
      </c>
      <c r="AB49" s="55">
        <f t="shared" si="13"/>
        <v>0</v>
      </c>
      <c r="AC49" s="52">
        <v>0</v>
      </c>
      <c r="AD49" s="54">
        <f t="shared" si="14"/>
        <v>0</v>
      </c>
      <c r="AE49" s="55">
        <f t="shared" si="15"/>
        <v>0</v>
      </c>
      <c r="AF49" s="52">
        <v>1</v>
      </c>
      <c r="AG49" s="54">
        <f t="shared" si="16"/>
        <v>0.4</v>
      </c>
      <c r="AH49" s="55">
        <f t="shared" si="17"/>
        <v>8</v>
      </c>
      <c r="AI49" s="52">
        <v>1</v>
      </c>
      <c r="AJ49" s="54">
        <f t="shared" si="18"/>
        <v>0.4</v>
      </c>
      <c r="AK49" s="55">
        <f t="shared" si="19"/>
        <v>1.6</v>
      </c>
    </row>
    <row r="50" spans="1:37">
      <c r="A50" s="13" t="s">
        <v>297</v>
      </c>
      <c r="B50" s="15"/>
      <c r="C50" s="27"/>
      <c r="D50" s="25"/>
      <c r="E50" s="37">
        <v>1</v>
      </c>
      <c r="F50" s="11">
        <v>0</v>
      </c>
      <c r="G50" s="34">
        <f>F50/E50</f>
        <v>0</v>
      </c>
      <c r="H50">
        <v>0</v>
      </c>
      <c r="I50" s="38">
        <f t="shared" si="0"/>
        <v>0</v>
      </c>
      <c r="J50" s="38">
        <f t="shared" si="1"/>
        <v>0</v>
      </c>
      <c r="K50" s="52">
        <v>0</v>
      </c>
      <c r="L50" s="38">
        <f t="shared" si="2"/>
        <v>0</v>
      </c>
      <c r="M50" s="38">
        <f t="shared" si="3"/>
        <v>0</v>
      </c>
      <c r="N50" s="52">
        <v>0</v>
      </c>
      <c r="O50" s="54">
        <f t="shared" si="4"/>
        <v>0</v>
      </c>
      <c r="P50" s="55">
        <f t="shared" si="5"/>
        <v>0</v>
      </c>
      <c r="Q50" s="52">
        <v>3</v>
      </c>
      <c r="R50" s="54">
        <f t="shared" si="6"/>
        <v>0</v>
      </c>
      <c r="S50" s="55">
        <f t="shared" si="7"/>
        <v>0</v>
      </c>
      <c r="T50" s="52">
        <v>0</v>
      </c>
      <c r="U50" s="54">
        <f t="shared" si="8"/>
        <v>0</v>
      </c>
      <c r="V50" s="55">
        <f t="shared" si="9"/>
        <v>0</v>
      </c>
      <c r="W50" s="52">
        <v>0</v>
      </c>
      <c r="X50" s="54">
        <f t="shared" si="10"/>
        <v>0</v>
      </c>
      <c r="Y50" s="55">
        <f t="shared" si="11"/>
        <v>0</v>
      </c>
      <c r="Z50" s="52">
        <v>0</v>
      </c>
      <c r="AA50" s="54">
        <f t="shared" si="12"/>
        <v>0</v>
      </c>
      <c r="AB50" s="55">
        <f t="shared" si="13"/>
        <v>0</v>
      </c>
      <c r="AC50" s="52">
        <v>0</v>
      </c>
      <c r="AD50" s="54">
        <f t="shared" si="14"/>
        <v>0</v>
      </c>
      <c r="AE50" s="55">
        <f t="shared" si="15"/>
        <v>0</v>
      </c>
      <c r="AF50" s="52">
        <v>0</v>
      </c>
      <c r="AG50" s="54">
        <f t="shared" si="16"/>
        <v>0</v>
      </c>
      <c r="AH50" s="55">
        <f t="shared" si="17"/>
        <v>0</v>
      </c>
      <c r="AI50" s="52">
        <v>0</v>
      </c>
      <c r="AJ50" s="54">
        <f t="shared" si="18"/>
        <v>0</v>
      </c>
      <c r="AK50" s="55">
        <f t="shared" si="19"/>
        <v>0</v>
      </c>
    </row>
    <row r="51" spans="1:37">
      <c r="A51" s="9" t="s">
        <v>219</v>
      </c>
      <c r="B51" s="9">
        <v>9341773</v>
      </c>
      <c r="C51" s="24" t="s">
        <v>224</v>
      </c>
      <c r="D51" s="30">
        <v>33</v>
      </c>
      <c r="E51" s="10">
        <v>50</v>
      </c>
      <c r="F51" s="11">
        <f>50*0.042</f>
        <v>2.1</v>
      </c>
      <c r="G51" s="34">
        <f>F51/E51</f>
        <v>4.2000000000000003E-2</v>
      </c>
      <c r="H51">
        <v>1</v>
      </c>
      <c r="I51" s="38">
        <f t="shared" si="0"/>
        <v>4.2000000000000003E-2</v>
      </c>
      <c r="J51" s="38">
        <f t="shared" si="1"/>
        <v>8.4000000000000005E-2</v>
      </c>
      <c r="K51" s="52">
        <v>0</v>
      </c>
      <c r="L51" s="38">
        <f t="shared" si="2"/>
        <v>0</v>
      </c>
      <c r="M51" s="38">
        <f t="shared" si="3"/>
        <v>0</v>
      </c>
      <c r="N51" s="52">
        <v>0</v>
      </c>
      <c r="O51" s="54">
        <f t="shared" si="4"/>
        <v>0</v>
      </c>
      <c r="P51" s="55">
        <f t="shared" si="5"/>
        <v>0</v>
      </c>
      <c r="Q51" s="52">
        <v>0</v>
      </c>
      <c r="R51" s="54">
        <f t="shared" si="6"/>
        <v>0</v>
      </c>
      <c r="S51" s="55">
        <f t="shared" si="7"/>
        <v>0</v>
      </c>
      <c r="T51" s="52">
        <v>0</v>
      </c>
      <c r="U51" s="54">
        <f t="shared" si="8"/>
        <v>0</v>
      </c>
      <c r="V51" s="55">
        <f t="shared" si="9"/>
        <v>0</v>
      </c>
      <c r="W51" s="52">
        <v>0</v>
      </c>
      <c r="X51" s="54">
        <f t="shared" si="10"/>
        <v>0</v>
      </c>
      <c r="Y51" s="55">
        <f t="shared" si="11"/>
        <v>0</v>
      </c>
      <c r="Z51" s="52">
        <v>0</v>
      </c>
      <c r="AA51" s="54">
        <f t="shared" si="12"/>
        <v>0</v>
      </c>
      <c r="AB51" s="55">
        <f t="shared" si="13"/>
        <v>0</v>
      </c>
      <c r="AC51" s="52">
        <v>0</v>
      </c>
      <c r="AD51" s="54">
        <f t="shared" si="14"/>
        <v>0</v>
      </c>
      <c r="AE51" s="55">
        <f t="shared" si="15"/>
        <v>0</v>
      </c>
      <c r="AF51" s="52">
        <v>0</v>
      </c>
      <c r="AG51" s="54">
        <f t="shared" si="16"/>
        <v>0</v>
      </c>
      <c r="AH51" s="55">
        <f t="shared" si="17"/>
        <v>0</v>
      </c>
      <c r="AI51" s="52">
        <v>0</v>
      </c>
      <c r="AJ51" s="54">
        <f t="shared" si="18"/>
        <v>0</v>
      </c>
      <c r="AK51" s="55">
        <f t="shared" si="19"/>
        <v>0</v>
      </c>
    </row>
    <row r="52" spans="1:37">
      <c r="A52" s="9" t="s">
        <v>219</v>
      </c>
      <c r="B52" s="9">
        <v>1652641</v>
      </c>
      <c r="C52" s="24" t="s">
        <v>225</v>
      </c>
      <c r="D52" s="30">
        <v>100</v>
      </c>
      <c r="E52" s="10">
        <v>1</v>
      </c>
      <c r="F52" s="14">
        <v>9.8000000000000004E-2</v>
      </c>
      <c r="G52" s="34">
        <f>F52/E52</f>
        <v>9.8000000000000004E-2</v>
      </c>
      <c r="H52">
        <v>25</v>
      </c>
      <c r="I52" s="38">
        <f t="shared" si="0"/>
        <v>2.4500000000000002</v>
      </c>
      <c r="J52" s="38">
        <f t="shared" si="1"/>
        <v>4.9000000000000004</v>
      </c>
      <c r="K52" s="52">
        <v>2</v>
      </c>
      <c r="L52" s="38">
        <f t="shared" si="2"/>
        <v>0.19600000000000001</v>
      </c>
      <c r="M52" s="38">
        <f t="shared" si="3"/>
        <v>0.39200000000000002</v>
      </c>
      <c r="N52" s="52">
        <v>0</v>
      </c>
      <c r="O52" s="54">
        <f t="shared" si="4"/>
        <v>0</v>
      </c>
      <c r="P52" s="55">
        <f t="shared" si="5"/>
        <v>0</v>
      </c>
      <c r="Q52" s="52">
        <v>0</v>
      </c>
      <c r="R52" s="54">
        <f t="shared" si="6"/>
        <v>0</v>
      </c>
      <c r="S52" s="55">
        <f t="shared" si="7"/>
        <v>0</v>
      </c>
      <c r="T52" s="52">
        <v>0</v>
      </c>
      <c r="U52" s="54">
        <f t="shared" si="8"/>
        <v>0</v>
      </c>
      <c r="V52" s="55">
        <f t="shared" si="9"/>
        <v>0</v>
      </c>
      <c r="W52" s="52">
        <v>0</v>
      </c>
      <c r="X52" s="54">
        <f t="shared" si="10"/>
        <v>0</v>
      </c>
      <c r="Y52" s="55">
        <f t="shared" si="11"/>
        <v>0</v>
      </c>
      <c r="Z52" s="52">
        <v>0</v>
      </c>
      <c r="AA52" s="54">
        <f t="shared" si="12"/>
        <v>0</v>
      </c>
      <c r="AB52" s="55">
        <f t="shared" si="13"/>
        <v>0</v>
      </c>
      <c r="AC52" s="52">
        <v>0</v>
      </c>
      <c r="AD52" s="54">
        <f t="shared" si="14"/>
        <v>0</v>
      </c>
      <c r="AE52" s="55">
        <f t="shared" si="15"/>
        <v>0</v>
      </c>
      <c r="AF52" s="52">
        <v>0</v>
      </c>
      <c r="AG52" s="54">
        <f t="shared" si="16"/>
        <v>0</v>
      </c>
      <c r="AH52" s="55">
        <f t="shared" si="17"/>
        <v>0</v>
      </c>
      <c r="AI52" s="52">
        <v>0</v>
      </c>
      <c r="AJ52" s="54">
        <f t="shared" si="18"/>
        <v>0</v>
      </c>
      <c r="AK52" s="55">
        <f t="shared" si="19"/>
        <v>0</v>
      </c>
    </row>
    <row r="53" spans="1:37">
      <c r="A53" s="9" t="s">
        <v>219</v>
      </c>
      <c r="B53" s="9">
        <v>1126953</v>
      </c>
      <c r="C53" s="24" t="s">
        <v>226</v>
      </c>
      <c r="D53" s="30">
        <v>220</v>
      </c>
      <c r="E53" s="10">
        <v>1</v>
      </c>
      <c r="F53" s="14">
        <v>6.4000000000000001E-2</v>
      </c>
      <c r="G53" s="34">
        <f>F53/E53</f>
        <v>6.4000000000000001E-2</v>
      </c>
      <c r="H53">
        <v>0</v>
      </c>
      <c r="I53" s="38">
        <f t="shared" si="0"/>
        <v>0</v>
      </c>
      <c r="J53" s="38">
        <f t="shared" si="1"/>
        <v>0</v>
      </c>
      <c r="K53" s="52">
        <v>0</v>
      </c>
      <c r="L53" s="38">
        <f t="shared" si="2"/>
        <v>0</v>
      </c>
      <c r="M53" s="38">
        <f t="shared" si="3"/>
        <v>0</v>
      </c>
      <c r="N53" s="52">
        <v>0</v>
      </c>
      <c r="O53" s="54">
        <f t="shared" si="4"/>
        <v>0</v>
      </c>
      <c r="P53" s="55">
        <f t="shared" si="5"/>
        <v>0</v>
      </c>
      <c r="Q53" s="52">
        <v>3</v>
      </c>
      <c r="R53" s="54">
        <f t="shared" si="6"/>
        <v>0.192</v>
      </c>
      <c r="S53" s="55">
        <f t="shared" si="7"/>
        <v>0.38400000000000001</v>
      </c>
      <c r="T53" s="52">
        <v>0</v>
      </c>
      <c r="U53" s="54">
        <f t="shared" si="8"/>
        <v>0</v>
      </c>
      <c r="V53" s="55">
        <f t="shared" si="9"/>
        <v>0</v>
      </c>
      <c r="W53" s="52">
        <v>0</v>
      </c>
      <c r="X53" s="54">
        <f t="shared" si="10"/>
        <v>0</v>
      </c>
      <c r="Y53" s="55">
        <f t="shared" si="11"/>
        <v>0</v>
      </c>
      <c r="Z53" s="52">
        <v>0</v>
      </c>
      <c r="AA53" s="54">
        <f t="shared" si="12"/>
        <v>0</v>
      </c>
      <c r="AB53" s="55">
        <f t="shared" si="13"/>
        <v>0</v>
      </c>
      <c r="AC53" s="52">
        <v>0</v>
      </c>
      <c r="AD53" s="54">
        <f t="shared" si="14"/>
        <v>0</v>
      </c>
      <c r="AE53" s="55">
        <f t="shared" si="15"/>
        <v>0</v>
      </c>
      <c r="AF53" s="52">
        <v>0</v>
      </c>
      <c r="AG53" s="54">
        <f t="shared" si="16"/>
        <v>0</v>
      </c>
      <c r="AH53" s="55">
        <f t="shared" si="17"/>
        <v>0</v>
      </c>
      <c r="AI53" s="52">
        <v>0</v>
      </c>
      <c r="AJ53" s="54">
        <f t="shared" si="18"/>
        <v>0</v>
      </c>
      <c r="AK53" s="55">
        <f t="shared" si="19"/>
        <v>0</v>
      </c>
    </row>
    <row r="54" spans="1:37">
      <c r="A54" s="9" t="s">
        <v>219</v>
      </c>
      <c r="B54" s="9">
        <v>1126972</v>
      </c>
      <c r="C54" s="24" t="s">
        <v>228</v>
      </c>
      <c r="D54" s="30">
        <v>330</v>
      </c>
      <c r="E54" s="10">
        <v>1</v>
      </c>
      <c r="F54" s="14">
        <v>6.4000000000000001E-2</v>
      </c>
      <c r="G54" s="34">
        <f>F54/E54</f>
        <v>6.4000000000000001E-2</v>
      </c>
      <c r="H54">
        <v>4</v>
      </c>
      <c r="I54" s="38">
        <f t="shared" si="0"/>
        <v>0.25600000000000001</v>
      </c>
      <c r="J54" s="38">
        <f t="shared" si="1"/>
        <v>0.51200000000000001</v>
      </c>
      <c r="K54" s="52">
        <v>0</v>
      </c>
      <c r="L54" s="38">
        <f t="shared" si="2"/>
        <v>0</v>
      </c>
      <c r="M54" s="38">
        <f t="shared" si="3"/>
        <v>0</v>
      </c>
      <c r="N54" s="52">
        <v>0</v>
      </c>
      <c r="O54" s="54">
        <f t="shared" si="4"/>
        <v>0</v>
      </c>
      <c r="P54" s="55">
        <f t="shared" si="5"/>
        <v>0</v>
      </c>
      <c r="Q54" s="52">
        <v>0</v>
      </c>
      <c r="R54" s="54">
        <f t="shared" si="6"/>
        <v>0</v>
      </c>
      <c r="S54" s="55">
        <f t="shared" si="7"/>
        <v>0</v>
      </c>
      <c r="T54" s="52">
        <v>0</v>
      </c>
      <c r="U54" s="54">
        <f t="shared" si="8"/>
        <v>0</v>
      </c>
      <c r="V54" s="55">
        <f t="shared" si="9"/>
        <v>0</v>
      </c>
      <c r="W54" s="52">
        <v>0</v>
      </c>
      <c r="X54" s="54">
        <f t="shared" si="10"/>
        <v>0</v>
      </c>
      <c r="Y54" s="55">
        <f t="shared" si="11"/>
        <v>0</v>
      </c>
      <c r="Z54" s="52">
        <v>0</v>
      </c>
      <c r="AA54" s="54">
        <f t="shared" si="12"/>
        <v>0</v>
      </c>
      <c r="AB54" s="55">
        <f t="shared" si="13"/>
        <v>0</v>
      </c>
      <c r="AC54" s="52">
        <v>0</v>
      </c>
      <c r="AD54" s="54">
        <f t="shared" si="14"/>
        <v>0</v>
      </c>
      <c r="AE54" s="55">
        <f t="shared" si="15"/>
        <v>0</v>
      </c>
      <c r="AF54" s="52">
        <v>0</v>
      </c>
      <c r="AG54" s="54">
        <f t="shared" si="16"/>
        <v>0</v>
      </c>
      <c r="AH54" s="55">
        <f t="shared" si="17"/>
        <v>0</v>
      </c>
      <c r="AI54" s="52">
        <v>0</v>
      </c>
      <c r="AJ54" s="54">
        <f t="shared" si="18"/>
        <v>0</v>
      </c>
      <c r="AK54" s="55">
        <f t="shared" si="19"/>
        <v>0</v>
      </c>
    </row>
    <row r="55" spans="1:37">
      <c r="A55" s="9" t="s">
        <v>219</v>
      </c>
      <c r="B55" s="9">
        <v>1126978</v>
      </c>
      <c r="C55" s="24" t="s">
        <v>227</v>
      </c>
      <c r="D55" s="30">
        <v>360</v>
      </c>
      <c r="E55" s="10">
        <v>1</v>
      </c>
      <c r="F55" s="14">
        <v>5.3999999999999999E-2</v>
      </c>
      <c r="G55" s="34">
        <f>F55/E55</f>
        <v>5.3999999999999999E-2</v>
      </c>
      <c r="H55">
        <v>0</v>
      </c>
      <c r="I55" s="38">
        <f t="shared" si="0"/>
        <v>0</v>
      </c>
      <c r="J55" s="38">
        <f t="shared" si="1"/>
        <v>0</v>
      </c>
      <c r="K55" s="52">
        <v>0</v>
      </c>
      <c r="L55" s="38">
        <f t="shared" si="2"/>
        <v>0</v>
      </c>
      <c r="M55" s="38">
        <f t="shared" si="3"/>
        <v>0</v>
      </c>
      <c r="N55" s="52">
        <v>0</v>
      </c>
      <c r="O55" s="54">
        <f t="shared" si="4"/>
        <v>0</v>
      </c>
      <c r="P55" s="55">
        <f t="shared" si="5"/>
        <v>0</v>
      </c>
      <c r="Q55" s="52">
        <v>0</v>
      </c>
      <c r="R55" s="54">
        <f t="shared" si="6"/>
        <v>0</v>
      </c>
      <c r="S55" s="55">
        <f t="shared" si="7"/>
        <v>0</v>
      </c>
      <c r="T55" s="52">
        <v>0</v>
      </c>
      <c r="U55" s="54">
        <f t="shared" si="8"/>
        <v>0</v>
      </c>
      <c r="V55" s="55">
        <f t="shared" si="9"/>
        <v>0</v>
      </c>
      <c r="W55" s="52">
        <v>4</v>
      </c>
      <c r="X55" s="54">
        <f t="shared" si="10"/>
        <v>0.216</v>
      </c>
      <c r="Y55" s="55">
        <f t="shared" si="11"/>
        <v>0.432</v>
      </c>
      <c r="Z55" s="52">
        <v>0</v>
      </c>
      <c r="AA55" s="54">
        <f t="shared" si="12"/>
        <v>0</v>
      </c>
      <c r="AB55" s="55">
        <f t="shared" si="13"/>
        <v>0</v>
      </c>
      <c r="AC55" s="52">
        <v>0</v>
      </c>
      <c r="AD55" s="54">
        <f t="shared" si="14"/>
        <v>0</v>
      </c>
      <c r="AE55" s="55">
        <f t="shared" si="15"/>
        <v>0</v>
      </c>
      <c r="AF55" s="52">
        <v>0</v>
      </c>
      <c r="AG55" s="54">
        <f t="shared" si="16"/>
        <v>0</v>
      </c>
      <c r="AH55" s="55">
        <f t="shared" si="17"/>
        <v>0</v>
      </c>
      <c r="AI55" s="52">
        <v>0</v>
      </c>
      <c r="AJ55" s="54">
        <f t="shared" si="18"/>
        <v>0</v>
      </c>
      <c r="AK55" s="55">
        <f t="shared" si="19"/>
        <v>0</v>
      </c>
    </row>
    <row r="56" spans="1:37">
      <c r="A56" s="9" t="s">
        <v>219</v>
      </c>
      <c r="B56" s="9">
        <v>9342001</v>
      </c>
      <c r="C56" s="9" t="s">
        <v>333</v>
      </c>
      <c r="D56" s="30">
        <v>510</v>
      </c>
      <c r="E56" s="37">
        <v>50</v>
      </c>
      <c r="F56" s="14">
        <f>50*0.042</f>
        <v>2.1</v>
      </c>
      <c r="G56" s="34">
        <f>F56/E56</f>
        <v>4.2000000000000003E-2</v>
      </c>
      <c r="H56">
        <v>0</v>
      </c>
      <c r="I56" s="38">
        <f t="shared" si="0"/>
        <v>0</v>
      </c>
      <c r="J56" s="38">
        <f t="shared" si="1"/>
        <v>0</v>
      </c>
      <c r="K56" s="52">
        <v>0</v>
      </c>
      <c r="L56" s="38">
        <f t="shared" si="2"/>
        <v>0</v>
      </c>
      <c r="M56" s="38">
        <f t="shared" si="3"/>
        <v>0</v>
      </c>
      <c r="N56" s="52">
        <v>0</v>
      </c>
      <c r="O56" s="54">
        <f t="shared" si="4"/>
        <v>0</v>
      </c>
      <c r="P56" s="55">
        <f t="shared" si="5"/>
        <v>0</v>
      </c>
      <c r="Q56" s="52">
        <v>0</v>
      </c>
      <c r="R56" s="54">
        <f t="shared" si="6"/>
        <v>0</v>
      </c>
      <c r="S56" s="55">
        <f t="shared" si="7"/>
        <v>0</v>
      </c>
      <c r="T56" s="52">
        <v>0</v>
      </c>
      <c r="U56" s="54">
        <f t="shared" si="8"/>
        <v>0</v>
      </c>
      <c r="V56" s="55">
        <f t="shared" si="9"/>
        <v>0</v>
      </c>
      <c r="W56" s="52">
        <v>2</v>
      </c>
      <c r="X56" s="54">
        <f t="shared" si="10"/>
        <v>8.4000000000000005E-2</v>
      </c>
      <c r="Y56" s="55">
        <f t="shared" si="11"/>
        <v>0.16800000000000001</v>
      </c>
      <c r="Z56" s="52">
        <v>0</v>
      </c>
      <c r="AA56" s="54">
        <f t="shared" si="12"/>
        <v>0</v>
      </c>
      <c r="AB56" s="55">
        <f t="shared" si="13"/>
        <v>0</v>
      </c>
      <c r="AC56" s="52">
        <v>14</v>
      </c>
      <c r="AD56" s="54">
        <f t="shared" si="14"/>
        <v>0.58800000000000008</v>
      </c>
      <c r="AE56" s="55">
        <f t="shared" si="15"/>
        <v>0.58800000000000008</v>
      </c>
      <c r="AF56" s="52">
        <v>0</v>
      </c>
      <c r="AG56" s="54">
        <f t="shared" si="16"/>
        <v>0</v>
      </c>
      <c r="AH56" s="55">
        <f t="shared" si="17"/>
        <v>0</v>
      </c>
      <c r="AI56" s="52">
        <v>0</v>
      </c>
      <c r="AJ56" s="54">
        <f t="shared" si="18"/>
        <v>0</v>
      </c>
      <c r="AK56" s="55">
        <f t="shared" si="19"/>
        <v>0</v>
      </c>
    </row>
    <row r="57" spans="1:37">
      <c r="A57" s="9" t="s">
        <v>219</v>
      </c>
      <c r="B57" s="9">
        <v>1652663</v>
      </c>
      <c r="C57" s="24" t="s">
        <v>229</v>
      </c>
      <c r="D57" s="30" t="s">
        <v>124</v>
      </c>
      <c r="E57" s="10">
        <v>1</v>
      </c>
      <c r="F57" s="14">
        <v>8.3000000000000004E-2</v>
      </c>
      <c r="G57" s="34">
        <f>F57/E57</f>
        <v>8.3000000000000004E-2</v>
      </c>
      <c r="H57">
        <v>11</v>
      </c>
      <c r="I57" s="38">
        <f t="shared" si="0"/>
        <v>0.91300000000000003</v>
      </c>
      <c r="J57" s="38">
        <f t="shared" si="1"/>
        <v>1.8260000000000001</v>
      </c>
      <c r="K57" s="52">
        <v>7</v>
      </c>
      <c r="L57" s="38">
        <f t="shared" si="2"/>
        <v>0.58100000000000007</v>
      </c>
      <c r="M57" s="38">
        <f t="shared" si="3"/>
        <v>1.1620000000000001</v>
      </c>
      <c r="N57" s="52">
        <v>0</v>
      </c>
      <c r="O57" s="54">
        <f t="shared" si="4"/>
        <v>0</v>
      </c>
      <c r="P57" s="55">
        <f t="shared" si="5"/>
        <v>0</v>
      </c>
      <c r="Q57" s="52">
        <v>3</v>
      </c>
      <c r="R57" s="54">
        <f t="shared" si="6"/>
        <v>0.249</v>
      </c>
      <c r="S57" s="55">
        <f t="shared" si="7"/>
        <v>0.498</v>
      </c>
      <c r="T57" s="52">
        <v>0</v>
      </c>
      <c r="U57" s="54">
        <f t="shared" si="8"/>
        <v>0</v>
      </c>
      <c r="V57" s="55">
        <f t="shared" si="9"/>
        <v>0</v>
      </c>
      <c r="W57" s="52">
        <v>2</v>
      </c>
      <c r="X57" s="54">
        <f t="shared" si="10"/>
        <v>0.16600000000000001</v>
      </c>
      <c r="Y57" s="55">
        <f t="shared" si="11"/>
        <v>0.33200000000000002</v>
      </c>
      <c r="Z57" s="52">
        <v>0</v>
      </c>
      <c r="AA57" s="54">
        <f t="shared" si="12"/>
        <v>0</v>
      </c>
      <c r="AB57" s="55">
        <f t="shared" si="13"/>
        <v>0</v>
      </c>
      <c r="AC57" s="52">
        <v>0</v>
      </c>
      <c r="AD57" s="54">
        <f t="shared" si="14"/>
        <v>0</v>
      </c>
      <c r="AE57" s="55">
        <f t="shared" si="15"/>
        <v>0</v>
      </c>
      <c r="AF57" s="52">
        <v>0</v>
      </c>
      <c r="AG57" s="54">
        <f t="shared" si="16"/>
        <v>0</v>
      </c>
      <c r="AH57" s="55">
        <f t="shared" si="17"/>
        <v>0</v>
      </c>
      <c r="AI57" s="52">
        <v>2</v>
      </c>
      <c r="AJ57" s="54">
        <f t="shared" si="18"/>
        <v>0.16600000000000001</v>
      </c>
      <c r="AK57" s="55">
        <f t="shared" si="19"/>
        <v>0.66400000000000003</v>
      </c>
    </row>
    <row r="58" spans="1:37">
      <c r="A58" s="9" t="s">
        <v>219</v>
      </c>
      <c r="B58" s="9">
        <v>1416872</v>
      </c>
      <c r="C58" s="24" t="s">
        <v>230</v>
      </c>
      <c r="D58" s="30" t="s">
        <v>217</v>
      </c>
      <c r="E58" s="10">
        <v>1</v>
      </c>
      <c r="F58" s="14">
        <v>2.5999999999999999E-2</v>
      </c>
      <c r="G58" s="34">
        <f>F58/E58</f>
        <v>2.5999999999999999E-2</v>
      </c>
      <c r="H58">
        <v>14</v>
      </c>
      <c r="I58" s="38">
        <f t="shared" si="0"/>
        <v>0.36399999999999999</v>
      </c>
      <c r="J58" s="38">
        <f t="shared" si="1"/>
        <v>0.72799999999999998</v>
      </c>
      <c r="K58" s="52">
        <v>0</v>
      </c>
      <c r="L58" s="38">
        <f t="shared" si="2"/>
        <v>0</v>
      </c>
      <c r="M58" s="38">
        <f t="shared" si="3"/>
        <v>0</v>
      </c>
      <c r="N58" s="52">
        <v>0</v>
      </c>
      <c r="O58" s="54">
        <f t="shared" si="4"/>
        <v>0</v>
      </c>
      <c r="P58" s="55">
        <f t="shared" si="5"/>
        <v>0</v>
      </c>
      <c r="Q58" s="52">
        <v>0</v>
      </c>
      <c r="R58" s="54">
        <f t="shared" si="6"/>
        <v>0</v>
      </c>
      <c r="S58" s="55">
        <f t="shared" si="7"/>
        <v>0</v>
      </c>
      <c r="T58" s="52">
        <v>0</v>
      </c>
      <c r="U58" s="54">
        <f t="shared" si="8"/>
        <v>0</v>
      </c>
      <c r="V58" s="55">
        <f t="shared" si="9"/>
        <v>0</v>
      </c>
      <c r="W58" s="52">
        <v>0</v>
      </c>
      <c r="X58" s="54">
        <f t="shared" si="10"/>
        <v>0</v>
      </c>
      <c r="Y58" s="55">
        <f t="shared" si="11"/>
        <v>0</v>
      </c>
      <c r="Z58" s="52">
        <v>0</v>
      </c>
      <c r="AA58" s="54">
        <f t="shared" si="12"/>
        <v>0</v>
      </c>
      <c r="AB58" s="55">
        <f t="shared" si="13"/>
        <v>0</v>
      </c>
      <c r="AC58" s="52">
        <v>0</v>
      </c>
      <c r="AD58" s="54">
        <f t="shared" si="14"/>
        <v>0</v>
      </c>
      <c r="AE58" s="55">
        <f t="shared" si="15"/>
        <v>0</v>
      </c>
      <c r="AF58" s="52">
        <v>0</v>
      </c>
      <c r="AG58" s="54">
        <f t="shared" si="16"/>
        <v>0</v>
      </c>
      <c r="AH58" s="55">
        <f t="shared" si="17"/>
        <v>0</v>
      </c>
      <c r="AI58" s="52">
        <v>0</v>
      </c>
      <c r="AJ58" s="54">
        <f t="shared" si="18"/>
        <v>0</v>
      </c>
      <c r="AK58" s="55">
        <f t="shared" si="19"/>
        <v>0</v>
      </c>
    </row>
    <row r="59" spans="1:37">
      <c r="A59" s="9" t="s">
        <v>219</v>
      </c>
      <c r="B59" s="9">
        <v>9341110</v>
      </c>
      <c r="C59" s="24" t="s">
        <v>231</v>
      </c>
      <c r="D59" s="30" t="s">
        <v>16</v>
      </c>
      <c r="E59" s="10">
        <v>50</v>
      </c>
      <c r="F59" s="11">
        <f>0.042*50</f>
        <v>2.1</v>
      </c>
      <c r="G59" s="34">
        <f>F59/E59</f>
        <v>4.2000000000000003E-2</v>
      </c>
      <c r="H59">
        <v>3</v>
      </c>
      <c r="I59" s="38">
        <f t="shared" si="0"/>
        <v>0.126</v>
      </c>
      <c r="J59" s="38">
        <f t="shared" si="1"/>
        <v>0.252</v>
      </c>
      <c r="K59" s="52">
        <v>2</v>
      </c>
      <c r="L59" s="38">
        <f t="shared" si="2"/>
        <v>8.4000000000000005E-2</v>
      </c>
      <c r="M59" s="38">
        <f t="shared" si="3"/>
        <v>0.16800000000000001</v>
      </c>
      <c r="N59" s="52">
        <v>0</v>
      </c>
      <c r="O59" s="54">
        <f t="shared" si="4"/>
        <v>0</v>
      </c>
      <c r="P59" s="55">
        <f t="shared" si="5"/>
        <v>0</v>
      </c>
      <c r="Q59" s="52">
        <v>2</v>
      </c>
      <c r="R59" s="54">
        <f t="shared" si="6"/>
        <v>8.4000000000000005E-2</v>
      </c>
      <c r="S59" s="55">
        <f t="shared" si="7"/>
        <v>0.16800000000000001</v>
      </c>
      <c r="T59" s="52">
        <v>2</v>
      </c>
      <c r="U59" s="54">
        <f t="shared" si="8"/>
        <v>8.4000000000000005E-2</v>
      </c>
      <c r="V59" s="55">
        <f t="shared" si="9"/>
        <v>0.16800000000000001</v>
      </c>
      <c r="W59" s="52">
        <v>8</v>
      </c>
      <c r="X59" s="54">
        <f t="shared" si="10"/>
        <v>0.33600000000000002</v>
      </c>
      <c r="Y59" s="55">
        <f t="shared" si="11"/>
        <v>0.67200000000000004</v>
      </c>
      <c r="Z59" s="52">
        <v>0</v>
      </c>
      <c r="AA59" s="54">
        <f t="shared" si="12"/>
        <v>0</v>
      </c>
      <c r="AB59" s="55">
        <f t="shared" si="13"/>
        <v>0</v>
      </c>
      <c r="AC59" s="52">
        <v>0</v>
      </c>
      <c r="AD59" s="54">
        <f t="shared" si="14"/>
        <v>0</v>
      </c>
      <c r="AE59" s="55">
        <f t="shared" si="15"/>
        <v>0</v>
      </c>
      <c r="AF59" s="52">
        <v>0</v>
      </c>
      <c r="AG59" s="54">
        <f t="shared" si="16"/>
        <v>0</v>
      </c>
      <c r="AH59" s="55">
        <f t="shared" si="17"/>
        <v>0</v>
      </c>
      <c r="AI59" s="52">
        <v>0</v>
      </c>
      <c r="AJ59" s="54">
        <f t="shared" si="18"/>
        <v>0</v>
      </c>
      <c r="AK59" s="55">
        <f>AK$4*AJ59</f>
        <v>0</v>
      </c>
    </row>
    <row r="60" spans="1:37">
      <c r="A60" s="9" t="s">
        <v>219</v>
      </c>
      <c r="B60" s="9">
        <v>1416762</v>
      </c>
      <c r="C60" s="9" t="s">
        <v>317</v>
      </c>
      <c r="D60" s="30" t="s">
        <v>318</v>
      </c>
      <c r="E60" s="37">
        <v>1</v>
      </c>
      <c r="F60" s="14">
        <v>2.5999999999999999E-2</v>
      </c>
      <c r="G60" s="34">
        <f>F60/E60</f>
        <v>2.5999999999999999E-2</v>
      </c>
      <c r="H60">
        <v>3</v>
      </c>
      <c r="I60" s="38">
        <f t="shared" si="0"/>
        <v>7.8E-2</v>
      </c>
      <c r="J60" s="38">
        <f t="shared" si="1"/>
        <v>0.156</v>
      </c>
      <c r="K60" s="52">
        <v>0</v>
      </c>
      <c r="L60" s="38">
        <f t="shared" si="2"/>
        <v>0</v>
      </c>
      <c r="M60" s="38">
        <f t="shared" si="3"/>
        <v>0</v>
      </c>
      <c r="N60" s="52">
        <v>0</v>
      </c>
      <c r="O60" s="54">
        <f t="shared" si="4"/>
        <v>0</v>
      </c>
      <c r="P60" s="55">
        <f t="shared" si="5"/>
        <v>0</v>
      </c>
      <c r="Q60" s="52">
        <v>0</v>
      </c>
      <c r="R60" s="54">
        <f t="shared" si="6"/>
        <v>0</v>
      </c>
      <c r="S60" s="55">
        <f t="shared" si="7"/>
        <v>0</v>
      </c>
      <c r="T60" s="52">
        <v>0</v>
      </c>
      <c r="U60" s="54">
        <f t="shared" si="8"/>
        <v>0</v>
      </c>
      <c r="V60" s="55">
        <f t="shared" si="9"/>
        <v>0</v>
      </c>
      <c r="W60" s="52">
        <v>0</v>
      </c>
      <c r="X60" s="54">
        <f t="shared" si="10"/>
        <v>0</v>
      </c>
      <c r="Y60" s="55">
        <f t="shared" si="11"/>
        <v>0</v>
      </c>
      <c r="Z60" s="52">
        <v>0</v>
      </c>
      <c r="AA60" s="54">
        <f t="shared" si="12"/>
        <v>0</v>
      </c>
      <c r="AB60" s="55">
        <f t="shared" si="13"/>
        <v>0</v>
      </c>
      <c r="AC60" s="52">
        <v>0</v>
      </c>
      <c r="AD60" s="54">
        <f t="shared" si="14"/>
        <v>0</v>
      </c>
      <c r="AE60" s="55">
        <f t="shared" si="15"/>
        <v>0</v>
      </c>
      <c r="AF60" s="52">
        <v>0</v>
      </c>
      <c r="AG60" s="54">
        <f t="shared" si="16"/>
        <v>0</v>
      </c>
      <c r="AH60" s="55">
        <f t="shared" si="17"/>
        <v>0</v>
      </c>
      <c r="AI60" s="52">
        <v>0</v>
      </c>
      <c r="AJ60" s="54">
        <f t="shared" si="18"/>
        <v>0</v>
      </c>
      <c r="AK60" s="55">
        <f t="shared" si="19"/>
        <v>0</v>
      </c>
    </row>
    <row r="61" spans="1:37">
      <c r="A61" s="9" t="s">
        <v>219</v>
      </c>
      <c r="B61" s="9">
        <v>9341498</v>
      </c>
      <c r="C61" s="24" t="s">
        <v>232</v>
      </c>
      <c r="D61" s="30" t="s">
        <v>218</v>
      </c>
      <c r="E61" s="10">
        <v>50</v>
      </c>
      <c r="F61" s="11">
        <f>0.042*50</f>
        <v>2.1</v>
      </c>
      <c r="G61" s="34">
        <f>F61/E61</f>
        <v>4.2000000000000003E-2</v>
      </c>
      <c r="H61">
        <v>2</v>
      </c>
      <c r="I61" s="38">
        <f t="shared" si="0"/>
        <v>8.4000000000000005E-2</v>
      </c>
      <c r="J61" s="38">
        <f t="shared" si="1"/>
        <v>0.16800000000000001</v>
      </c>
      <c r="K61" s="52">
        <v>0</v>
      </c>
      <c r="L61" s="38">
        <f t="shared" si="2"/>
        <v>0</v>
      </c>
      <c r="M61" s="38">
        <f t="shared" si="3"/>
        <v>0</v>
      </c>
      <c r="N61" s="52">
        <v>0</v>
      </c>
      <c r="O61" s="54">
        <f t="shared" si="4"/>
        <v>0</v>
      </c>
      <c r="P61" s="55">
        <f t="shared" si="5"/>
        <v>0</v>
      </c>
      <c r="Q61" s="52">
        <v>0</v>
      </c>
      <c r="R61" s="54">
        <f t="shared" si="6"/>
        <v>0</v>
      </c>
      <c r="S61" s="55">
        <f t="shared" si="7"/>
        <v>0</v>
      </c>
      <c r="T61" s="52">
        <v>0</v>
      </c>
      <c r="U61" s="54">
        <f t="shared" si="8"/>
        <v>0</v>
      </c>
      <c r="V61" s="55">
        <f t="shared" si="9"/>
        <v>0</v>
      </c>
      <c r="W61" s="52">
        <v>0</v>
      </c>
      <c r="X61" s="54">
        <f t="shared" si="10"/>
        <v>0</v>
      </c>
      <c r="Y61" s="55">
        <f t="shared" si="11"/>
        <v>0</v>
      </c>
      <c r="Z61" s="52">
        <v>0</v>
      </c>
      <c r="AA61" s="54">
        <f t="shared" si="12"/>
        <v>0</v>
      </c>
      <c r="AB61" s="55">
        <f t="shared" si="13"/>
        <v>0</v>
      </c>
      <c r="AC61" s="52">
        <v>0</v>
      </c>
      <c r="AD61" s="54">
        <f t="shared" si="14"/>
        <v>0</v>
      </c>
      <c r="AE61" s="55">
        <f t="shared" si="15"/>
        <v>0</v>
      </c>
      <c r="AF61" s="52">
        <v>0</v>
      </c>
      <c r="AG61" s="54">
        <f t="shared" si="16"/>
        <v>0</v>
      </c>
      <c r="AH61" s="55">
        <f t="shared" si="17"/>
        <v>0</v>
      </c>
      <c r="AI61" s="52">
        <v>0</v>
      </c>
      <c r="AJ61" s="54">
        <f t="shared" si="18"/>
        <v>0</v>
      </c>
      <c r="AK61" s="55">
        <f t="shared" si="19"/>
        <v>0</v>
      </c>
    </row>
    <row r="62" spans="1:37">
      <c r="A62" s="9" t="s">
        <v>219</v>
      </c>
      <c r="B62" s="9">
        <v>9339558</v>
      </c>
      <c r="C62" s="9" t="s">
        <v>342</v>
      </c>
      <c r="D62" s="30" t="s">
        <v>343</v>
      </c>
      <c r="E62" s="37">
        <v>50</v>
      </c>
      <c r="F62" s="11">
        <f>0.024*50</f>
        <v>1.2</v>
      </c>
      <c r="G62" s="34">
        <f>F62/E62</f>
        <v>2.4E-2</v>
      </c>
      <c r="I62" s="38">
        <f t="shared" si="0"/>
        <v>0</v>
      </c>
      <c r="J62" s="38">
        <f t="shared" si="1"/>
        <v>0</v>
      </c>
      <c r="K62" s="52"/>
      <c r="L62" s="38">
        <f t="shared" si="2"/>
        <v>0</v>
      </c>
      <c r="M62" s="38">
        <f t="shared" si="3"/>
        <v>0</v>
      </c>
      <c r="N62" s="52"/>
      <c r="O62" s="54">
        <f t="shared" si="4"/>
        <v>0</v>
      </c>
      <c r="P62" s="55">
        <f t="shared" si="5"/>
        <v>0</v>
      </c>
      <c r="Q62" s="52"/>
      <c r="R62" s="54">
        <f t="shared" si="6"/>
        <v>0</v>
      </c>
      <c r="S62" s="55">
        <f t="shared" si="7"/>
        <v>0</v>
      </c>
      <c r="T62" s="52"/>
      <c r="U62" s="54">
        <f t="shared" si="8"/>
        <v>0</v>
      </c>
      <c r="V62" s="55">
        <f t="shared" si="9"/>
        <v>0</v>
      </c>
      <c r="W62" s="52"/>
      <c r="X62" s="54">
        <f t="shared" si="10"/>
        <v>0</v>
      </c>
      <c r="Y62" s="55">
        <f t="shared" si="11"/>
        <v>0</v>
      </c>
      <c r="Z62" s="52"/>
      <c r="AA62" s="54">
        <f t="shared" si="12"/>
        <v>0</v>
      </c>
      <c r="AB62" s="55">
        <f t="shared" si="13"/>
        <v>0</v>
      </c>
      <c r="AC62" s="52"/>
      <c r="AD62" s="54">
        <f t="shared" si="14"/>
        <v>0</v>
      </c>
      <c r="AE62" s="55">
        <f t="shared" si="15"/>
        <v>0</v>
      </c>
      <c r="AF62" s="52">
        <v>1</v>
      </c>
      <c r="AG62" s="54">
        <f t="shared" si="16"/>
        <v>2.4E-2</v>
      </c>
      <c r="AH62" s="55">
        <f t="shared" si="17"/>
        <v>0.48</v>
      </c>
      <c r="AI62" s="52">
        <v>1</v>
      </c>
      <c r="AJ62" s="54">
        <f t="shared" si="18"/>
        <v>2.4E-2</v>
      </c>
      <c r="AK62" s="55">
        <f t="shared" si="19"/>
        <v>9.6000000000000002E-2</v>
      </c>
    </row>
    <row r="63" spans="1:37">
      <c r="A63" s="9" t="s">
        <v>220</v>
      </c>
      <c r="B63" s="9">
        <v>1498450</v>
      </c>
      <c r="C63" s="24" t="s">
        <v>233</v>
      </c>
      <c r="D63" s="30" t="s">
        <v>222</v>
      </c>
      <c r="E63" s="10">
        <v>1</v>
      </c>
      <c r="F63" s="14">
        <v>0.75</v>
      </c>
      <c r="G63" s="34">
        <f>F63/E63</f>
        <v>0.75</v>
      </c>
      <c r="H63">
        <v>0</v>
      </c>
      <c r="I63" s="38">
        <f t="shared" si="0"/>
        <v>0</v>
      </c>
      <c r="J63" s="38">
        <f t="shared" si="1"/>
        <v>0</v>
      </c>
      <c r="K63" s="52">
        <v>0</v>
      </c>
      <c r="L63" s="38">
        <f t="shared" si="2"/>
        <v>0</v>
      </c>
      <c r="M63" s="38">
        <f t="shared" si="3"/>
        <v>0</v>
      </c>
      <c r="N63" s="52">
        <v>2</v>
      </c>
      <c r="O63" s="54">
        <f t="shared" si="4"/>
        <v>1.5</v>
      </c>
      <c r="P63" s="55">
        <f t="shared" si="5"/>
        <v>3</v>
      </c>
      <c r="Q63" s="52">
        <v>0</v>
      </c>
      <c r="R63" s="54">
        <f t="shared" si="6"/>
        <v>0</v>
      </c>
      <c r="S63" s="55">
        <f t="shared" si="7"/>
        <v>0</v>
      </c>
      <c r="T63" s="52">
        <v>0</v>
      </c>
      <c r="U63" s="54">
        <f t="shared" si="8"/>
        <v>0</v>
      </c>
      <c r="V63" s="55">
        <f t="shared" si="9"/>
        <v>0</v>
      </c>
      <c r="W63" s="52">
        <v>0</v>
      </c>
      <c r="X63" s="54">
        <f t="shared" si="10"/>
        <v>0</v>
      </c>
      <c r="Y63" s="55">
        <f t="shared" si="11"/>
        <v>0</v>
      </c>
      <c r="Z63" s="52">
        <v>0</v>
      </c>
      <c r="AA63" s="54">
        <f t="shared" si="12"/>
        <v>0</v>
      </c>
      <c r="AB63" s="55">
        <f t="shared" si="13"/>
        <v>0</v>
      </c>
      <c r="AC63" s="52">
        <v>0</v>
      </c>
      <c r="AD63" s="54">
        <f t="shared" si="14"/>
        <v>0</v>
      </c>
      <c r="AE63" s="55">
        <f t="shared" si="15"/>
        <v>0</v>
      </c>
      <c r="AF63" s="52">
        <v>0</v>
      </c>
      <c r="AG63" s="54">
        <f t="shared" si="16"/>
        <v>0</v>
      </c>
      <c r="AH63" s="55">
        <f t="shared" si="17"/>
        <v>0</v>
      </c>
      <c r="AI63" s="52">
        <v>0</v>
      </c>
      <c r="AJ63" s="54">
        <f t="shared" si="18"/>
        <v>0</v>
      </c>
      <c r="AK63" s="55">
        <f t="shared" si="19"/>
        <v>0</v>
      </c>
    </row>
    <row r="64" spans="1:37">
      <c r="A64" s="9" t="s">
        <v>220</v>
      </c>
      <c r="B64" s="9">
        <v>3226207</v>
      </c>
      <c r="C64" s="24" t="s">
        <v>234</v>
      </c>
      <c r="D64" s="30" t="s">
        <v>223</v>
      </c>
      <c r="E64" s="10">
        <v>1</v>
      </c>
      <c r="F64" s="14">
        <v>0.75</v>
      </c>
      <c r="G64" s="34">
        <f>F64/E64</f>
        <v>0.75</v>
      </c>
      <c r="H64">
        <v>0</v>
      </c>
      <c r="I64" s="38">
        <f t="shared" si="0"/>
        <v>0</v>
      </c>
      <c r="J64" s="38">
        <f t="shared" si="1"/>
        <v>0</v>
      </c>
      <c r="K64" s="52">
        <v>0</v>
      </c>
      <c r="L64" s="38">
        <f t="shared" si="2"/>
        <v>0</v>
      </c>
      <c r="M64" s="38">
        <f t="shared" si="3"/>
        <v>0</v>
      </c>
      <c r="N64" s="52">
        <v>2</v>
      </c>
      <c r="O64" s="54">
        <f t="shared" si="4"/>
        <v>1.5</v>
      </c>
      <c r="P64" s="55">
        <f t="shared" si="5"/>
        <v>3</v>
      </c>
      <c r="Q64" s="52">
        <v>0</v>
      </c>
      <c r="R64" s="54">
        <f t="shared" si="6"/>
        <v>0</v>
      </c>
      <c r="S64" s="55">
        <f t="shared" si="7"/>
        <v>0</v>
      </c>
      <c r="T64" s="52">
        <v>0</v>
      </c>
      <c r="U64" s="54">
        <f t="shared" si="8"/>
        <v>0</v>
      </c>
      <c r="V64" s="55">
        <f t="shared" si="9"/>
        <v>0</v>
      </c>
      <c r="W64" s="52">
        <v>0</v>
      </c>
      <c r="X64" s="54">
        <f t="shared" si="10"/>
        <v>0</v>
      </c>
      <c r="Y64" s="55">
        <f t="shared" si="11"/>
        <v>0</v>
      </c>
      <c r="Z64" s="52">
        <v>0</v>
      </c>
      <c r="AA64" s="54">
        <f t="shared" si="12"/>
        <v>0</v>
      </c>
      <c r="AB64" s="55">
        <f t="shared" si="13"/>
        <v>0</v>
      </c>
      <c r="AC64" s="52">
        <v>0</v>
      </c>
      <c r="AD64" s="54">
        <f t="shared" si="14"/>
        <v>0</v>
      </c>
      <c r="AE64" s="55">
        <f t="shared" si="15"/>
        <v>0</v>
      </c>
      <c r="AF64" s="52">
        <v>0</v>
      </c>
      <c r="AG64" s="54">
        <f t="shared" si="16"/>
        <v>0</v>
      </c>
      <c r="AH64" s="55">
        <f t="shared" si="17"/>
        <v>0</v>
      </c>
      <c r="AI64" s="52">
        <v>0</v>
      </c>
      <c r="AJ64" s="54">
        <f t="shared" si="18"/>
        <v>0</v>
      </c>
      <c r="AK64" s="55">
        <f t="shared" si="19"/>
        <v>0</v>
      </c>
    </row>
    <row r="65" spans="1:37">
      <c r="A65" s="12" t="s">
        <v>292</v>
      </c>
      <c r="B65" s="12"/>
      <c r="C65" s="25"/>
      <c r="D65" s="25"/>
      <c r="E65" s="37">
        <v>1</v>
      </c>
      <c r="F65" s="11">
        <v>0</v>
      </c>
      <c r="G65" s="34">
        <f>F65/E65</f>
        <v>0</v>
      </c>
      <c r="H65">
        <v>0</v>
      </c>
      <c r="I65" s="38">
        <f t="shared" si="0"/>
        <v>0</v>
      </c>
      <c r="J65" s="38">
        <f t="shared" si="1"/>
        <v>0</v>
      </c>
      <c r="K65" s="52">
        <v>0</v>
      </c>
      <c r="L65" s="38">
        <f t="shared" si="2"/>
        <v>0</v>
      </c>
      <c r="M65" s="38">
        <f t="shared" si="3"/>
        <v>0</v>
      </c>
      <c r="N65" s="52">
        <v>0</v>
      </c>
      <c r="O65" s="54">
        <f t="shared" si="4"/>
        <v>0</v>
      </c>
      <c r="P65" s="55">
        <f t="shared" si="5"/>
        <v>0</v>
      </c>
      <c r="Q65" s="52">
        <v>0</v>
      </c>
      <c r="R65" s="54">
        <f t="shared" si="6"/>
        <v>0</v>
      </c>
      <c r="S65" s="55">
        <f t="shared" si="7"/>
        <v>0</v>
      </c>
      <c r="T65" s="52">
        <v>0</v>
      </c>
      <c r="U65" s="54">
        <f t="shared" si="8"/>
        <v>0</v>
      </c>
      <c r="V65" s="55">
        <f t="shared" si="9"/>
        <v>0</v>
      </c>
      <c r="W65" s="52">
        <v>0</v>
      </c>
      <c r="X65" s="54">
        <f t="shared" si="10"/>
        <v>0</v>
      </c>
      <c r="Y65" s="55">
        <f t="shared" si="11"/>
        <v>0</v>
      </c>
      <c r="Z65" s="52">
        <v>0</v>
      </c>
      <c r="AA65" s="54">
        <f t="shared" si="12"/>
        <v>0</v>
      </c>
      <c r="AB65" s="55">
        <f t="shared" si="13"/>
        <v>0</v>
      </c>
      <c r="AC65" s="52">
        <v>0</v>
      </c>
      <c r="AD65" s="54">
        <f t="shared" si="14"/>
        <v>0</v>
      </c>
      <c r="AE65" s="55">
        <f t="shared" si="15"/>
        <v>0</v>
      </c>
      <c r="AF65" s="52">
        <v>0</v>
      </c>
      <c r="AG65" s="54">
        <f t="shared" si="16"/>
        <v>0</v>
      </c>
      <c r="AH65" s="55">
        <f t="shared" si="17"/>
        <v>0</v>
      </c>
      <c r="AI65" s="52">
        <v>0</v>
      </c>
      <c r="AJ65" s="54">
        <f t="shared" si="18"/>
        <v>0</v>
      </c>
      <c r="AK65" s="55">
        <f t="shared" si="19"/>
        <v>0</v>
      </c>
    </row>
    <row r="66" spans="1:37">
      <c r="A66" s="12" t="s">
        <v>293</v>
      </c>
      <c r="B66" s="12"/>
      <c r="C66" s="25"/>
      <c r="D66" s="25"/>
      <c r="E66" s="37">
        <v>1</v>
      </c>
      <c r="F66" s="11">
        <v>0</v>
      </c>
      <c r="G66" s="34">
        <f>F66/E66</f>
        <v>0</v>
      </c>
      <c r="H66">
        <v>0</v>
      </c>
      <c r="I66" s="38">
        <f t="shared" si="0"/>
        <v>0</v>
      </c>
      <c r="J66" s="38">
        <f t="shared" si="1"/>
        <v>0</v>
      </c>
      <c r="K66" s="52">
        <v>0</v>
      </c>
      <c r="L66" s="38">
        <f t="shared" si="2"/>
        <v>0</v>
      </c>
      <c r="M66" s="38">
        <f t="shared" si="3"/>
        <v>0</v>
      </c>
      <c r="N66" s="52">
        <v>0</v>
      </c>
      <c r="O66" s="54">
        <f t="shared" si="4"/>
        <v>0</v>
      </c>
      <c r="P66" s="55">
        <f t="shared" si="5"/>
        <v>0</v>
      </c>
      <c r="Q66" s="52">
        <v>0</v>
      </c>
      <c r="R66" s="54">
        <f t="shared" si="6"/>
        <v>0</v>
      </c>
      <c r="S66" s="55">
        <f t="shared" si="7"/>
        <v>0</v>
      </c>
      <c r="T66" s="52">
        <v>0</v>
      </c>
      <c r="U66" s="54">
        <f t="shared" si="8"/>
        <v>0</v>
      </c>
      <c r="V66" s="55">
        <f t="shared" si="9"/>
        <v>0</v>
      </c>
      <c r="W66" s="52">
        <v>0</v>
      </c>
      <c r="X66" s="54">
        <f t="shared" si="10"/>
        <v>0</v>
      </c>
      <c r="Y66" s="55">
        <f t="shared" si="11"/>
        <v>0</v>
      </c>
      <c r="Z66" s="52">
        <v>0</v>
      </c>
      <c r="AA66" s="54">
        <f t="shared" si="12"/>
        <v>0</v>
      </c>
      <c r="AB66" s="55">
        <f t="shared" si="13"/>
        <v>0</v>
      </c>
      <c r="AC66" s="52">
        <v>0</v>
      </c>
      <c r="AD66" s="54">
        <f t="shared" si="14"/>
        <v>0</v>
      </c>
      <c r="AE66" s="55">
        <f t="shared" si="15"/>
        <v>0</v>
      </c>
      <c r="AF66" s="52">
        <v>0</v>
      </c>
      <c r="AG66" s="54">
        <f t="shared" si="16"/>
        <v>0</v>
      </c>
      <c r="AH66" s="55">
        <f t="shared" si="17"/>
        <v>0</v>
      </c>
      <c r="AI66" s="52">
        <v>0</v>
      </c>
      <c r="AJ66" s="54">
        <f t="shared" si="18"/>
        <v>0</v>
      </c>
      <c r="AK66" s="55">
        <f t="shared" si="19"/>
        <v>0</v>
      </c>
    </row>
    <row r="67" spans="1:37">
      <c r="A67" s="12" t="s">
        <v>295</v>
      </c>
      <c r="B67" s="12"/>
      <c r="C67" s="25"/>
      <c r="D67" s="25"/>
      <c r="E67" s="37">
        <v>1</v>
      </c>
      <c r="F67" s="11">
        <v>0</v>
      </c>
      <c r="G67" s="34">
        <f>F67/E67</f>
        <v>0</v>
      </c>
      <c r="H67">
        <v>0</v>
      </c>
      <c r="I67" s="38">
        <f t="shared" si="0"/>
        <v>0</v>
      </c>
      <c r="J67" s="38">
        <f t="shared" si="1"/>
        <v>0</v>
      </c>
      <c r="K67" s="52">
        <v>0</v>
      </c>
      <c r="L67" s="38">
        <f t="shared" si="2"/>
        <v>0</v>
      </c>
      <c r="M67" s="38">
        <f t="shared" si="3"/>
        <v>0</v>
      </c>
      <c r="N67" s="52">
        <v>0</v>
      </c>
      <c r="O67" s="54">
        <f t="shared" si="4"/>
        <v>0</v>
      </c>
      <c r="P67" s="55">
        <f t="shared" si="5"/>
        <v>0</v>
      </c>
      <c r="Q67" s="52">
        <v>0</v>
      </c>
      <c r="R67" s="54">
        <f t="shared" si="6"/>
        <v>0</v>
      </c>
      <c r="S67" s="55">
        <f t="shared" si="7"/>
        <v>0</v>
      </c>
      <c r="T67" s="52">
        <v>0</v>
      </c>
      <c r="U67" s="54">
        <f t="shared" si="8"/>
        <v>0</v>
      </c>
      <c r="V67" s="55">
        <f t="shared" si="9"/>
        <v>0</v>
      </c>
      <c r="W67" s="52">
        <v>0</v>
      </c>
      <c r="X67" s="54">
        <f t="shared" si="10"/>
        <v>0</v>
      </c>
      <c r="Y67" s="55">
        <f t="shared" si="11"/>
        <v>0</v>
      </c>
      <c r="Z67" s="52">
        <v>0</v>
      </c>
      <c r="AA67" s="54">
        <f t="shared" si="12"/>
        <v>0</v>
      </c>
      <c r="AB67" s="55">
        <f t="shared" si="13"/>
        <v>0</v>
      </c>
      <c r="AC67" s="52">
        <v>0</v>
      </c>
      <c r="AD67" s="54">
        <f t="shared" si="14"/>
        <v>0</v>
      </c>
      <c r="AE67" s="55">
        <f t="shared" si="15"/>
        <v>0</v>
      </c>
      <c r="AF67" s="52">
        <v>0</v>
      </c>
      <c r="AG67" s="54">
        <f t="shared" si="16"/>
        <v>0</v>
      </c>
      <c r="AH67" s="55">
        <f t="shared" si="17"/>
        <v>0</v>
      </c>
      <c r="AI67" s="52">
        <v>0</v>
      </c>
      <c r="AJ67" s="54">
        <f t="shared" si="18"/>
        <v>0</v>
      </c>
      <c r="AK67" s="55">
        <f t="shared" si="19"/>
        <v>0</v>
      </c>
    </row>
    <row r="68" spans="1:37">
      <c r="A68" s="12" t="s">
        <v>291</v>
      </c>
      <c r="B68" s="12"/>
      <c r="C68" s="25"/>
      <c r="D68" s="25"/>
      <c r="E68" s="37">
        <v>1</v>
      </c>
      <c r="F68" s="11">
        <v>0</v>
      </c>
      <c r="G68" s="34">
        <f>F68/E68</f>
        <v>0</v>
      </c>
      <c r="H68">
        <v>0</v>
      </c>
      <c r="I68" s="38">
        <f t="shared" si="0"/>
        <v>0</v>
      </c>
      <c r="J68" s="38">
        <f t="shared" si="1"/>
        <v>0</v>
      </c>
      <c r="K68" s="52">
        <v>0</v>
      </c>
      <c r="L68" s="38">
        <f t="shared" si="2"/>
        <v>0</v>
      </c>
      <c r="M68" s="38">
        <f t="shared" si="3"/>
        <v>0</v>
      </c>
      <c r="N68" s="52">
        <v>0</v>
      </c>
      <c r="O68" s="54">
        <f t="shared" si="4"/>
        <v>0</v>
      </c>
      <c r="P68" s="55">
        <f t="shared" si="5"/>
        <v>0</v>
      </c>
      <c r="Q68" s="52">
        <v>0</v>
      </c>
      <c r="R68" s="54">
        <f t="shared" si="6"/>
        <v>0</v>
      </c>
      <c r="S68" s="55">
        <f t="shared" si="7"/>
        <v>0</v>
      </c>
      <c r="T68" s="52">
        <v>0</v>
      </c>
      <c r="U68" s="54">
        <f t="shared" si="8"/>
        <v>0</v>
      </c>
      <c r="V68" s="55">
        <f t="shared" si="9"/>
        <v>0</v>
      </c>
      <c r="W68" s="52">
        <v>0</v>
      </c>
      <c r="X68" s="54">
        <f t="shared" si="10"/>
        <v>0</v>
      </c>
      <c r="Y68" s="55">
        <f t="shared" si="11"/>
        <v>0</v>
      </c>
      <c r="Z68" s="52">
        <v>0</v>
      </c>
      <c r="AA68" s="54">
        <f t="shared" si="12"/>
        <v>0</v>
      </c>
      <c r="AB68" s="55">
        <f t="shared" si="13"/>
        <v>0</v>
      </c>
      <c r="AC68" s="52">
        <v>0</v>
      </c>
      <c r="AD68" s="54">
        <f t="shared" si="14"/>
        <v>0</v>
      </c>
      <c r="AE68" s="55">
        <f t="shared" si="15"/>
        <v>0</v>
      </c>
      <c r="AF68" s="52">
        <v>0</v>
      </c>
      <c r="AG68" s="54">
        <f t="shared" si="16"/>
        <v>0</v>
      </c>
      <c r="AH68" s="55">
        <f t="shared" si="17"/>
        <v>0</v>
      </c>
      <c r="AI68" s="52">
        <v>0</v>
      </c>
      <c r="AJ68" s="54">
        <f t="shared" si="18"/>
        <v>0</v>
      </c>
      <c r="AK68" s="55">
        <f t="shared" si="19"/>
        <v>0</v>
      </c>
    </row>
    <row r="69" spans="1:37">
      <c r="A69" s="12" t="s">
        <v>290</v>
      </c>
      <c r="B69" s="12"/>
      <c r="C69" s="25"/>
      <c r="D69" s="25"/>
      <c r="E69" s="37">
        <v>1</v>
      </c>
      <c r="F69" s="11">
        <v>0</v>
      </c>
      <c r="G69" s="34">
        <f>F69/E69</f>
        <v>0</v>
      </c>
      <c r="H69">
        <v>0</v>
      </c>
      <c r="I69" s="38">
        <f t="shared" si="0"/>
        <v>0</v>
      </c>
      <c r="J69" s="38">
        <f t="shared" si="1"/>
        <v>0</v>
      </c>
      <c r="K69" s="52">
        <v>0</v>
      </c>
      <c r="L69" s="38">
        <f t="shared" si="2"/>
        <v>0</v>
      </c>
      <c r="M69" s="38">
        <f t="shared" si="3"/>
        <v>0</v>
      </c>
      <c r="N69" s="52">
        <v>0</v>
      </c>
      <c r="O69" s="54">
        <f t="shared" si="4"/>
        <v>0</v>
      </c>
      <c r="P69" s="55">
        <f t="shared" si="5"/>
        <v>0</v>
      </c>
      <c r="Q69" s="52">
        <v>0</v>
      </c>
      <c r="R69" s="54">
        <f t="shared" si="6"/>
        <v>0</v>
      </c>
      <c r="S69" s="55">
        <f t="shared" si="7"/>
        <v>0</v>
      </c>
      <c r="T69" s="52">
        <v>0</v>
      </c>
      <c r="U69" s="54">
        <f t="shared" si="8"/>
        <v>0</v>
      </c>
      <c r="V69" s="55">
        <f t="shared" si="9"/>
        <v>0</v>
      </c>
      <c r="W69" s="52">
        <v>0</v>
      </c>
      <c r="X69" s="54">
        <f t="shared" si="10"/>
        <v>0</v>
      </c>
      <c r="Y69" s="55">
        <f t="shared" si="11"/>
        <v>0</v>
      </c>
      <c r="Z69" s="52">
        <v>0</v>
      </c>
      <c r="AA69" s="54">
        <f t="shared" si="12"/>
        <v>0</v>
      </c>
      <c r="AB69" s="55">
        <f t="shared" si="13"/>
        <v>0</v>
      </c>
      <c r="AC69" s="52">
        <v>0</v>
      </c>
      <c r="AD69" s="54">
        <f t="shared" si="14"/>
        <v>0</v>
      </c>
      <c r="AE69" s="55">
        <f t="shared" si="15"/>
        <v>0</v>
      </c>
      <c r="AF69" s="52">
        <v>0</v>
      </c>
      <c r="AG69" s="54">
        <f t="shared" si="16"/>
        <v>0</v>
      </c>
      <c r="AH69" s="55">
        <f t="shared" si="17"/>
        <v>0</v>
      </c>
      <c r="AI69" s="52">
        <v>0</v>
      </c>
      <c r="AJ69" s="54">
        <f t="shared" si="18"/>
        <v>0</v>
      </c>
      <c r="AK69" s="55">
        <f t="shared" si="19"/>
        <v>0</v>
      </c>
    </row>
    <row r="70" spans="1:37">
      <c r="A70" s="12" t="s">
        <v>289</v>
      </c>
      <c r="B70" s="12"/>
      <c r="C70" s="25"/>
      <c r="D70" s="25"/>
      <c r="E70" s="37">
        <v>1</v>
      </c>
      <c r="F70" s="11">
        <v>0</v>
      </c>
      <c r="G70" s="34">
        <f>F70/E70</f>
        <v>0</v>
      </c>
      <c r="H70">
        <v>0</v>
      </c>
      <c r="I70" s="38">
        <f t="shared" si="0"/>
        <v>0</v>
      </c>
      <c r="J70" s="38">
        <f t="shared" si="1"/>
        <v>0</v>
      </c>
      <c r="K70" s="52">
        <v>0</v>
      </c>
      <c r="L70" s="38">
        <f t="shared" si="2"/>
        <v>0</v>
      </c>
      <c r="M70" s="38">
        <f t="shared" si="3"/>
        <v>0</v>
      </c>
      <c r="N70" s="52">
        <v>0</v>
      </c>
      <c r="O70" s="54">
        <f t="shared" si="4"/>
        <v>0</v>
      </c>
      <c r="P70" s="55">
        <f t="shared" si="5"/>
        <v>0</v>
      </c>
      <c r="Q70" s="52">
        <v>0</v>
      </c>
      <c r="R70" s="54">
        <f t="shared" si="6"/>
        <v>0</v>
      </c>
      <c r="S70" s="55">
        <f t="shared" si="7"/>
        <v>0</v>
      </c>
      <c r="T70" s="52">
        <v>0</v>
      </c>
      <c r="U70" s="54">
        <f t="shared" si="8"/>
        <v>0</v>
      </c>
      <c r="V70" s="55">
        <f t="shared" si="9"/>
        <v>0</v>
      </c>
      <c r="W70" s="52">
        <v>0</v>
      </c>
      <c r="X70" s="54">
        <f t="shared" si="10"/>
        <v>0</v>
      </c>
      <c r="Y70" s="55">
        <f t="shared" si="11"/>
        <v>0</v>
      </c>
      <c r="Z70" s="52">
        <v>0</v>
      </c>
      <c r="AA70" s="54">
        <f t="shared" si="12"/>
        <v>0</v>
      </c>
      <c r="AB70" s="55">
        <f t="shared" si="13"/>
        <v>0</v>
      </c>
      <c r="AC70" s="52">
        <v>0</v>
      </c>
      <c r="AD70" s="54">
        <f t="shared" si="14"/>
        <v>0</v>
      </c>
      <c r="AE70" s="55">
        <f t="shared" si="15"/>
        <v>0</v>
      </c>
      <c r="AF70" s="52">
        <v>0</v>
      </c>
      <c r="AG70" s="54">
        <f t="shared" si="16"/>
        <v>0</v>
      </c>
      <c r="AH70" s="55">
        <f t="shared" si="17"/>
        <v>0</v>
      </c>
      <c r="AI70" s="52">
        <v>0</v>
      </c>
      <c r="AJ70" s="54">
        <f t="shared" si="18"/>
        <v>0</v>
      </c>
      <c r="AK70" s="55">
        <f t="shared" si="19"/>
        <v>0</v>
      </c>
    </row>
    <row r="71" spans="1:37">
      <c r="A71" s="16" t="s">
        <v>125</v>
      </c>
      <c r="B71" s="16">
        <v>1284269</v>
      </c>
      <c r="C71" s="28" t="s">
        <v>268</v>
      </c>
      <c r="D71" s="28" t="s">
        <v>269</v>
      </c>
      <c r="E71" s="10">
        <v>1</v>
      </c>
      <c r="F71" s="11">
        <v>46.7</v>
      </c>
      <c r="G71" s="34">
        <f>F71/E71</f>
        <v>46.7</v>
      </c>
      <c r="H71">
        <v>0</v>
      </c>
      <c r="I71" s="38">
        <f t="shared" si="0"/>
        <v>0</v>
      </c>
      <c r="J71" s="38">
        <f t="shared" si="1"/>
        <v>0</v>
      </c>
      <c r="K71" s="52">
        <v>0</v>
      </c>
      <c r="L71" s="38">
        <f t="shared" si="2"/>
        <v>0</v>
      </c>
      <c r="M71" s="38">
        <f t="shared" si="3"/>
        <v>0</v>
      </c>
      <c r="N71" s="52">
        <v>0</v>
      </c>
      <c r="O71" s="54">
        <f t="shared" si="4"/>
        <v>0</v>
      </c>
      <c r="P71" s="55">
        <f t="shared" si="5"/>
        <v>0</v>
      </c>
      <c r="Q71" s="52">
        <v>0</v>
      </c>
      <c r="R71" s="54">
        <f t="shared" si="6"/>
        <v>0</v>
      </c>
      <c r="S71" s="55">
        <f t="shared" si="7"/>
        <v>0</v>
      </c>
      <c r="T71" s="52">
        <v>0</v>
      </c>
      <c r="U71" s="54">
        <f t="shared" si="8"/>
        <v>0</v>
      </c>
      <c r="V71" s="55">
        <f t="shared" si="9"/>
        <v>0</v>
      </c>
      <c r="W71" s="52">
        <v>1</v>
      </c>
      <c r="X71" s="54">
        <f t="shared" si="10"/>
        <v>46.7</v>
      </c>
      <c r="Y71" s="55">
        <f t="shared" si="11"/>
        <v>93.4</v>
      </c>
      <c r="Z71" s="52">
        <v>0</v>
      </c>
      <c r="AA71" s="54">
        <f t="shared" si="12"/>
        <v>0</v>
      </c>
      <c r="AB71" s="55">
        <f t="shared" si="13"/>
        <v>0</v>
      </c>
      <c r="AC71" s="52">
        <v>0</v>
      </c>
      <c r="AD71" s="54">
        <f t="shared" si="14"/>
        <v>0</v>
      </c>
      <c r="AE71" s="55">
        <f t="shared" si="15"/>
        <v>0</v>
      </c>
      <c r="AF71" s="52">
        <v>0</v>
      </c>
      <c r="AG71" s="54">
        <f t="shared" si="16"/>
        <v>0</v>
      </c>
      <c r="AH71" s="55">
        <f t="shared" si="17"/>
        <v>0</v>
      </c>
      <c r="AI71" s="52">
        <v>0</v>
      </c>
      <c r="AJ71" s="54">
        <f t="shared" si="18"/>
        <v>0</v>
      </c>
      <c r="AK71" s="55">
        <f t="shared" si="19"/>
        <v>0</v>
      </c>
    </row>
    <row r="72" spans="1:37">
      <c r="A72" s="16" t="s">
        <v>19</v>
      </c>
      <c r="B72" s="16">
        <v>1205017</v>
      </c>
      <c r="C72" s="28" t="s">
        <v>267</v>
      </c>
      <c r="D72" s="28" t="s">
        <v>267</v>
      </c>
      <c r="E72" s="10">
        <v>1</v>
      </c>
      <c r="F72" s="11">
        <v>22.4</v>
      </c>
      <c r="G72" s="34">
        <f>F72/E72</f>
        <v>22.4</v>
      </c>
      <c r="H72">
        <v>1</v>
      </c>
      <c r="I72" s="38">
        <f t="shared" ref="I72:I74" si="20">$G72*H72</f>
        <v>22.4</v>
      </c>
      <c r="J72" s="38">
        <f t="shared" ref="J72:J74" si="21">J$4*I72</f>
        <v>44.8</v>
      </c>
      <c r="K72" s="52">
        <v>1</v>
      </c>
      <c r="L72" s="38">
        <f t="shared" ref="L72:L74" si="22">$G72*K72</f>
        <v>22.4</v>
      </c>
      <c r="M72" s="38">
        <f t="shared" ref="M72:M74" si="23">M$4*L72</f>
        <v>44.8</v>
      </c>
      <c r="N72" s="52">
        <v>0</v>
      </c>
      <c r="O72" s="54">
        <f t="shared" ref="O72:O74" si="24">$G72*N72</f>
        <v>0</v>
      </c>
      <c r="P72" s="55">
        <f t="shared" ref="P72:P74" si="25">P$4*O72</f>
        <v>0</v>
      </c>
      <c r="Q72" s="52">
        <v>0</v>
      </c>
      <c r="R72" s="54">
        <f t="shared" ref="R72:R73" si="26">$G72*Q72</f>
        <v>0</v>
      </c>
      <c r="S72" s="55">
        <f t="shared" ref="S72:S73" si="27">S$4*R72</f>
        <v>0</v>
      </c>
      <c r="T72" s="52">
        <v>0</v>
      </c>
      <c r="U72" s="54">
        <f t="shared" ref="U72:U74" si="28">$G72*T72</f>
        <v>0</v>
      </c>
      <c r="V72" s="55">
        <f t="shared" ref="V72:V74" si="29">V$4*U72</f>
        <v>0</v>
      </c>
      <c r="W72" s="52">
        <v>0</v>
      </c>
      <c r="X72" s="54">
        <f t="shared" ref="X72:X74" si="30">$G72*W72</f>
        <v>0</v>
      </c>
      <c r="Y72" s="55">
        <f t="shared" ref="Y72:Y74" si="31">Y$4*X72</f>
        <v>0</v>
      </c>
      <c r="Z72" s="52">
        <v>0</v>
      </c>
      <c r="AA72" s="54">
        <f t="shared" ref="AA72:AA74" si="32">$G72*Z72</f>
        <v>0</v>
      </c>
      <c r="AB72" s="55">
        <f t="shared" ref="AB72:AB74" si="33">AB$4*AA72</f>
        <v>0</v>
      </c>
      <c r="AC72" s="52">
        <v>0</v>
      </c>
      <c r="AD72" s="54">
        <f t="shared" ref="AD72:AD74" si="34">$G72*AC72</f>
        <v>0</v>
      </c>
      <c r="AE72" s="55">
        <f t="shared" ref="AE72:AE74" si="35">AE$4*AD72</f>
        <v>0</v>
      </c>
      <c r="AF72" s="52">
        <v>0</v>
      </c>
      <c r="AG72" s="54">
        <f t="shared" ref="AG72:AG74" si="36">$G72*AF72</f>
        <v>0</v>
      </c>
      <c r="AH72" s="55">
        <f t="shared" ref="AH72:AH74" si="37">AH$4*AG72</f>
        <v>0</v>
      </c>
      <c r="AI72" s="52">
        <v>0</v>
      </c>
      <c r="AJ72" s="54">
        <f t="shared" ref="AJ72:AJ74" si="38">$G72*AI72</f>
        <v>0</v>
      </c>
      <c r="AK72" s="55">
        <f t="shared" ref="AK72:AK74" si="39">AK$4*AJ72</f>
        <v>0</v>
      </c>
    </row>
    <row r="73" spans="1:37">
      <c r="A73" s="13" t="s">
        <v>196</v>
      </c>
      <c r="B73" s="13">
        <v>1439745</v>
      </c>
      <c r="C73" s="26" t="s">
        <v>282</v>
      </c>
      <c r="D73" s="31" t="s">
        <v>168</v>
      </c>
      <c r="E73" s="10">
        <v>1</v>
      </c>
      <c r="F73" s="11">
        <v>1.6</v>
      </c>
      <c r="G73" s="34">
        <f>F73/E73</f>
        <v>1.6</v>
      </c>
      <c r="H73">
        <v>0</v>
      </c>
      <c r="I73" s="38">
        <f t="shared" si="20"/>
        <v>0</v>
      </c>
      <c r="J73" s="38">
        <f t="shared" si="21"/>
        <v>0</v>
      </c>
      <c r="K73" s="52">
        <v>0</v>
      </c>
      <c r="L73" s="38">
        <f t="shared" si="22"/>
        <v>0</v>
      </c>
      <c r="M73" s="38">
        <f t="shared" si="23"/>
        <v>0</v>
      </c>
      <c r="N73" s="52">
        <v>0</v>
      </c>
      <c r="O73" s="54">
        <f t="shared" si="24"/>
        <v>0</v>
      </c>
      <c r="P73" s="55">
        <f t="shared" si="25"/>
        <v>0</v>
      </c>
      <c r="Q73" s="52">
        <v>0</v>
      </c>
      <c r="R73" s="54">
        <f t="shared" si="26"/>
        <v>0</v>
      </c>
      <c r="S73" s="55">
        <f t="shared" si="27"/>
        <v>0</v>
      </c>
      <c r="T73" s="52">
        <v>0</v>
      </c>
      <c r="U73" s="54">
        <f t="shared" si="28"/>
        <v>0</v>
      </c>
      <c r="V73" s="55">
        <f t="shared" si="29"/>
        <v>0</v>
      </c>
      <c r="W73" s="52">
        <v>0</v>
      </c>
      <c r="X73" s="54">
        <f t="shared" si="30"/>
        <v>0</v>
      </c>
      <c r="Y73" s="55">
        <f t="shared" si="31"/>
        <v>0</v>
      </c>
      <c r="Z73" s="52">
        <v>0</v>
      </c>
      <c r="AA73" s="54">
        <f t="shared" si="32"/>
        <v>0</v>
      </c>
      <c r="AB73" s="55">
        <f t="shared" si="33"/>
        <v>0</v>
      </c>
      <c r="AC73" s="52">
        <v>0</v>
      </c>
      <c r="AD73" s="54">
        <f t="shared" si="34"/>
        <v>0</v>
      </c>
      <c r="AE73" s="55">
        <f t="shared" si="35"/>
        <v>0</v>
      </c>
      <c r="AF73" s="52">
        <v>1</v>
      </c>
      <c r="AG73" s="54">
        <f t="shared" si="36"/>
        <v>1.6</v>
      </c>
      <c r="AH73" s="55">
        <f t="shared" si="37"/>
        <v>32</v>
      </c>
      <c r="AI73" s="52">
        <v>1</v>
      </c>
      <c r="AJ73" s="54">
        <f t="shared" si="38"/>
        <v>1.6</v>
      </c>
      <c r="AK73" s="55">
        <f t="shared" si="39"/>
        <v>6.4</v>
      </c>
    </row>
    <row r="74" spans="1:37">
      <c r="A74" s="17" t="s">
        <v>250</v>
      </c>
      <c r="B74" s="17">
        <v>1268655</v>
      </c>
      <c r="C74" s="29" t="s">
        <v>252</v>
      </c>
      <c r="D74" s="29" t="s">
        <v>251</v>
      </c>
      <c r="E74" s="18">
        <v>1</v>
      </c>
      <c r="F74" s="19">
        <v>0.28999999999999998</v>
      </c>
      <c r="G74" s="35">
        <f>F74/E74</f>
        <v>0.28999999999999998</v>
      </c>
      <c r="H74">
        <v>0</v>
      </c>
      <c r="I74" s="38">
        <f t="shared" si="20"/>
        <v>0</v>
      </c>
      <c r="J74" s="38">
        <f t="shared" si="21"/>
        <v>0</v>
      </c>
      <c r="K74" s="52">
        <v>0</v>
      </c>
      <c r="L74" s="38">
        <f t="shared" si="22"/>
        <v>0</v>
      </c>
      <c r="M74" s="38">
        <f t="shared" si="23"/>
        <v>0</v>
      </c>
      <c r="N74" s="52">
        <v>0</v>
      </c>
      <c r="O74" s="54">
        <f t="shared" si="24"/>
        <v>0</v>
      </c>
      <c r="P74" s="55">
        <f t="shared" si="25"/>
        <v>0</v>
      </c>
      <c r="Q74" s="52">
        <v>3</v>
      </c>
      <c r="R74" s="54">
        <f t="shared" ref="R74" si="40">$G74*Q74</f>
        <v>0.86999999999999988</v>
      </c>
      <c r="S74" s="55">
        <f t="shared" ref="S74" si="41">S$4*R74</f>
        <v>1.7399999999999998</v>
      </c>
      <c r="T74" s="52">
        <v>0</v>
      </c>
      <c r="U74" s="54">
        <f t="shared" si="28"/>
        <v>0</v>
      </c>
      <c r="V74" s="55">
        <f t="shared" si="29"/>
        <v>0</v>
      </c>
      <c r="W74" s="52">
        <v>0</v>
      </c>
      <c r="X74" s="54">
        <f t="shared" si="30"/>
        <v>0</v>
      </c>
      <c r="Y74" s="55">
        <f t="shared" si="31"/>
        <v>0</v>
      </c>
      <c r="Z74" s="52">
        <v>0</v>
      </c>
      <c r="AA74" s="54">
        <f t="shared" si="32"/>
        <v>0</v>
      </c>
      <c r="AB74" s="55">
        <f t="shared" si="33"/>
        <v>0</v>
      </c>
      <c r="AC74" s="52">
        <v>0</v>
      </c>
      <c r="AD74" s="54">
        <f t="shared" si="34"/>
        <v>0</v>
      </c>
      <c r="AE74" s="55">
        <f t="shared" si="35"/>
        <v>0</v>
      </c>
      <c r="AF74" s="52">
        <v>0</v>
      </c>
      <c r="AG74" s="54">
        <f t="shared" si="36"/>
        <v>0</v>
      </c>
      <c r="AH74" s="55">
        <f t="shared" si="37"/>
        <v>0</v>
      </c>
      <c r="AI74" s="52">
        <v>0</v>
      </c>
      <c r="AJ74" s="54">
        <f t="shared" si="38"/>
        <v>0</v>
      </c>
      <c r="AK74" s="55">
        <f t="shared" si="39"/>
        <v>0</v>
      </c>
    </row>
    <row r="75" spans="1:37">
      <c r="H75" s="2">
        <f>SUM(H7:H74)</f>
        <v>144</v>
      </c>
      <c r="I75" s="40">
        <f>SUM(I7:I74)</f>
        <v>61.959999999999994</v>
      </c>
      <c r="J75" s="40">
        <f>SUM(J7:J74)</f>
        <v>123.91999999999999</v>
      </c>
      <c r="K75" s="56">
        <f>SUM(K7:K74)</f>
        <v>27</v>
      </c>
      <c r="L75" s="40">
        <f>SUM(L7:L74)</f>
        <v>31.782999999999998</v>
      </c>
      <c r="M75" s="57">
        <f>SUM(M7:M74)</f>
        <v>63.565999999999995</v>
      </c>
      <c r="N75" s="56">
        <f>SUM(N7:N74)</f>
        <v>12</v>
      </c>
      <c r="O75" s="61">
        <f>SUM(O7:O74)</f>
        <v>346.96699999999998</v>
      </c>
      <c r="P75" s="57">
        <f t="shared" ref="P75" si="42">SUM(P7:P74)</f>
        <v>693.93399999999997</v>
      </c>
      <c r="Q75" s="56">
        <f>SUM(Q7:Q74)</f>
        <v>26</v>
      </c>
      <c r="R75" s="61">
        <f>SUM(R7:R74)</f>
        <v>3.0369999999999999</v>
      </c>
      <c r="S75" s="57">
        <f t="shared" ref="S75" si="43">SUM(S7:S74)</f>
        <v>6.0739999999999998</v>
      </c>
      <c r="T75" s="56">
        <f>SUM(T7:T74)</f>
        <v>9</v>
      </c>
      <c r="U75" s="61">
        <f>SUM(U7:U74)</f>
        <v>6.3999999999999986</v>
      </c>
      <c r="V75" s="57">
        <f t="shared" ref="V75" si="44">SUM(V7:V74)</f>
        <v>12.799999999999997</v>
      </c>
      <c r="W75" s="56">
        <f>SUM(W7:W74)</f>
        <v>38</v>
      </c>
      <c r="X75" s="61">
        <f>SUM(X7:X74)</f>
        <v>63.835000000000001</v>
      </c>
      <c r="Y75" s="57">
        <f t="shared" ref="Y75" si="45">SUM(Y7:Y74)</f>
        <v>127.67</v>
      </c>
      <c r="Z75" s="56">
        <f>SUM(Z7:Z74)</f>
        <v>10</v>
      </c>
      <c r="AA75" s="61">
        <f>SUM(AA7:AA74)</f>
        <v>3.7839999999999998</v>
      </c>
      <c r="AB75" s="57">
        <f t="shared" ref="AB75" si="46">SUM(AB7:AB74)</f>
        <v>7.5679999999999996</v>
      </c>
      <c r="AC75" s="56">
        <f>SUM(AC7:AC74)</f>
        <v>30</v>
      </c>
      <c r="AD75" s="61">
        <f>SUM(AD7:AD74)</f>
        <v>4.6680000000000001</v>
      </c>
      <c r="AE75" s="57">
        <f t="shared" ref="AE75" si="47">SUM(AE7:AE74)</f>
        <v>4.6680000000000001</v>
      </c>
      <c r="AF75" s="56">
        <f>SUM(AF7:AF74)</f>
        <v>36</v>
      </c>
      <c r="AG75" s="61">
        <f>SUM(AG7:AG74)</f>
        <v>22.834000000000003</v>
      </c>
      <c r="AH75" s="57">
        <f t="shared" ref="AH75" si="48">SUM(AH7:AH74)</f>
        <v>456.68</v>
      </c>
      <c r="AI75" s="56">
        <f>SUM(AI7:AI74)</f>
        <v>34</v>
      </c>
      <c r="AJ75" s="61">
        <f>SUM(AJ7:AJ74)</f>
        <v>21.316000000000003</v>
      </c>
      <c r="AK75" s="57">
        <f t="shared" ref="AK75" si="49">SUM(AK7:AK74)</f>
        <v>85.26400000000001</v>
      </c>
    </row>
    <row r="76" spans="1:37">
      <c r="H76" s="6" t="s">
        <v>319</v>
      </c>
      <c r="I76" s="2" t="s">
        <v>320</v>
      </c>
      <c r="J76" s="2" t="s">
        <v>321</v>
      </c>
      <c r="K76" s="58" t="s">
        <v>319</v>
      </c>
      <c r="L76" s="59" t="s">
        <v>320</v>
      </c>
      <c r="M76" s="60" t="s">
        <v>321</v>
      </c>
      <c r="N76" s="58" t="s">
        <v>319</v>
      </c>
      <c r="O76" s="59" t="s">
        <v>320</v>
      </c>
      <c r="P76" s="60" t="s">
        <v>321</v>
      </c>
      <c r="Q76" s="58" t="s">
        <v>319</v>
      </c>
      <c r="R76" s="59" t="s">
        <v>320</v>
      </c>
      <c r="S76" s="60" t="s">
        <v>321</v>
      </c>
      <c r="T76" s="58" t="s">
        <v>319</v>
      </c>
      <c r="U76" s="59" t="s">
        <v>320</v>
      </c>
      <c r="V76" s="60" t="s">
        <v>321</v>
      </c>
      <c r="W76" s="58" t="s">
        <v>319</v>
      </c>
      <c r="X76" s="59" t="s">
        <v>320</v>
      </c>
      <c r="Y76" s="60" t="s">
        <v>321</v>
      </c>
      <c r="Z76" s="58" t="s">
        <v>319</v>
      </c>
      <c r="AA76" s="59" t="s">
        <v>320</v>
      </c>
      <c r="AB76" s="60" t="s">
        <v>321</v>
      </c>
      <c r="AC76" s="58" t="s">
        <v>319</v>
      </c>
      <c r="AD76" s="59" t="s">
        <v>320</v>
      </c>
      <c r="AE76" s="60" t="s">
        <v>321</v>
      </c>
      <c r="AF76" s="58" t="s">
        <v>319</v>
      </c>
      <c r="AG76" s="59" t="s">
        <v>320</v>
      </c>
      <c r="AH76" s="60" t="s">
        <v>321</v>
      </c>
      <c r="AI76" s="58" t="s">
        <v>319</v>
      </c>
      <c r="AJ76" s="59" t="s">
        <v>320</v>
      </c>
      <c r="AK76" s="60" t="s">
        <v>321</v>
      </c>
    </row>
    <row r="77" spans="1:37" ht="18.75">
      <c r="H77" s="7" t="s">
        <v>308</v>
      </c>
      <c r="I77" s="7"/>
      <c r="J77" s="7"/>
      <c r="K77" s="43" t="s">
        <v>323</v>
      </c>
      <c r="L77" s="44"/>
      <c r="M77" s="45"/>
      <c r="N77" s="43" t="s">
        <v>324</v>
      </c>
      <c r="O77" s="44"/>
      <c r="P77" s="45"/>
      <c r="Q77" s="43" t="s">
        <v>326</v>
      </c>
      <c r="R77" s="44"/>
      <c r="S77" s="45"/>
      <c r="T77" s="43" t="s">
        <v>327</v>
      </c>
      <c r="U77" s="44"/>
      <c r="V77" s="45"/>
      <c r="W77" s="43" t="s">
        <v>329</v>
      </c>
      <c r="X77" s="44"/>
      <c r="Y77" s="45"/>
      <c r="Z77" s="43" t="s">
        <v>334</v>
      </c>
      <c r="AA77" s="44"/>
      <c r="AB77" s="45"/>
      <c r="AC77" s="43" t="s">
        <v>339</v>
      </c>
      <c r="AD77" s="44"/>
      <c r="AE77" s="45"/>
      <c r="AF77" s="43" t="s">
        <v>341</v>
      </c>
      <c r="AG77" s="44"/>
      <c r="AH77" s="45"/>
      <c r="AI77" s="43" t="s">
        <v>344</v>
      </c>
      <c r="AJ77" s="44"/>
      <c r="AK77" s="45"/>
    </row>
  </sheetData>
  <sortState ref="A6:G68">
    <sortCondition ref="A6:A68"/>
  </sortState>
  <mergeCells count="31">
    <mergeCell ref="AF3:AH3"/>
    <mergeCell ref="AF4:AG4"/>
    <mergeCell ref="AF77:AH77"/>
    <mergeCell ref="AI3:AK3"/>
    <mergeCell ref="AI4:AJ4"/>
    <mergeCell ref="AI77:AK77"/>
    <mergeCell ref="Z3:AB3"/>
    <mergeCell ref="Z4:AA4"/>
    <mergeCell ref="Z77:AB77"/>
    <mergeCell ref="AC3:AE3"/>
    <mergeCell ref="AC4:AD4"/>
    <mergeCell ref="AC77:AE77"/>
    <mergeCell ref="T3:V3"/>
    <mergeCell ref="T4:U4"/>
    <mergeCell ref="T77:V77"/>
    <mergeCell ref="W3:Y3"/>
    <mergeCell ref="W4:X4"/>
    <mergeCell ref="W77:Y77"/>
    <mergeCell ref="N3:P3"/>
    <mergeCell ref="N4:O4"/>
    <mergeCell ref="N77:P77"/>
    <mergeCell ref="Q3:S3"/>
    <mergeCell ref="Q4:R4"/>
    <mergeCell ref="Q77:S77"/>
    <mergeCell ref="K3:M3"/>
    <mergeCell ref="K4:L4"/>
    <mergeCell ref="K77:M77"/>
    <mergeCell ref="A5:G5"/>
    <mergeCell ref="H3:J3"/>
    <mergeCell ref="H77:J77"/>
    <mergeCell ref="H4:I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E20" sqref="B4:E20"/>
    </sheetView>
  </sheetViews>
  <sheetFormatPr baseColWidth="10" defaultRowHeight="1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>
      <c r="C2" s="2" t="s">
        <v>118</v>
      </c>
    </row>
    <row r="3" spans="2:5">
      <c r="B3" t="s">
        <v>24</v>
      </c>
      <c r="C3" t="s">
        <v>25</v>
      </c>
      <c r="D3" t="s">
        <v>73</v>
      </c>
      <c r="E3" t="s">
        <v>31</v>
      </c>
    </row>
    <row r="4" spans="2:5">
      <c r="B4" t="s">
        <v>128</v>
      </c>
      <c r="C4" t="s">
        <v>70</v>
      </c>
      <c r="D4" t="s">
        <v>129</v>
      </c>
      <c r="E4">
        <v>6</v>
      </c>
    </row>
    <row r="5" spans="2:5">
      <c r="B5" t="s">
        <v>128</v>
      </c>
      <c r="C5" t="s">
        <v>3</v>
      </c>
      <c r="D5" t="s">
        <v>130</v>
      </c>
      <c r="E5">
        <v>2</v>
      </c>
    </row>
    <row r="6" spans="2:5">
      <c r="B6" t="s">
        <v>128</v>
      </c>
      <c r="C6" t="s">
        <v>7</v>
      </c>
      <c r="D6" t="s">
        <v>131</v>
      </c>
      <c r="E6">
        <v>4</v>
      </c>
    </row>
    <row r="7" spans="2:5">
      <c r="B7" t="s">
        <v>132</v>
      </c>
      <c r="C7" t="s">
        <v>119</v>
      </c>
      <c r="D7" t="s">
        <v>114</v>
      </c>
      <c r="E7">
        <v>1</v>
      </c>
    </row>
    <row r="8" spans="2:5">
      <c r="B8" t="s">
        <v>132</v>
      </c>
      <c r="C8" t="s">
        <v>9</v>
      </c>
      <c r="D8" t="s">
        <v>120</v>
      </c>
      <c r="E8">
        <v>1</v>
      </c>
    </row>
    <row r="9" spans="2:5">
      <c r="B9" t="s">
        <v>133</v>
      </c>
      <c r="C9" t="s">
        <v>121</v>
      </c>
      <c r="D9" t="s">
        <v>11</v>
      </c>
      <c r="E9">
        <v>1</v>
      </c>
    </row>
    <row r="10" spans="2:5">
      <c r="B10" t="s">
        <v>39</v>
      </c>
      <c r="C10" t="s">
        <v>135</v>
      </c>
      <c r="D10" t="s">
        <v>134</v>
      </c>
      <c r="E10">
        <v>2</v>
      </c>
    </row>
    <row r="11" spans="2:5">
      <c r="B11" t="s">
        <v>136</v>
      </c>
      <c r="C11" t="s">
        <v>122</v>
      </c>
      <c r="D11" t="s">
        <v>93</v>
      </c>
      <c r="E11">
        <v>1</v>
      </c>
    </row>
    <row r="12" spans="2:5">
      <c r="B12" t="s">
        <v>46</v>
      </c>
      <c r="C12" t="s">
        <v>50</v>
      </c>
      <c r="D12" s="1" t="s">
        <v>328</v>
      </c>
      <c r="E12">
        <v>8</v>
      </c>
    </row>
    <row r="13" spans="2:5">
      <c r="B13" t="s">
        <v>46</v>
      </c>
      <c r="C13" s="3" t="s">
        <v>139</v>
      </c>
      <c r="D13" t="s">
        <v>138</v>
      </c>
      <c r="E13">
        <v>2</v>
      </c>
    </row>
    <row r="14" spans="2:5">
      <c r="B14" t="s">
        <v>46</v>
      </c>
      <c r="C14" s="3" t="s">
        <v>141</v>
      </c>
      <c r="D14" t="s">
        <v>140</v>
      </c>
      <c r="E14">
        <v>4</v>
      </c>
    </row>
    <row r="15" spans="2:5">
      <c r="B15" t="s">
        <v>46</v>
      </c>
      <c r="C15" t="s">
        <v>124</v>
      </c>
      <c r="D15" t="s">
        <v>142</v>
      </c>
      <c r="E15">
        <v>2</v>
      </c>
    </row>
    <row r="16" spans="2:5">
      <c r="B16" t="s">
        <v>143</v>
      </c>
      <c r="C16" s="3">
        <v>7805</v>
      </c>
      <c r="D16" t="s">
        <v>18</v>
      </c>
      <c r="E16">
        <v>1</v>
      </c>
    </row>
    <row r="17" spans="2:5">
      <c r="B17" t="s">
        <v>64</v>
      </c>
      <c r="C17" t="s">
        <v>125</v>
      </c>
      <c r="D17" t="s">
        <v>20</v>
      </c>
      <c r="E17">
        <v>1</v>
      </c>
    </row>
    <row r="18" spans="2:5">
      <c r="B18" t="s">
        <v>144</v>
      </c>
      <c r="C18" t="s">
        <v>145</v>
      </c>
      <c r="D18" t="s">
        <v>22</v>
      </c>
      <c r="E18">
        <v>1</v>
      </c>
    </row>
    <row r="19" spans="2:5">
      <c r="B19" s="5" t="s">
        <v>221</v>
      </c>
      <c r="C19" t="s">
        <v>146</v>
      </c>
      <c r="D19" t="s">
        <v>147</v>
      </c>
      <c r="E19">
        <v>2</v>
      </c>
    </row>
    <row r="20" spans="2: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E11" sqref="E11"/>
    </sheetView>
  </sheetViews>
  <sheetFormatPr baseColWidth="10" defaultRowHeight="1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>
      <c r="C2" s="2" t="s">
        <v>151</v>
      </c>
    </row>
    <row r="3" spans="2:5">
      <c r="B3" t="s">
        <v>24</v>
      </c>
      <c r="C3" t="s">
        <v>25</v>
      </c>
      <c r="D3" t="s">
        <v>73</v>
      </c>
      <c r="E3" t="s">
        <v>31</v>
      </c>
    </row>
    <row r="4" spans="2:5">
      <c r="B4" t="s">
        <v>39</v>
      </c>
      <c r="C4" t="s">
        <v>149</v>
      </c>
      <c r="D4" t="s">
        <v>152</v>
      </c>
      <c r="E4">
        <v>2</v>
      </c>
    </row>
    <row r="5" spans="2:5">
      <c r="B5" t="s">
        <v>39</v>
      </c>
      <c r="C5" t="s">
        <v>43</v>
      </c>
      <c r="D5" t="s">
        <v>153</v>
      </c>
      <c r="E5">
        <v>4</v>
      </c>
    </row>
    <row r="6" spans="2:5">
      <c r="B6" t="s">
        <v>46</v>
      </c>
      <c r="C6" s="4" t="s">
        <v>154</v>
      </c>
      <c r="D6" t="s">
        <v>108</v>
      </c>
      <c r="E6">
        <v>2</v>
      </c>
    </row>
    <row r="7" spans="2:5">
      <c r="B7" t="s">
        <v>63</v>
      </c>
      <c r="C7" s="5" t="s">
        <v>16</v>
      </c>
      <c r="D7" t="s">
        <v>155</v>
      </c>
      <c r="E7">
        <v>2</v>
      </c>
    </row>
    <row r="8" spans="2: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I16"/>
  <sheetViews>
    <sheetView workbookViewId="0">
      <selection activeCell="E14" sqref="E14"/>
    </sheetView>
  </sheetViews>
  <sheetFormatPr baseColWidth="10" defaultRowHeight="15"/>
  <cols>
    <col min="3" max="3" width="20.7109375" customWidth="1"/>
    <col min="4" max="4" width="48" customWidth="1"/>
  </cols>
  <sheetData>
    <row r="2" spans="2:9">
      <c r="C2" s="2" t="s">
        <v>159</v>
      </c>
    </row>
    <row r="3" spans="2:9">
      <c r="B3" s="64" t="s">
        <v>24</v>
      </c>
      <c r="C3" s="64" t="s">
        <v>25</v>
      </c>
      <c r="D3" s="64" t="s">
        <v>73</v>
      </c>
      <c r="E3" s="64" t="s">
        <v>31</v>
      </c>
      <c r="F3" s="64"/>
      <c r="G3" s="64"/>
      <c r="H3" s="64"/>
    </row>
    <row r="4" spans="2:9">
      <c r="B4" s="64" t="s">
        <v>132</v>
      </c>
      <c r="C4" s="64" t="s">
        <v>336</v>
      </c>
      <c r="D4" s="65" t="s">
        <v>337</v>
      </c>
      <c r="E4" s="64">
        <v>14</v>
      </c>
      <c r="F4" s="64"/>
      <c r="G4" s="64"/>
      <c r="H4" s="64"/>
    </row>
    <row r="5" spans="2:9">
      <c r="B5" s="64" t="s">
        <v>39</v>
      </c>
      <c r="C5" s="64" t="s">
        <v>149</v>
      </c>
      <c r="D5" s="64" t="s">
        <v>152</v>
      </c>
      <c r="E5" s="64">
        <v>2</v>
      </c>
      <c r="F5" s="64"/>
      <c r="G5" s="64"/>
      <c r="H5" s="64"/>
    </row>
    <row r="6" spans="2:9">
      <c r="B6" s="37" t="s">
        <v>46</v>
      </c>
      <c r="C6" s="37" t="s">
        <v>163</v>
      </c>
      <c r="D6" s="63" t="s">
        <v>338</v>
      </c>
      <c r="E6" s="37">
        <v>14</v>
      </c>
      <c r="F6" s="37"/>
      <c r="G6" s="37"/>
      <c r="H6" s="37"/>
      <c r="I6" s="10"/>
    </row>
    <row r="7" spans="2:9">
      <c r="B7" s="37"/>
      <c r="C7" s="37"/>
      <c r="D7" s="37"/>
      <c r="E7" s="63"/>
      <c r="F7" s="37"/>
      <c r="G7" s="37"/>
      <c r="H7" s="37"/>
      <c r="I7" s="10"/>
    </row>
    <row r="8" spans="2:9">
      <c r="B8" s="37"/>
      <c r="C8" s="37"/>
      <c r="D8" s="37"/>
      <c r="E8" s="37"/>
      <c r="F8" s="37"/>
      <c r="G8" s="37"/>
      <c r="H8" s="37"/>
      <c r="I8" s="10"/>
    </row>
    <row r="9" spans="2:9">
      <c r="B9" s="37"/>
      <c r="C9" s="37"/>
      <c r="D9" s="37"/>
      <c r="E9" s="37"/>
      <c r="F9" s="37"/>
      <c r="G9" s="37"/>
      <c r="H9" s="37"/>
      <c r="I9" s="10"/>
    </row>
    <row r="10" spans="2:9">
      <c r="B10" s="37"/>
      <c r="C10" s="37"/>
      <c r="D10" s="37"/>
      <c r="E10" s="37"/>
      <c r="F10" s="37"/>
      <c r="G10" s="37"/>
      <c r="H10" s="37"/>
      <c r="I10" s="10"/>
    </row>
    <row r="11" spans="2:9">
      <c r="B11" s="37"/>
      <c r="C11" s="37"/>
      <c r="D11" s="37"/>
      <c r="E11" s="37"/>
      <c r="F11" s="37"/>
      <c r="G11" s="37"/>
      <c r="H11" s="37"/>
      <c r="I11" s="10"/>
    </row>
    <row r="12" spans="2:9">
      <c r="B12" s="37"/>
      <c r="C12" s="37"/>
      <c r="D12" s="37"/>
      <c r="E12" s="37"/>
      <c r="F12" s="37"/>
      <c r="G12" s="37"/>
      <c r="H12" s="10"/>
      <c r="I12" s="10"/>
    </row>
    <row r="13" spans="2:9">
      <c r="B13" s="37"/>
      <c r="C13" s="37"/>
      <c r="D13" s="37"/>
      <c r="E13" s="37"/>
      <c r="F13" s="37"/>
      <c r="G13" s="37"/>
      <c r="H13" s="10"/>
      <c r="I13" s="10"/>
    </row>
    <row r="14" spans="2:9">
      <c r="B14" s="37"/>
      <c r="C14" s="37"/>
      <c r="D14" s="37"/>
      <c r="E14" s="37"/>
      <c r="F14" s="37"/>
      <c r="G14" s="37"/>
      <c r="H14" s="10"/>
      <c r="I14" s="10"/>
    </row>
    <row r="15" spans="2:9">
      <c r="B15" s="37"/>
      <c r="C15" s="37"/>
      <c r="D15" s="37"/>
      <c r="E15" s="37"/>
      <c r="F15" s="37"/>
      <c r="G15" s="37"/>
      <c r="H15" s="10"/>
      <c r="I15" s="10"/>
    </row>
    <row r="16" spans="2:9">
      <c r="B16" s="10"/>
      <c r="C16" s="10"/>
      <c r="D16" s="10"/>
      <c r="E16" s="10"/>
      <c r="F16" s="10"/>
      <c r="G16" s="10"/>
      <c r="H16" s="10"/>
      <c r="I16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163"/>
  <sheetViews>
    <sheetView topLeftCell="A148" workbookViewId="0">
      <selection activeCell="B25" sqref="B25"/>
    </sheetView>
  </sheetViews>
  <sheetFormatPr baseColWidth="10" defaultRowHeight="1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>
      <c r="B2" s="2" t="s">
        <v>68</v>
      </c>
    </row>
    <row r="3" spans="1:9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>
      <c r="A4" t="s">
        <v>30</v>
      </c>
      <c r="B4" t="s">
        <v>3</v>
      </c>
      <c r="E4" t="s">
        <v>2</v>
      </c>
      <c r="F4">
        <v>1</v>
      </c>
    </row>
    <row r="5" spans="1:9">
      <c r="A5" t="s">
        <v>30</v>
      </c>
      <c r="B5" t="s">
        <v>7</v>
      </c>
      <c r="E5" t="s">
        <v>32</v>
      </c>
      <c r="F5">
        <v>7</v>
      </c>
    </row>
    <row r="6" spans="1:9" ht="30">
      <c r="A6" t="s">
        <v>30</v>
      </c>
      <c r="B6" t="s">
        <v>1</v>
      </c>
      <c r="E6" s="1" t="s">
        <v>67</v>
      </c>
      <c r="F6">
        <v>8</v>
      </c>
    </row>
    <row r="7" spans="1:9" ht="60">
      <c r="A7" t="s">
        <v>30</v>
      </c>
      <c r="B7" t="s">
        <v>5</v>
      </c>
      <c r="E7" s="1" t="s">
        <v>33</v>
      </c>
      <c r="F7">
        <v>17</v>
      </c>
    </row>
    <row r="8" spans="1:9">
      <c r="A8" t="s">
        <v>34</v>
      </c>
      <c r="B8" t="s">
        <v>9</v>
      </c>
      <c r="E8" t="s">
        <v>35</v>
      </c>
      <c r="F8">
        <v>2</v>
      </c>
    </row>
    <row r="9" spans="1:9" ht="30">
      <c r="A9" t="s">
        <v>36</v>
      </c>
      <c r="B9" t="s">
        <v>10</v>
      </c>
      <c r="E9" s="1" t="s">
        <v>37</v>
      </c>
      <c r="F9">
        <v>9</v>
      </c>
    </row>
    <row r="10" spans="1:9">
      <c r="A10" t="s">
        <v>39</v>
      </c>
      <c r="B10" t="s">
        <v>38</v>
      </c>
      <c r="E10" t="s">
        <v>41</v>
      </c>
      <c r="F10">
        <v>5</v>
      </c>
    </row>
    <row r="11" spans="1:9">
      <c r="A11" t="s">
        <v>39</v>
      </c>
      <c r="B11" t="s">
        <v>13</v>
      </c>
      <c r="E11" s="1" t="s">
        <v>40</v>
      </c>
      <c r="F11">
        <v>2</v>
      </c>
    </row>
    <row r="12" spans="1:9" ht="30">
      <c r="A12" t="s">
        <v>39</v>
      </c>
      <c r="B12" t="s">
        <v>42</v>
      </c>
      <c r="E12" s="1" t="s">
        <v>44</v>
      </c>
      <c r="F12">
        <v>10</v>
      </c>
    </row>
    <row r="13" spans="1:9" ht="30">
      <c r="A13" t="s">
        <v>39</v>
      </c>
      <c r="B13" t="s">
        <v>43</v>
      </c>
      <c r="E13" s="1" t="s">
        <v>45</v>
      </c>
      <c r="F13">
        <v>11</v>
      </c>
    </row>
    <row r="14" spans="1:9" ht="30">
      <c r="A14" t="s">
        <v>46</v>
      </c>
      <c r="B14" t="s">
        <v>48</v>
      </c>
      <c r="E14" s="1" t="s">
        <v>62</v>
      </c>
      <c r="F14">
        <v>11</v>
      </c>
    </row>
    <row r="15" spans="1:9" ht="90">
      <c r="A15" t="s">
        <v>46</v>
      </c>
      <c r="B15" t="s">
        <v>49</v>
      </c>
      <c r="E15" s="1" t="s">
        <v>60</v>
      </c>
      <c r="F15">
        <v>25</v>
      </c>
    </row>
    <row r="16" spans="1:9">
      <c r="A16" t="s">
        <v>46</v>
      </c>
      <c r="B16" t="s">
        <v>53</v>
      </c>
      <c r="E16" s="1" t="s">
        <v>15</v>
      </c>
      <c r="F16">
        <v>1</v>
      </c>
    </row>
    <row r="17" spans="1:9">
      <c r="A17" t="s">
        <v>46</v>
      </c>
      <c r="B17" t="s">
        <v>50</v>
      </c>
      <c r="E17" s="1" t="s">
        <v>51</v>
      </c>
      <c r="F17">
        <v>3</v>
      </c>
    </row>
    <row r="18" spans="1:9">
      <c r="A18" t="s">
        <v>46</v>
      </c>
      <c r="B18" t="s">
        <v>54</v>
      </c>
      <c r="E18" s="1" t="s">
        <v>55</v>
      </c>
      <c r="F18">
        <v>2</v>
      </c>
    </row>
    <row r="19" spans="1:9" ht="60">
      <c r="A19" t="s">
        <v>46</v>
      </c>
      <c r="B19" t="s">
        <v>52</v>
      </c>
      <c r="E19" s="1" t="s">
        <v>57</v>
      </c>
      <c r="F19">
        <v>14</v>
      </c>
    </row>
    <row r="20" spans="1:9">
      <c r="A20" t="s">
        <v>46</v>
      </c>
      <c r="B20" t="s">
        <v>56</v>
      </c>
      <c r="E20" s="1" t="s">
        <v>58</v>
      </c>
      <c r="F20">
        <v>3</v>
      </c>
    </row>
    <row r="21" spans="1:9">
      <c r="A21" t="s">
        <v>46</v>
      </c>
      <c r="B21" t="s">
        <v>59</v>
      </c>
      <c r="E21" s="1" t="s">
        <v>61</v>
      </c>
      <c r="F21">
        <v>4</v>
      </c>
    </row>
    <row r="22" spans="1:9">
      <c r="A22" t="s">
        <v>63</v>
      </c>
      <c r="B22" t="s">
        <v>16</v>
      </c>
      <c r="E22" s="1" t="s">
        <v>17</v>
      </c>
      <c r="F22">
        <v>1</v>
      </c>
    </row>
    <row r="23" spans="1:9">
      <c r="A23" t="s">
        <v>64</v>
      </c>
      <c r="B23" t="s">
        <v>19</v>
      </c>
      <c r="E23" s="1" t="s">
        <v>18</v>
      </c>
      <c r="F23">
        <v>1</v>
      </c>
    </row>
    <row r="24" spans="1:9">
      <c r="A24" t="s">
        <v>65</v>
      </c>
      <c r="B24" t="s">
        <v>21</v>
      </c>
      <c r="E24" s="1" t="s">
        <v>66</v>
      </c>
      <c r="F24">
        <v>6</v>
      </c>
    </row>
    <row r="25" spans="1:9">
      <c r="A25" t="s">
        <v>65</v>
      </c>
      <c r="B25" t="s">
        <v>23</v>
      </c>
      <c r="E25" s="1" t="s">
        <v>22</v>
      </c>
      <c r="F25">
        <v>1</v>
      </c>
    </row>
    <row r="28" spans="1:9">
      <c r="B28" s="2" t="s">
        <v>85</v>
      </c>
    </row>
    <row r="29" spans="1:9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>
      <c r="A30" t="s">
        <v>30</v>
      </c>
      <c r="B30" t="s">
        <v>1</v>
      </c>
      <c r="E30" t="s">
        <v>74</v>
      </c>
      <c r="F30">
        <v>1</v>
      </c>
    </row>
    <row r="31" spans="1:9">
      <c r="A31" t="s">
        <v>30</v>
      </c>
      <c r="B31" t="s">
        <v>3</v>
      </c>
      <c r="E31" t="s">
        <v>2</v>
      </c>
      <c r="F31">
        <v>1</v>
      </c>
    </row>
    <row r="32" spans="1:9">
      <c r="A32" t="s">
        <v>30</v>
      </c>
      <c r="B32" t="s">
        <v>5</v>
      </c>
      <c r="E32" t="s">
        <v>4</v>
      </c>
      <c r="F32">
        <v>1</v>
      </c>
    </row>
    <row r="33" spans="1:9">
      <c r="A33" t="s">
        <v>30</v>
      </c>
      <c r="B33" t="s">
        <v>70</v>
      </c>
      <c r="E33" t="s">
        <v>6</v>
      </c>
      <c r="F33">
        <v>1</v>
      </c>
    </row>
    <row r="34" spans="1:9">
      <c r="A34" t="s">
        <v>30</v>
      </c>
      <c r="B34" t="s">
        <v>7</v>
      </c>
      <c r="E34" t="s">
        <v>8</v>
      </c>
      <c r="F34">
        <v>1</v>
      </c>
    </row>
    <row r="35" spans="1:9">
      <c r="A35" t="s">
        <v>75</v>
      </c>
      <c r="B35" t="s">
        <v>9</v>
      </c>
      <c r="E35" t="s">
        <v>35</v>
      </c>
      <c r="F35">
        <v>2</v>
      </c>
    </row>
    <row r="36" spans="1:9">
      <c r="A36" t="s">
        <v>36</v>
      </c>
      <c r="B36" t="s">
        <v>71</v>
      </c>
      <c r="E36" t="s">
        <v>76</v>
      </c>
      <c r="F36">
        <v>4</v>
      </c>
    </row>
    <row r="37" spans="1:9">
      <c r="A37" t="s">
        <v>39</v>
      </c>
      <c r="B37" t="s">
        <v>13</v>
      </c>
      <c r="E37" t="s">
        <v>77</v>
      </c>
      <c r="F37">
        <v>2</v>
      </c>
    </row>
    <row r="38" spans="1:9">
      <c r="A38" t="s">
        <v>39</v>
      </c>
      <c r="B38" t="s">
        <v>43</v>
      </c>
      <c r="E38" t="s">
        <v>78</v>
      </c>
      <c r="F38">
        <v>4</v>
      </c>
    </row>
    <row r="39" spans="1:9">
      <c r="A39" t="s">
        <v>39</v>
      </c>
      <c r="B39" t="s">
        <v>42</v>
      </c>
      <c r="E39" t="s">
        <v>14</v>
      </c>
      <c r="F39">
        <v>1</v>
      </c>
    </row>
    <row r="40" spans="1:9">
      <c r="A40" t="s">
        <v>46</v>
      </c>
      <c r="B40" t="s">
        <v>80</v>
      </c>
      <c r="E40" t="s">
        <v>79</v>
      </c>
      <c r="F40">
        <v>2</v>
      </c>
    </row>
    <row r="41" spans="1:9">
      <c r="A41" t="s">
        <v>46</v>
      </c>
      <c r="B41" t="s">
        <v>48</v>
      </c>
      <c r="E41" t="s">
        <v>81</v>
      </c>
      <c r="F41">
        <v>7</v>
      </c>
    </row>
    <row r="42" spans="1:9">
      <c r="A42" t="s">
        <v>46</v>
      </c>
      <c r="B42" t="s">
        <v>83</v>
      </c>
      <c r="E42" t="s">
        <v>82</v>
      </c>
      <c r="F42">
        <v>2</v>
      </c>
    </row>
    <row r="43" spans="1:9">
      <c r="A43" t="s">
        <v>84</v>
      </c>
      <c r="B43" t="s">
        <v>19</v>
      </c>
      <c r="E43" t="s">
        <v>18</v>
      </c>
      <c r="F43">
        <v>1</v>
      </c>
    </row>
    <row r="44" spans="1:9">
      <c r="A44" t="s">
        <v>65</v>
      </c>
      <c r="B44" t="s">
        <v>72</v>
      </c>
      <c r="E44" t="s">
        <v>20</v>
      </c>
      <c r="F44">
        <v>1</v>
      </c>
    </row>
    <row r="47" spans="1:9">
      <c r="B47" s="2" t="s">
        <v>86</v>
      </c>
    </row>
    <row r="48" spans="1:9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>
      <c r="A49" t="s">
        <v>30</v>
      </c>
      <c r="B49" t="s">
        <v>88</v>
      </c>
      <c r="E49" t="s">
        <v>0</v>
      </c>
      <c r="F49">
        <v>1</v>
      </c>
    </row>
    <row r="50" spans="1:9">
      <c r="A50" t="s">
        <v>30</v>
      </c>
      <c r="B50" t="s">
        <v>1</v>
      </c>
      <c r="E50" t="s">
        <v>2</v>
      </c>
      <c r="F50">
        <v>1</v>
      </c>
    </row>
    <row r="51" spans="1:9">
      <c r="A51" t="s">
        <v>39</v>
      </c>
      <c r="B51" t="s">
        <v>43</v>
      </c>
      <c r="E51" t="s">
        <v>11</v>
      </c>
      <c r="F51">
        <v>1</v>
      </c>
    </row>
    <row r="52" spans="1:9">
      <c r="A52" t="s">
        <v>39</v>
      </c>
      <c r="B52" t="s">
        <v>42</v>
      </c>
      <c r="E52" t="s">
        <v>12</v>
      </c>
      <c r="F52">
        <v>1</v>
      </c>
    </row>
    <row r="53" spans="1:9">
      <c r="A53" t="s">
        <v>46</v>
      </c>
      <c r="B53" t="s">
        <v>89</v>
      </c>
      <c r="E53" t="s">
        <v>90</v>
      </c>
      <c r="F53">
        <v>2</v>
      </c>
    </row>
    <row r="54" spans="1:9">
      <c r="A54" t="s">
        <v>46</v>
      </c>
      <c r="B54" t="s">
        <v>91</v>
      </c>
      <c r="E54" t="s">
        <v>47</v>
      </c>
      <c r="F54">
        <v>2</v>
      </c>
    </row>
    <row r="55" spans="1:9">
      <c r="A55" t="s">
        <v>87</v>
      </c>
      <c r="B55" t="s">
        <v>87</v>
      </c>
      <c r="E55" t="s">
        <v>92</v>
      </c>
      <c r="F55">
        <v>4</v>
      </c>
    </row>
    <row r="58" spans="1:9">
      <c r="B58" s="2" t="s">
        <v>102</v>
      </c>
    </row>
    <row r="59" spans="1:9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>
      <c r="A60" t="s">
        <v>30</v>
      </c>
      <c r="B60" t="s">
        <v>95</v>
      </c>
      <c r="E60" t="s">
        <v>0</v>
      </c>
      <c r="F60">
        <v>1</v>
      </c>
    </row>
    <row r="61" spans="1:9">
      <c r="A61" t="s">
        <v>30</v>
      </c>
      <c r="B61" t="s">
        <v>1</v>
      </c>
      <c r="E61" t="s">
        <v>94</v>
      </c>
      <c r="F61">
        <v>2</v>
      </c>
    </row>
    <row r="62" spans="1:9">
      <c r="A62" t="s">
        <v>30</v>
      </c>
      <c r="B62" t="s">
        <v>7</v>
      </c>
      <c r="E62" t="s">
        <v>4</v>
      </c>
      <c r="F62">
        <v>1</v>
      </c>
    </row>
    <row r="63" spans="1:9">
      <c r="A63" t="s">
        <v>75</v>
      </c>
      <c r="B63" t="s">
        <v>101</v>
      </c>
      <c r="E63" t="s">
        <v>100</v>
      </c>
      <c r="F63">
        <v>3</v>
      </c>
    </row>
    <row r="64" spans="1:9">
      <c r="A64" t="s">
        <v>104</v>
      </c>
      <c r="B64" t="s">
        <v>96</v>
      </c>
      <c r="E64" t="s">
        <v>103</v>
      </c>
      <c r="F64">
        <v>3</v>
      </c>
    </row>
    <row r="65" spans="1:9">
      <c r="A65" t="s">
        <v>39</v>
      </c>
      <c r="B65" t="s">
        <v>43</v>
      </c>
      <c r="E65" t="s">
        <v>11</v>
      </c>
      <c r="F65">
        <v>1</v>
      </c>
    </row>
    <row r="66" spans="1:9">
      <c r="A66" t="s">
        <v>39</v>
      </c>
      <c r="B66" t="s">
        <v>42</v>
      </c>
      <c r="E66" t="s">
        <v>12</v>
      </c>
      <c r="F66">
        <v>1</v>
      </c>
    </row>
    <row r="67" spans="1:9">
      <c r="A67" t="s">
        <v>39</v>
      </c>
      <c r="B67" t="s">
        <v>105</v>
      </c>
      <c r="E67" t="s">
        <v>93</v>
      </c>
      <c r="F67">
        <v>1</v>
      </c>
    </row>
    <row r="68" spans="1:9">
      <c r="A68" t="s">
        <v>107</v>
      </c>
      <c r="B68" t="s">
        <v>97</v>
      </c>
      <c r="E68" t="s">
        <v>106</v>
      </c>
      <c r="F68">
        <v>3</v>
      </c>
    </row>
    <row r="69" spans="1:9">
      <c r="A69" t="s">
        <v>46</v>
      </c>
      <c r="B69" t="s">
        <v>50</v>
      </c>
      <c r="E69" t="s">
        <v>108</v>
      </c>
      <c r="F69">
        <v>2</v>
      </c>
    </row>
    <row r="70" spans="1:9">
      <c r="A70" t="s">
        <v>46</v>
      </c>
      <c r="B70" t="s">
        <v>48</v>
      </c>
      <c r="E70" t="s">
        <v>109</v>
      </c>
      <c r="F70">
        <v>3</v>
      </c>
    </row>
    <row r="71" spans="1:9">
      <c r="A71" t="s">
        <v>46</v>
      </c>
      <c r="B71" t="s">
        <v>111</v>
      </c>
      <c r="E71" t="s">
        <v>110</v>
      </c>
      <c r="F71">
        <v>3</v>
      </c>
    </row>
    <row r="72" spans="1:9">
      <c r="A72" t="s">
        <v>65</v>
      </c>
      <c r="B72" t="s">
        <v>98</v>
      </c>
      <c r="E72" t="s">
        <v>18</v>
      </c>
      <c r="F72">
        <v>1</v>
      </c>
    </row>
    <row r="73" spans="1:9">
      <c r="A73" t="s">
        <v>112</v>
      </c>
      <c r="B73" s="3">
        <v>4001</v>
      </c>
      <c r="E73" t="s">
        <v>99</v>
      </c>
      <c r="F73">
        <v>1</v>
      </c>
    </row>
    <row r="76" spans="1:9">
      <c r="B76" s="2" t="s">
        <v>113</v>
      </c>
    </row>
    <row r="77" spans="1:9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>
      <c r="A78" t="s">
        <v>30</v>
      </c>
      <c r="B78" t="s">
        <v>1</v>
      </c>
      <c r="E78" t="s">
        <v>0</v>
      </c>
      <c r="F78">
        <v>1</v>
      </c>
    </row>
    <row r="79" spans="1:9">
      <c r="A79" t="s">
        <v>30</v>
      </c>
      <c r="B79" t="s">
        <v>7</v>
      </c>
      <c r="E79" t="s">
        <v>2</v>
      </c>
      <c r="F79">
        <v>1</v>
      </c>
    </row>
    <row r="80" spans="1:9">
      <c r="A80" t="s">
        <v>75</v>
      </c>
      <c r="B80" s="4" t="s">
        <v>115</v>
      </c>
      <c r="E80" t="s">
        <v>114</v>
      </c>
      <c r="F80">
        <v>1</v>
      </c>
    </row>
    <row r="81" spans="1:9">
      <c r="A81" t="s">
        <v>39</v>
      </c>
      <c r="B81" t="s">
        <v>13</v>
      </c>
      <c r="E81" t="s">
        <v>116</v>
      </c>
      <c r="F81">
        <v>2</v>
      </c>
    </row>
    <row r="82" spans="1:9">
      <c r="A82" t="s">
        <v>39</v>
      </c>
      <c r="B82" t="s">
        <v>43</v>
      </c>
      <c r="E82" t="s">
        <v>11</v>
      </c>
      <c r="F82">
        <v>1</v>
      </c>
    </row>
    <row r="83" spans="1:9">
      <c r="A83" t="s">
        <v>46</v>
      </c>
      <c r="B83" t="s">
        <v>50</v>
      </c>
      <c r="E83" t="s">
        <v>108</v>
      </c>
      <c r="F83">
        <v>2</v>
      </c>
    </row>
    <row r="84" spans="1:9">
      <c r="A84" t="s">
        <v>117</v>
      </c>
      <c r="B84" t="s">
        <v>72</v>
      </c>
      <c r="E84" t="s">
        <v>18</v>
      </c>
      <c r="F84">
        <v>1</v>
      </c>
    </row>
    <row r="88" spans="1:9">
      <c r="B88" s="2" t="s">
        <v>118</v>
      </c>
    </row>
    <row r="89" spans="1:9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>
      <c r="A90" t="s">
        <v>128</v>
      </c>
      <c r="B90" t="s">
        <v>70</v>
      </c>
      <c r="E90" t="s">
        <v>129</v>
      </c>
      <c r="F90">
        <v>6</v>
      </c>
    </row>
    <row r="91" spans="1:9">
      <c r="A91" t="s">
        <v>128</v>
      </c>
      <c r="B91" t="s">
        <v>3</v>
      </c>
      <c r="E91" t="s">
        <v>130</v>
      </c>
      <c r="F91">
        <v>2</v>
      </c>
    </row>
    <row r="92" spans="1:9">
      <c r="A92" t="s">
        <v>128</v>
      </c>
      <c r="B92" t="s">
        <v>7</v>
      </c>
      <c r="E92" t="s">
        <v>131</v>
      </c>
      <c r="F92">
        <v>4</v>
      </c>
    </row>
    <row r="93" spans="1:9">
      <c r="A93" t="s">
        <v>132</v>
      </c>
      <c r="B93" t="s">
        <v>119</v>
      </c>
      <c r="E93" t="s">
        <v>114</v>
      </c>
      <c r="F93">
        <v>1</v>
      </c>
    </row>
    <row r="94" spans="1:9">
      <c r="A94" t="s">
        <v>132</v>
      </c>
      <c r="B94" t="s">
        <v>9</v>
      </c>
      <c r="E94" t="s">
        <v>120</v>
      </c>
      <c r="F94">
        <v>1</v>
      </c>
    </row>
    <row r="95" spans="1:9">
      <c r="A95" t="s">
        <v>133</v>
      </c>
      <c r="B95" t="s">
        <v>121</v>
      </c>
      <c r="E95" t="s">
        <v>11</v>
      </c>
      <c r="F95">
        <v>1</v>
      </c>
    </row>
    <row r="96" spans="1:9">
      <c r="A96" t="s">
        <v>39</v>
      </c>
      <c r="B96" t="s">
        <v>135</v>
      </c>
      <c r="E96" t="s">
        <v>134</v>
      </c>
      <c r="F96">
        <v>2</v>
      </c>
    </row>
    <row r="97" spans="1:9">
      <c r="A97" t="s">
        <v>136</v>
      </c>
      <c r="B97" t="s">
        <v>122</v>
      </c>
      <c r="E97" t="s">
        <v>93</v>
      </c>
      <c r="F97">
        <v>1</v>
      </c>
    </row>
    <row r="98" spans="1:9" ht="30">
      <c r="A98" t="s">
        <v>46</v>
      </c>
      <c r="B98" t="s">
        <v>50</v>
      </c>
      <c r="E98" s="1" t="s">
        <v>137</v>
      </c>
      <c r="F98">
        <v>8</v>
      </c>
    </row>
    <row r="99" spans="1:9">
      <c r="A99" t="s">
        <v>46</v>
      </c>
      <c r="B99" s="3" t="s">
        <v>139</v>
      </c>
      <c r="E99" t="s">
        <v>138</v>
      </c>
      <c r="F99">
        <v>2</v>
      </c>
    </row>
    <row r="100" spans="1:9">
      <c r="A100" t="s">
        <v>46</v>
      </c>
      <c r="B100" s="3" t="s">
        <v>141</v>
      </c>
      <c r="E100" t="s">
        <v>140</v>
      </c>
      <c r="F100">
        <v>4</v>
      </c>
    </row>
    <row r="101" spans="1:9">
      <c r="A101" t="s">
        <v>46</v>
      </c>
      <c r="B101" t="s">
        <v>124</v>
      </c>
      <c r="E101" t="s">
        <v>142</v>
      </c>
      <c r="F101">
        <v>2</v>
      </c>
    </row>
    <row r="102" spans="1:9">
      <c r="A102" t="s">
        <v>143</v>
      </c>
      <c r="B102" s="3">
        <v>7805</v>
      </c>
      <c r="E102" t="s">
        <v>18</v>
      </c>
      <c r="F102">
        <v>1</v>
      </c>
    </row>
    <row r="103" spans="1:9">
      <c r="A103" t="s">
        <v>64</v>
      </c>
      <c r="B103" t="s">
        <v>125</v>
      </c>
      <c r="E103" t="s">
        <v>20</v>
      </c>
      <c r="F103">
        <v>1</v>
      </c>
    </row>
    <row r="104" spans="1:9">
      <c r="A104" t="s">
        <v>144</v>
      </c>
      <c r="B104" t="s">
        <v>145</v>
      </c>
      <c r="E104" t="s">
        <v>22</v>
      </c>
      <c r="F104">
        <v>1</v>
      </c>
    </row>
    <row r="105" spans="1:9">
      <c r="A105" s="5" t="s">
        <v>221</v>
      </c>
      <c r="B105" t="s">
        <v>146</v>
      </c>
      <c r="E105" t="s">
        <v>147</v>
      </c>
      <c r="F105">
        <v>2</v>
      </c>
    </row>
    <row r="106" spans="1:9">
      <c r="A106" s="5" t="s">
        <v>221</v>
      </c>
      <c r="B106" t="s">
        <v>148</v>
      </c>
      <c r="E106" t="s">
        <v>127</v>
      </c>
      <c r="F106">
        <v>1</v>
      </c>
    </row>
    <row r="110" spans="1:9">
      <c r="B110" s="2" t="s">
        <v>151</v>
      </c>
    </row>
    <row r="111" spans="1:9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>
      <c r="A112" t="s">
        <v>39</v>
      </c>
      <c r="B112" t="s">
        <v>149</v>
      </c>
      <c r="E112" t="s">
        <v>152</v>
      </c>
      <c r="F112">
        <v>2</v>
      </c>
    </row>
    <row r="113" spans="1:9">
      <c r="A113" t="s">
        <v>39</v>
      </c>
      <c r="B113" t="s">
        <v>43</v>
      </c>
      <c r="E113" t="s">
        <v>153</v>
      </c>
      <c r="F113">
        <v>4</v>
      </c>
    </row>
    <row r="114" spans="1:9">
      <c r="A114" t="s">
        <v>46</v>
      </c>
      <c r="B114" s="4" t="s">
        <v>154</v>
      </c>
      <c r="E114" t="s">
        <v>108</v>
      </c>
      <c r="F114">
        <v>2</v>
      </c>
    </row>
    <row r="115" spans="1:9">
      <c r="A115" t="s">
        <v>63</v>
      </c>
      <c r="B115" s="4" t="s">
        <v>154</v>
      </c>
      <c r="E115" t="s">
        <v>155</v>
      </c>
      <c r="F115">
        <v>2</v>
      </c>
    </row>
    <row r="116" spans="1:9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>
      <c r="B119" s="2" t="s">
        <v>159</v>
      </c>
    </row>
    <row r="120" spans="1:9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>
      <c r="A121" t="s">
        <v>132</v>
      </c>
      <c r="B121" s="4" t="s">
        <v>161</v>
      </c>
      <c r="E121" s="1" t="s">
        <v>160</v>
      </c>
      <c r="F121">
        <v>14</v>
      </c>
    </row>
    <row r="122" spans="1:9">
      <c r="A122" t="s">
        <v>39</v>
      </c>
      <c r="B122" t="s">
        <v>149</v>
      </c>
      <c r="E122" t="s">
        <v>152</v>
      </c>
      <c r="F122">
        <v>2</v>
      </c>
    </row>
    <row r="123" spans="1:9" ht="30">
      <c r="A123" t="s">
        <v>46</v>
      </c>
      <c r="B123" s="4" t="s">
        <v>163</v>
      </c>
      <c r="E123" s="1" t="s">
        <v>162</v>
      </c>
      <c r="F123">
        <v>14</v>
      </c>
    </row>
    <row r="126" spans="1:9">
      <c r="B126" s="2" t="s">
        <v>164</v>
      </c>
    </row>
    <row r="127" spans="1:9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>
      <c r="A128" t="s">
        <v>30</v>
      </c>
      <c r="B128" t="s">
        <v>1</v>
      </c>
      <c r="E128" t="s">
        <v>175</v>
      </c>
      <c r="F128">
        <v>7</v>
      </c>
    </row>
    <row r="129" spans="1:6">
      <c r="A129" t="s">
        <v>30</v>
      </c>
      <c r="B129" t="s">
        <v>7</v>
      </c>
      <c r="E129" t="s">
        <v>174</v>
      </c>
      <c r="F129">
        <v>7</v>
      </c>
    </row>
    <row r="130" spans="1:6">
      <c r="A130" t="s">
        <v>30</v>
      </c>
      <c r="B130" t="s">
        <v>3</v>
      </c>
      <c r="E130" t="s">
        <v>165</v>
      </c>
      <c r="F130">
        <v>1</v>
      </c>
    </row>
    <row r="131" spans="1:6">
      <c r="A131" t="s">
        <v>30</v>
      </c>
      <c r="B131" t="s">
        <v>95</v>
      </c>
      <c r="E131" t="s">
        <v>166</v>
      </c>
      <c r="F131">
        <v>1</v>
      </c>
    </row>
    <row r="132" spans="1:6">
      <c r="A132" t="s">
        <v>132</v>
      </c>
      <c r="B132" t="s">
        <v>176</v>
      </c>
      <c r="E132" t="s">
        <v>114</v>
      </c>
      <c r="F132">
        <v>1</v>
      </c>
    </row>
    <row r="133" spans="1:6">
      <c r="A133" t="s">
        <v>39</v>
      </c>
      <c r="B133" t="s">
        <v>177</v>
      </c>
      <c r="E133" t="s">
        <v>167</v>
      </c>
      <c r="F133">
        <v>1</v>
      </c>
    </row>
    <row r="134" spans="1:6">
      <c r="A134" t="s">
        <v>39</v>
      </c>
      <c r="B134" t="s">
        <v>149</v>
      </c>
      <c r="E134" t="s">
        <v>178</v>
      </c>
      <c r="F134">
        <v>2</v>
      </c>
    </row>
    <row r="135" spans="1:6">
      <c r="A135" t="s">
        <v>39</v>
      </c>
      <c r="B135" t="s">
        <v>43</v>
      </c>
      <c r="E135" t="s">
        <v>179</v>
      </c>
      <c r="F135">
        <v>9</v>
      </c>
    </row>
    <row r="136" spans="1:6">
      <c r="A136" t="s">
        <v>46</v>
      </c>
      <c r="B136" t="s">
        <v>181</v>
      </c>
      <c r="E136" t="s">
        <v>180</v>
      </c>
      <c r="F136">
        <v>3</v>
      </c>
    </row>
    <row r="137" spans="1:6">
      <c r="A137" t="s">
        <v>46</v>
      </c>
      <c r="B137" t="s">
        <v>182</v>
      </c>
      <c r="E137" t="s">
        <v>123</v>
      </c>
      <c r="F137">
        <v>1</v>
      </c>
    </row>
    <row r="138" spans="1:6">
      <c r="A138" t="s">
        <v>183</v>
      </c>
      <c r="B138" t="s">
        <v>168</v>
      </c>
      <c r="E138" t="s">
        <v>20</v>
      </c>
      <c r="F138">
        <v>1</v>
      </c>
    </row>
    <row r="139" spans="1:6">
      <c r="A139" t="s">
        <v>184</v>
      </c>
      <c r="B139" t="s">
        <v>169</v>
      </c>
      <c r="E139" t="s">
        <v>22</v>
      </c>
      <c r="F139">
        <v>1</v>
      </c>
    </row>
    <row r="140" spans="1:6">
      <c r="A140" t="s">
        <v>185</v>
      </c>
      <c r="B140" t="s">
        <v>170</v>
      </c>
      <c r="E140" t="s">
        <v>126</v>
      </c>
      <c r="F140">
        <v>1</v>
      </c>
    </row>
    <row r="141" spans="1:6">
      <c r="A141" t="s">
        <v>186</v>
      </c>
      <c r="B141" t="s">
        <v>187</v>
      </c>
      <c r="E141" t="s">
        <v>99</v>
      </c>
      <c r="F141">
        <v>1</v>
      </c>
    </row>
    <row r="142" spans="1:6">
      <c r="A142" t="s">
        <v>143</v>
      </c>
      <c r="B142" t="s">
        <v>171</v>
      </c>
      <c r="E142" t="s">
        <v>127</v>
      </c>
      <c r="F142">
        <v>1</v>
      </c>
    </row>
    <row r="143" spans="1:6">
      <c r="A143" t="s">
        <v>188</v>
      </c>
      <c r="B143" t="s">
        <v>173</v>
      </c>
      <c r="E143" t="s">
        <v>172</v>
      </c>
      <c r="F143">
        <v>1</v>
      </c>
    </row>
    <row r="146" spans="1:9">
      <c r="B146" s="2" t="s">
        <v>189</v>
      </c>
    </row>
    <row r="147" spans="1:9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>
      <c r="A148" t="s">
        <v>30</v>
      </c>
      <c r="B148" t="s">
        <v>1</v>
      </c>
      <c r="E148" t="s">
        <v>191</v>
      </c>
      <c r="F148">
        <v>8</v>
      </c>
    </row>
    <row r="149" spans="1:9">
      <c r="A149" t="s">
        <v>30</v>
      </c>
      <c r="B149" t="s">
        <v>3</v>
      </c>
      <c r="E149" t="s">
        <v>2</v>
      </c>
      <c r="F149">
        <v>1</v>
      </c>
    </row>
    <row r="150" spans="1:9">
      <c r="A150" t="s">
        <v>30</v>
      </c>
      <c r="B150" t="s">
        <v>95</v>
      </c>
      <c r="E150" t="s">
        <v>4</v>
      </c>
      <c r="F150">
        <v>1</v>
      </c>
    </row>
    <row r="151" spans="1:9" ht="30">
      <c r="A151" t="s">
        <v>30</v>
      </c>
      <c r="B151" t="s">
        <v>7</v>
      </c>
      <c r="E151" s="1" t="s">
        <v>192</v>
      </c>
      <c r="F151">
        <v>8</v>
      </c>
    </row>
    <row r="152" spans="1:9">
      <c r="A152" t="s">
        <v>75</v>
      </c>
      <c r="B152" s="4" t="s">
        <v>193</v>
      </c>
      <c r="E152" t="s">
        <v>114</v>
      </c>
      <c r="F152">
        <v>1</v>
      </c>
    </row>
    <row r="153" spans="1:9">
      <c r="A153" t="s">
        <v>39</v>
      </c>
      <c r="B153" t="s">
        <v>177</v>
      </c>
      <c r="E153" t="s">
        <v>167</v>
      </c>
      <c r="F153">
        <v>1</v>
      </c>
    </row>
    <row r="154" spans="1:9">
      <c r="A154" t="s">
        <v>39</v>
      </c>
      <c r="B154" t="s">
        <v>194</v>
      </c>
      <c r="E154" t="s">
        <v>178</v>
      </c>
      <c r="F154">
        <v>2</v>
      </c>
    </row>
    <row r="155" spans="1:9">
      <c r="A155" t="s">
        <v>39</v>
      </c>
      <c r="B155" t="s">
        <v>43</v>
      </c>
      <c r="E155" t="s">
        <v>195</v>
      </c>
      <c r="F155">
        <v>3</v>
      </c>
    </row>
    <row r="156" spans="1:9">
      <c r="A156" t="s">
        <v>46</v>
      </c>
      <c r="B156" t="s">
        <v>181</v>
      </c>
      <c r="E156" t="s">
        <v>108</v>
      </c>
      <c r="F156">
        <v>2</v>
      </c>
    </row>
    <row r="157" spans="1:9">
      <c r="A157" t="s">
        <v>46</v>
      </c>
      <c r="B157" t="s">
        <v>182</v>
      </c>
      <c r="E157" t="s">
        <v>123</v>
      </c>
      <c r="F157">
        <v>1</v>
      </c>
    </row>
    <row r="158" spans="1:9">
      <c r="A158" t="s">
        <v>143</v>
      </c>
      <c r="B158">
        <v>7805</v>
      </c>
      <c r="E158" t="s">
        <v>18</v>
      </c>
      <c r="F158">
        <v>1</v>
      </c>
    </row>
    <row r="159" spans="1:9">
      <c r="A159" t="s">
        <v>196</v>
      </c>
      <c r="B159" t="s">
        <v>168</v>
      </c>
      <c r="E159" t="s">
        <v>20</v>
      </c>
      <c r="F159">
        <v>1</v>
      </c>
    </row>
    <row r="160" spans="1:9">
      <c r="A160" t="s">
        <v>184</v>
      </c>
      <c r="B160" t="s">
        <v>169</v>
      </c>
      <c r="E160" t="s">
        <v>22</v>
      </c>
      <c r="F160">
        <v>1</v>
      </c>
    </row>
    <row r="161" spans="1:6">
      <c r="A161" t="s">
        <v>185</v>
      </c>
      <c r="B161" t="s">
        <v>170</v>
      </c>
      <c r="E161" t="s">
        <v>126</v>
      </c>
      <c r="F161">
        <v>1</v>
      </c>
    </row>
    <row r="162" spans="1:6">
      <c r="A162" t="s">
        <v>186</v>
      </c>
      <c r="B162" t="s">
        <v>190</v>
      </c>
      <c r="E162" t="s">
        <v>99</v>
      </c>
      <c r="F162">
        <v>1</v>
      </c>
    </row>
    <row r="163" spans="1:6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I73"/>
  <sheetViews>
    <sheetView tabSelected="1" workbookViewId="0">
      <selection activeCell="F11" sqref="F11"/>
    </sheetView>
  </sheetViews>
  <sheetFormatPr baseColWidth="10" defaultRowHeight="15"/>
  <cols>
    <col min="1" max="1" width="23.7109375" bestFit="1" customWidth="1"/>
  </cols>
  <sheetData>
    <row r="3" spans="1:9" ht="21">
      <c r="A3" s="8" t="s">
        <v>198</v>
      </c>
      <c r="B3" s="8"/>
      <c r="C3" s="8"/>
      <c r="D3" s="8"/>
      <c r="E3" s="8"/>
      <c r="F3" s="8"/>
    </row>
    <row r="4" spans="1:9" ht="45">
      <c r="A4" s="20" t="s">
        <v>197</v>
      </c>
      <c r="B4" s="20" t="s">
        <v>303</v>
      </c>
      <c r="C4" s="23" t="s">
        <v>304</v>
      </c>
      <c r="D4" s="23" t="s">
        <v>25</v>
      </c>
      <c r="E4" s="21" t="s">
        <v>201</v>
      </c>
      <c r="F4" s="22" t="s">
        <v>202</v>
      </c>
      <c r="G4" s="70" t="s">
        <v>346</v>
      </c>
      <c r="H4" s="71" t="s">
        <v>349</v>
      </c>
      <c r="I4" s="70" t="s">
        <v>347</v>
      </c>
    </row>
    <row r="5" spans="1:9">
      <c r="A5" s="9" t="s">
        <v>143</v>
      </c>
      <c r="B5" s="9">
        <v>1007558</v>
      </c>
      <c r="C5" s="24" t="s">
        <v>280</v>
      </c>
      <c r="D5" s="30" t="s">
        <v>280</v>
      </c>
      <c r="E5" s="10">
        <v>1</v>
      </c>
      <c r="F5" s="66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</f>
        <v>20</v>
      </c>
      <c r="H5">
        <f>ROUNDUP(G5/E5,0)</f>
        <v>20</v>
      </c>
      <c r="I5" s="72">
        <f>H5*F5</f>
        <v>120</v>
      </c>
    </row>
    <row r="6" spans="1:9">
      <c r="A6" s="12" t="s">
        <v>143</v>
      </c>
      <c r="B6" s="12">
        <v>1261398</v>
      </c>
      <c r="C6" s="25" t="s">
        <v>281</v>
      </c>
      <c r="D6" s="31">
        <v>7805</v>
      </c>
      <c r="E6" s="10">
        <v>1</v>
      </c>
      <c r="F6" s="6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</f>
        <v>0</v>
      </c>
      <c r="H6">
        <f t="shared" ref="H6:H69" si="0">ROUNDUP(G6/E6,0)</f>
        <v>0</v>
      </c>
      <c r="I6" s="72">
        <f t="shared" ref="I6:I69" si="1">H6*F6</f>
        <v>0</v>
      </c>
    </row>
    <row r="7" spans="1:9">
      <c r="A7" s="13" t="s">
        <v>143</v>
      </c>
      <c r="B7" s="13">
        <v>1523798</v>
      </c>
      <c r="C7" s="26" t="s">
        <v>299</v>
      </c>
      <c r="D7" s="31" t="s">
        <v>98</v>
      </c>
      <c r="E7" s="10">
        <v>50</v>
      </c>
      <c r="F7" s="6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</f>
        <v>8</v>
      </c>
      <c r="H7">
        <f t="shared" si="0"/>
        <v>1</v>
      </c>
      <c r="I7" s="72">
        <f t="shared" si="1"/>
        <v>17.100000000000001</v>
      </c>
    </row>
    <row r="8" spans="1:9">
      <c r="A8" s="9" t="s">
        <v>270</v>
      </c>
      <c r="B8" s="9">
        <v>1564954</v>
      </c>
      <c r="C8" s="24" t="s">
        <v>271</v>
      </c>
      <c r="D8" s="30" t="s">
        <v>271</v>
      </c>
      <c r="E8" s="10">
        <v>1</v>
      </c>
      <c r="F8" s="6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</f>
        <v>12</v>
      </c>
      <c r="H8">
        <f t="shared" si="0"/>
        <v>12</v>
      </c>
      <c r="I8" s="72">
        <f t="shared" si="1"/>
        <v>6</v>
      </c>
    </row>
    <row r="9" spans="1:9">
      <c r="A9" s="9" t="s">
        <v>270</v>
      </c>
      <c r="B9" s="9">
        <v>9486810</v>
      </c>
      <c r="C9" s="24" t="s">
        <v>272</v>
      </c>
      <c r="D9" s="30" t="s">
        <v>272</v>
      </c>
      <c r="E9" s="10">
        <v>1</v>
      </c>
      <c r="F9" s="6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</f>
        <v>4</v>
      </c>
      <c r="H9">
        <f t="shared" si="0"/>
        <v>4</v>
      </c>
      <c r="I9" s="72">
        <f t="shared" si="1"/>
        <v>3.28</v>
      </c>
    </row>
    <row r="10" spans="1:9">
      <c r="A10" s="12" t="s">
        <v>296</v>
      </c>
      <c r="B10" s="9">
        <v>3938414</v>
      </c>
      <c r="C10" s="9" t="s">
        <v>351</v>
      </c>
      <c r="D10" s="24" t="s">
        <v>169</v>
      </c>
      <c r="E10" s="37">
        <v>1</v>
      </c>
      <c r="F10" s="66">
        <v>0.85</v>
      </c>
      <c r="G10">
        <f>Recapitulatif!H12*Recapitulatif!$J$4+Recapitulatif!K12*Recapitulatif!$M$4+Recapitulatif!N12*Recapitulatif!$P$4+Recapitulatif!Q12*Recapitulatif!$S$4+Recapitulatif!T12*Recapitulatif!$V$4+Recapitulatif!W12*Recapitulatif!$Y$4+Recapitulatif!Z12*Recapitulatif!$AB$4+Recapitulatif!AC12*Recapitulatif!$AE$4+Recapitulatif!AF12*Recapitulatif!$AH$4+Recapitulatif!AI12*Recapitulatif!$AK$4</f>
        <v>24</v>
      </c>
      <c r="H10">
        <f t="shared" si="0"/>
        <v>24</v>
      </c>
      <c r="I10" s="72">
        <f t="shared" si="1"/>
        <v>20.399999999999999</v>
      </c>
    </row>
    <row r="11" spans="1:9">
      <c r="A11" s="13" t="s">
        <v>298</v>
      </c>
      <c r="B11" s="15"/>
      <c r="C11" s="27"/>
      <c r="D11" s="25"/>
      <c r="E11" s="37">
        <v>1</v>
      </c>
      <c r="F11" s="66">
        <v>0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</f>
        <v>4</v>
      </c>
      <c r="H11">
        <f t="shared" si="0"/>
        <v>4</v>
      </c>
      <c r="I11" s="72">
        <f t="shared" si="1"/>
        <v>0</v>
      </c>
    </row>
    <row r="12" spans="1:9">
      <c r="A12" s="9" t="s">
        <v>199</v>
      </c>
      <c r="B12" s="9">
        <v>1694239</v>
      </c>
      <c r="C12" s="24" t="s">
        <v>207</v>
      </c>
      <c r="D12" s="24" t="s">
        <v>1</v>
      </c>
      <c r="E12" s="10">
        <v>1</v>
      </c>
      <c r="F12" s="67">
        <v>3.5999999999999997E-2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</f>
        <v>198</v>
      </c>
      <c r="H12">
        <f t="shared" si="0"/>
        <v>198</v>
      </c>
      <c r="I12" s="72">
        <f t="shared" si="1"/>
        <v>7.1279999999999992</v>
      </c>
    </row>
    <row r="13" spans="1:9">
      <c r="A13" s="9" t="s">
        <v>199</v>
      </c>
      <c r="B13" s="9">
        <v>1457705</v>
      </c>
      <c r="C13" s="24" t="s">
        <v>208</v>
      </c>
      <c r="D13" s="24" t="s">
        <v>70</v>
      </c>
      <c r="E13" s="10">
        <v>10</v>
      </c>
      <c r="F13" s="66">
        <v>2.6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</f>
        <v>14</v>
      </c>
      <c r="H13">
        <f t="shared" si="0"/>
        <v>2</v>
      </c>
      <c r="I13" s="72">
        <f t="shared" si="1"/>
        <v>5.2</v>
      </c>
    </row>
    <row r="14" spans="1:9">
      <c r="A14" s="9" t="s">
        <v>199</v>
      </c>
      <c r="B14" s="9">
        <v>1890269</v>
      </c>
      <c r="C14" s="24" t="s">
        <v>209</v>
      </c>
      <c r="D14" s="24" t="s">
        <v>5</v>
      </c>
      <c r="E14" s="10">
        <v>10</v>
      </c>
      <c r="F14" s="66">
        <v>8.6999999999999993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</f>
        <v>36</v>
      </c>
      <c r="H14">
        <f t="shared" si="0"/>
        <v>4</v>
      </c>
      <c r="I14" s="72">
        <f t="shared" si="1"/>
        <v>34.799999999999997</v>
      </c>
    </row>
    <row r="15" spans="1:9">
      <c r="A15" s="9" t="s">
        <v>199</v>
      </c>
      <c r="B15" s="9">
        <v>1848561</v>
      </c>
      <c r="C15" s="24" t="s">
        <v>210</v>
      </c>
      <c r="D15" s="24" t="s">
        <v>7</v>
      </c>
      <c r="E15" s="10">
        <v>5</v>
      </c>
      <c r="F15" s="66">
        <f>5*0.29</f>
        <v>1.45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</f>
        <v>200</v>
      </c>
      <c r="H15">
        <f t="shared" si="0"/>
        <v>40</v>
      </c>
      <c r="I15" s="72">
        <f t="shared" si="1"/>
        <v>58</v>
      </c>
    </row>
    <row r="16" spans="1:9">
      <c r="A16" s="9" t="s">
        <v>199</v>
      </c>
      <c r="B16" s="9">
        <v>1144640</v>
      </c>
      <c r="C16" s="24" t="s">
        <v>211</v>
      </c>
      <c r="D16" s="24" t="s">
        <v>95</v>
      </c>
      <c r="E16" s="10">
        <v>5</v>
      </c>
      <c r="F16" s="66">
        <f>0.24*5</f>
        <v>1.2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</f>
        <v>26</v>
      </c>
      <c r="H16">
        <f t="shared" si="0"/>
        <v>6</v>
      </c>
      <c r="I16" s="72">
        <f t="shared" si="1"/>
        <v>7.1999999999999993</v>
      </c>
    </row>
    <row r="17" spans="1:9">
      <c r="A17" s="9" t="s">
        <v>199</v>
      </c>
      <c r="B17" s="9">
        <v>8126658</v>
      </c>
      <c r="C17" s="24" t="s">
        <v>212</v>
      </c>
      <c r="D17" s="24" t="s">
        <v>3</v>
      </c>
      <c r="E17" s="10">
        <v>1</v>
      </c>
      <c r="F17" s="66">
        <v>0.4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</f>
        <v>32</v>
      </c>
      <c r="H17">
        <f t="shared" si="0"/>
        <v>32</v>
      </c>
      <c r="I17" s="72">
        <f t="shared" si="1"/>
        <v>12.8</v>
      </c>
    </row>
    <row r="18" spans="1:9">
      <c r="A18" s="9" t="s">
        <v>214</v>
      </c>
      <c r="B18" s="9">
        <v>1165376</v>
      </c>
      <c r="C18" s="24" t="s">
        <v>216</v>
      </c>
      <c r="D18" s="24" t="s">
        <v>200</v>
      </c>
      <c r="E18" s="10">
        <v>1</v>
      </c>
      <c r="F18" s="66">
        <v>2.83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</f>
        <v>0</v>
      </c>
      <c r="H18">
        <f t="shared" si="0"/>
        <v>0</v>
      </c>
      <c r="I18" s="72">
        <f t="shared" si="1"/>
        <v>0</v>
      </c>
    </row>
    <row r="19" spans="1:9">
      <c r="A19" s="9" t="s">
        <v>213</v>
      </c>
      <c r="B19" s="9">
        <v>1144617</v>
      </c>
      <c r="C19" s="24" t="s">
        <v>215</v>
      </c>
      <c r="D19" s="24" t="s">
        <v>200</v>
      </c>
      <c r="E19" s="10">
        <v>5</v>
      </c>
      <c r="F19" s="66">
        <f>0.75*5</f>
        <v>3.75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</f>
        <v>2</v>
      </c>
      <c r="H19">
        <f t="shared" si="0"/>
        <v>1</v>
      </c>
      <c r="I19" s="72">
        <f t="shared" si="1"/>
        <v>3.75</v>
      </c>
    </row>
    <row r="20" spans="1:9">
      <c r="A20" s="9" t="s">
        <v>236</v>
      </c>
      <c r="B20" s="9">
        <v>1756797</v>
      </c>
      <c r="C20" s="24" t="s">
        <v>243</v>
      </c>
      <c r="D20" s="30" t="s">
        <v>43</v>
      </c>
      <c r="E20" s="10">
        <v>10</v>
      </c>
      <c r="F20" s="66">
        <v>1.42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</f>
        <v>192</v>
      </c>
      <c r="H20">
        <f t="shared" si="0"/>
        <v>20</v>
      </c>
      <c r="I20" s="72">
        <f t="shared" si="1"/>
        <v>28.4</v>
      </c>
    </row>
    <row r="21" spans="1:9">
      <c r="A21" s="9" t="s">
        <v>236</v>
      </c>
      <c r="B21" s="9">
        <v>1756798</v>
      </c>
      <c r="C21" s="24" t="s">
        <v>245</v>
      </c>
      <c r="D21" s="30" t="s">
        <v>42</v>
      </c>
      <c r="E21" s="10">
        <v>10</v>
      </c>
      <c r="F21" s="66">
        <v>2.5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</f>
        <v>24</v>
      </c>
      <c r="H21">
        <f t="shared" si="0"/>
        <v>3</v>
      </c>
      <c r="I21" s="72">
        <f t="shared" si="1"/>
        <v>7.5</v>
      </c>
    </row>
    <row r="22" spans="1:9">
      <c r="A22" s="9" t="s">
        <v>239</v>
      </c>
      <c r="B22" s="9">
        <v>9138625</v>
      </c>
      <c r="C22" s="24" t="s">
        <v>242</v>
      </c>
      <c r="D22" s="30" t="s">
        <v>238</v>
      </c>
      <c r="E22" s="10">
        <v>1</v>
      </c>
      <c r="F22" s="66">
        <v>2.5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</f>
        <v>0</v>
      </c>
      <c r="H22">
        <f t="shared" si="0"/>
        <v>0</v>
      </c>
      <c r="I22" s="72">
        <f t="shared" si="1"/>
        <v>0</v>
      </c>
    </row>
    <row r="23" spans="1:9">
      <c r="A23" s="9" t="s">
        <v>239</v>
      </c>
      <c r="B23" s="9">
        <v>9138633</v>
      </c>
      <c r="C23" s="24" t="s">
        <v>241</v>
      </c>
      <c r="D23" s="30" t="s">
        <v>237</v>
      </c>
      <c r="E23" s="10">
        <v>1</v>
      </c>
      <c r="F23" s="66">
        <v>2.5299999999999998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</f>
        <v>12</v>
      </c>
      <c r="H23">
        <f t="shared" si="0"/>
        <v>12</v>
      </c>
      <c r="I23" s="72">
        <f t="shared" si="1"/>
        <v>30.36</v>
      </c>
    </row>
    <row r="24" spans="1:9">
      <c r="A24" s="9" t="s">
        <v>235</v>
      </c>
      <c r="B24" s="9">
        <v>1462926</v>
      </c>
      <c r="C24" s="24" t="s">
        <v>247</v>
      </c>
      <c r="D24" s="30" t="s">
        <v>43</v>
      </c>
      <c r="E24" s="10">
        <v>1</v>
      </c>
      <c r="F24" s="67">
        <v>7.0999999999999994E-2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</f>
        <v>46</v>
      </c>
      <c r="H24">
        <f t="shared" si="0"/>
        <v>46</v>
      </c>
      <c r="I24" s="72">
        <f t="shared" si="1"/>
        <v>3.2659999999999996</v>
      </c>
    </row>
    <row r="25" spans="1:9">
      <c r="A25" s="9" t="s">
        <v>235</v>
      </c>
      <c r="B25" s="9">
        <v>1756796</v>
      </c>
      <c r="C25" s="24" t="s">
        <v>244</v>
      </c>
      <c r="D25" s="30" t="s">
        <v>42</v>
      </c>
      <c r="E25" s="10">
        <v>10</v>
      </c>
      <c r="F25" s="67">
        <v>2.2999999999999998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</f>
        <v>26</v>
      </c>
      <c r="H25">
        <f t="shared" si="0"/>
        <v>3</v>
      </c>
      <c r="I25" s="72">
        <f t="shared" si="1"/>
        <v>6.8999999999999995</v>
      </c>
    </row>
    <row r="26" spans="1:9">
      <c r="A26" s="9" t="s">
        <v>235</v>
      </c>
      <c r="B26" s="9">
        <v>1686335</v>
      </c>
      <c r="C26" s="24" t="s">
        <v>330</v>
      </c>
      <c r="D26" s="30" t="s">
        <v>331</v>
      </c>
      <c r="E26" s="37">
        <v>1</v>
      </c>
      <c r="F26" s="67">
        <v>0.45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</f>
        <v>2</v>
      </c>
      <c r="H26">
        <f t="shared" si="0"/>
        <v>2</v>
      </c>
      <c r="I26" s="72">
        <f t="shared" si="1"/>
        <v>0.9</v>
      </c>
    </row>
    <row r="27" spans="1:9">
      <c r="A27" s="9" t="s">
        <v>235</v>
      </c>
      <c r="B27" s="9">
        <v>1756805</v>
      </c>
      <c r="C27" s="24" t="s">
        <v>246</v>
      </c>
      <c r="D27" s="30" t="s">
        <v>38</v>
      </c>
      <c r="E27" s="10">
        <v>10</v>
      </c>
      <c r="F27" s="67">
        <v>9.3000000000000007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</f>
        <v>10</v>
      </c>
      <c r="H27">
        <f t="shared" si="0"/>
        <v>1</v>
      </c>
      <c r="I27" s="72">
        <f t="shared" si="1"/>
        <v>9.3000000000000007</v>
      </c>
    </row>
    <row r="28" spans="1:9">
      <c r="A28" s="9" t="s">
        <v>235</v>
      </c>
      <c r="B28" s="16"/>
      <c r="C28" s="28"/>
      <c r="D28" s="30" t="s">
        <v>105</v>
      </c>
      <c r="E28" s="37">
        <v>1</v>
      </c>
      <c r="F28" s="68">
        <v>0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</f>
        <v>2</v>
      </c>
      <c r="H28">
        <f t="shared" si="0"/>
        <v>2</v>
      </c>
      <c r="I28" s="72">
        <f t="shared" si="1"/>
        <v>0</v>
      </c>
    </row>
    <row r="29" spans="1:9">
      <c r="A29" s="9" t="s">
        <v>235</v>
      </c>
      <c r="B29" s="9">
        <v>1099254</v>
      </c>
      <c r="C29" s="24" t="s">
        <v>248</v>
      </c>
      <c r="D29" s="30" t="s">
        <v>238</v>
      </c>
      <c r="E29" s="10">
        <v>1</v>
      </c>
      <c r="F29" s="66">
        <v>0.5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</f>
        <v>46</v>
      </c>
      <c r="H29">
        <f t="shared" si="0"/>
        <v>46</v>
      </c>
      <c r="I29" s="72">
        <f t="shared" si="1"/>
        <v>23</v>
      </c>
    </row>
    <row r="30" spans="1:9">
      <c r="A30" s="9" t="s">
        <v>235</v>
      </c>
      <c r="B30" s="9">
        <v>9838260</v>
      </c>
      <c r="C30" s="24" t="s">
        <v>240</v>
      </c>
      <c r="D30" s="30" t="s">
        <v>237</v>
      </c>
      <c r="E30" s="10">
        <v>1</v>
      </c>
      <c r="F30" s="66">
        <v>3.41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</f>
        <v>8</v>
      </c>
      <c r="H30">
        <f t="shared" si="0"/>
        <v>8</v>
      </c>
      <c r="I30" s="72">
        <f t="shared" si="1"/>
        <v>27.28</v>
      </c>
    </row>
    <row r="31" spans="1:9">
      <c r="A31" s="9" t="s">
        <v>253</v>
      </c>
      <c r="B31" s="9">
        <v>1003198</v>
      </c>
      <c r="C31" s="24" t="s">
        <v>254</v>
      </c>
      <c r="D31" s="24" t="s">
        <v>255</v>
      </c>
      <c r="E31" s="10">
        <v>5</v>
      </c>
      <c r="F31" s="66">
        <v>1.25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</f>
        <v>8</v>
      </c>
      <c r="H31">
        <f t="shared" si="0"/>
        <v>2</v>
      </c>
      <c r="I31" s="72">
        <f t="shared" si="1"/>
        <v>2.5</v>
      </c>
    </row>
    <row r="32" spans="1:9">
      <c r="A32" s="9" t="s">
        <v>258</v>
      </c>
      <c r="B32" s="9">
        <v>1003196</v>
      </c>
      <c r="C32" s="24" t="s">
        <v>256</v>
      </c>
      <c r="D32" s="24" t="s">
        <v>257</v>
      </c>
      <c r="E32" s="10">
        <v>5</v>
      </c>
      <c r="F32" s="66">
        <f>0.22*5</f>
        <v>1.1000000000000001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</f>
        <v>40</v>
      </c>
      <c r="H32">
        <f t="shared" si="0"/>
        <v>8</v>
      </c>
      <c r="I32" s="72">
        <f t="shared" si="1"/>
        <v>8.8000000000000007</v>
      </c>
    </row>
    <row r="33" spans="1:9">
      <c r="A33" s="9" t="s">
        <v>259</v>
      </c>
      <c r="B33" s="9">
        <v>1003199</v>
      </c>
      <c r="C33" s="24" t="s">
        <v>260</v>
      </c>
      <c r="D33" s="24" t="s">
        <v>261</v>
      </c>
      <c r="E33" s="10">
        <v>5</v>
      </c>
      <c r="F33" s="66">
        <f>0.194*5</f>
        <v>0.97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</f>
        <v>0</v>
      </c>
      <c r="H33">
        <f t="shared" si="0"/>
        <v>0</v>
      </c>
      <c r="I33" s="72">
        <f t="shared" si="1"/>
        <v>0</v>
      </c>
    </row>
    <row r="34" spans="1:9">
      <c r="A34" s="9" t="s">
        <v>265</v>
      </c>
      <c r="B34" s="9">
        <v>1612346</v>
      </c>
      <c r="C34" s="24" t="s">
        <v>266</v>
      </c>
      <c r="D34" s="24" t="s">
        <v>266</v>
      </c>
      <c r="E34" s="10">
        <v>1</v>
      </c>
      <c r="F34" s="67">
        <v>3.9E-2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</f>
        <v>8</v>
      </c>
      <c r="H34">
        <f t="shared" si="0"/>
        <v>8</v>
      </c>
      <c r="I34" s="72">
        <f t="shared" si="1"/>
        <v>0.312</v>
      </c>
    </row>
    <row r="35" spans="1:9">
      <c r="A35" s="9" t="s">
        <v>249</v>
      </c>
      <c r="B35" s="9">
        <v>1861455</v>
      </c>
      <c r="C35" s="24" t="s">
        <v>262</v>
      </c>
      <c r="D35" s="24" t="s">
        <v>262</v>
      </c>
      <c r="E35" s="10">
        <v>1</v>
      </c>
      <c r="F35" s="67">
        <v>2.1999999999999999E-2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</f>
        <v>2</v>
      </c>
      <c r="H35">
        <f t="shared" si="0"/>
        <v>2</v>
      </c>
      <c r="I35" s="72">
        <f t="shared" si="1"/>
        <v>4.3999999999999997E-2</v>
      </c>
    </row>
    <row r="36" spans="1:9">
      <c r="A36" s="9" t="s">
        <v>263</v>
      </c>
      <c r="B36" s="9">
        <v>1861447</v>
      </c>
      <c r="C36" s="24" t="s">
        <v>264</v>
      </c>
      <c r="D36" s="24" t="s">
        <v>264</v>
      </c>
      <c r="E36" s="10">
        <v>1</v>
      </c>
      <c r="F36" s="67">
        <v>2.1999999999999999E-2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</f>
        <v>18</v>
      </c>
      <c r="H36">
        <f t="shared" si="0"/>
        <v>18</v>
      </c>
      <c r="I36" s="72">
        <f t="shared" si="1"/>
        <v>0.39599999999999996</v>
      </c>
    </row>
    <row r="37" spans="1:9">
      <c r="A37" s="9" t="s">
        <v>87</v>
      </c>
      <c r="B37" s="9">
        <v>1617416</v>
      </c>
      <c r="C37" s="9" t="s">
        <v>325</v>
      </c>
      <c r="D37" s="9" t="s">
        <v>325</v>
      </c>
      <c r="E37" s="37">
        <v>1</v>
      </c>
      <c r="F37" s="67">
        <v>85.72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</f>
        <v>8</v>
      </c>
      <c r="H37">
        <f t="shared" si="0"/>
        <v>8</v>
      </c>
      <c r="I37" s="72">
        <f t="shared" si="1"/>
        <v>685.76</v>
      </c>
    </row>
    <row r="38" spans="1:9">
      <c r="A38" s="15" t="s">
        <v>23</v>
      </c>
      <c r="B38" s="15"/>
      <c r="C38" s="27"/>
      <c r="D38" s="32" t="s">
        <v>23</v>
      </c>
      <c r="E38" s="37">
        <v>1</v>
      </c>
      <c r="F38" s="66">
        <v>0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</f>
        <v>2</v>
      </c>
      <c r="H38">
        <f t="shared" si="0"/>
        <v>2</v>
      </c>
      <c r="I38" s="72">
        <f t="shared" si="1"/>
        <v>0</v>
      </c>
    </row>
    <row r="39" spans="1:9">
      <c r="A39" s="13" t="s">
        <v>294</v>
      </c>
      <c r="B39" s="15"/>
      <c r="C39" s="27"/>
      <c r="D39" s="32"/>
      <c r="E39" s="37">
        <v>1</v>
      </c>
      <c r="F39" s="66">
        <v>0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</f>
        <v>24</v>
      </c>
      <c r="H39">
        <f t="shared" si="0"/>
        <v>24</v>
      </c>
      <c r="I39" s="72">
        <f t="shared" si="1"/>
        <v>0</v>
      </c>
    </row>
    <row r="40" spans="1:9">
      <c r="A40" s="9" t="s">
        <v>221</v>
      </c>
      <c r="B40" s="9">
        <v>1021247</v>
      </c>
      <c r="C40" s="24" t="s">
        <v>277</v>
      </c>
      <c r="D40" s="30" t="s">
        <v>277</v>
      </c>
      <c r="E40" s="10">
        <v>1</v>
      </c>
      <c r="F40" s="66">
        <v>2.96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</f>
        <v>4</v>
      </c>
      <c r="H40">
        <f t="shared" si="0"/>
        <v>4</v>
      </c>
      <c r="I40" s="72">
        <f t="shared" si="1"/>
        <v>11.84</v>
      </c>
    </row>
    <row r="41" spans="1:9">
      <c r="A41" s="9" t="s">
        <v>221</v>
      </c>
      <c r="B41" s="9">
        <v>9994904</v>
      </c>
      <c r="C41" s="24" t="s">
        <v>278</v>
      </c>
      <c r="D41" s="30" t="s">
        <v>279</v>
      </c>
      <c r="E41" s="10">
        <v>1</v>
      </c>
      <c r="F41" s="66">
        <v>4.8499999999999996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</f>
        <v>2</v>
      </c>
      <c r="H41">
        <f t="shared" si="0"/>
        <v>2</v>
      </c>
      <c r="I41" s="72">
        <f t="shared" si="1"/>
        <v>9.6999999999999993</v>
      </c>
    </row>
    <row r="42" spans="1:9">
      <c r="A42" s="13" t="s">
        <v>283</v>
      </c>
      <c r="B42" s="13">
        <v>9321276</v>
      </c>
      <c r="C42" s="26" t="s">
        <v>284</v>
      </c>
      <c r="D42" s="31" t="s">
        <v>285</v>
      </c>
      <c r="E42" s="10">
        <v>1</v>
      </c>
      <c r="F42" s="66">
        <v>8.2899999999999991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</f>
        <v>20</v>
      </c>
      <c r="H42">
        <f t="shared" si="0"/>
        <v>20</v>
      </c>
      <c r="I42" s="72">
        <f t="shared" si="1"/>
        <v>165.79999999999998</v>
      </c>
    </row>
    <row r="43" spans="1:9">
      <c r="A43" s="13" t="s">
        <v>288</v>
      </c>
      <c r="B43" s="13">
        <v>9321373</v>
      </c>
      <c r="C43" s="26" t="s">
        <v>286</v>
      </c>
      <c r="D43" s="25" t="s">
        <v>287</v>
      </c>
      <c r="E43" s="10">
        <v>1</v>
      </c>
      <c r="F43" s="66">
        <v>6.97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</f>
        <v>4</v>
      </c>
      <c r="H43">
        <f t="shared" si="0"/>
        <v>4</v>
      </c>
      <c r="I43" s="72">
        <f t="shared" si="1"/>
        <v>27.88</v>
      </c>
    </row>
    <row r="44" spans="1:9">
      <c r="A44" s="9" t="s">
        <v>276</v>
      </c>
      <c r="B44" s="9">
        <v>9755560</v>
      </c>
      <c r="C44" s="24" t="s">
        <v>275</v>
      </c>
      <c r="D44" s="30">
        <v>4069</v>
      </c>
      <c r="E44" s="10">
        <v>1</v>
      </c>
      <c r="F44" s="66">
        <v>0.71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</f>
        <v>2</v>
      </c>
      <c r="H44">
        <f t="shared" si="0"/>
        <v>2</v>
      </c>
      <c r="I44" s="72">
        <f t="shared" si="1"/>
        <v>1.42</v>
      </c>
    </row>
    <row r="45" spans="1:9">
      <c r="A45" s="9" t="s">
        <v>273</v>
      </c>
      <c r="B45" s="9">
        <v>1739899</v>
      </c>
      <c r="C45" s="24" t="s">
        <v>274</v>
      </c>
      <c r="D45" s="30">
        <v>4001</v>
      </c>
      <c r="E45" s="10">
        <v>1</v>
      </c>
      <c r="F45" s="66">
        <v>0.28000000000000003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</f>
        <v>2</v>
      </c>
      <c r="H45">
        <f t="shared" si="0"/>
        <v>2</v>
      </c>
      <c r="I45" s="72">
        <f t="shared" si="1"/>
        <v>0.56000000000000005</v>
      </c>
    </row>
    <row r="46" spans="1:9">
      <c r="A46" s="9" t="s">
        <v>63</v>
      </c>
      <c r="B46" s="9">
        <v>1689852</v>
      </c>
      <c r="C46" s="9" t="s">
        <v>350</v>
      </c>
      <c r="D46" s="30" t="s">
        <v>16</v>
      </c>
      <c r="E46" s="37">
        <v>1</v>
      </c>
      <c r="F46" s="14">
        <v>1.25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</f>
        <v>6</v>
      </c>
      <c r="H46">
        <f t="shared" si="0"/>
        <v>6</v>
      </c>
      <c r="I46" s="72">
        <f t="shared" si="1"/>
        <v>7.5</v>
      </c>
    </row>
    <row r="47" spans="1:9">
      <c r="A47" s="13" t="s">
        <v>300</v>
      </c>
      <c r="B47" s="13">
        <v>1611856</v>
      </c>
      <c r="C47" s="26" t="s">
        <v>301</v>
      </c>
      <c r="D47" s="31" t="s">
        <v>302</v>
      </c>
      <c r="E47" s="10">
        <v>1</v>
      </c>
      <c r="F47" s="66">
        <v>0.4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</f>
        <v>24</v>
      </c>
      <c r="H47">
        <f t="shared" si="0"/>
        <v>24</v>
      </c>
      <c r="I47" s="72">
        <f t="shared" si="1"/>
        <v>9.6000000000000014</v>
      </c>
    </row>
    <row r="48" spans="1:9">
      <c r="A48" s="13" t="s">
        <v>297</v>
      </c>
      <c r="B48" s="15"/>
      <c r="C48" s="27"/>
      <c r="D48" s="25"/>
      <c r="E48" s="37">
        <v>1</v>
      </c>
      <c r="F48" s="66">
        <v>0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</f>
        <v>6</v>
      </c>
      <c r="H48">
        <f t="shared" si="0"/>
        <v>6</v>
      </c>
      <c r="I48" s="72">
        <f t="shared" si="1"/>
        <v>0</v>
      </c>
    </row>
    <row r="49" spans="1:9">
      <c r="A49" s="9" t="s">
        <v>219</v>
      </c>
      <c r="B49" s="9">
        <v>9341773</v>
      </c>
      <c r="C49" s="24" t="s">
        <v>224</v>
      </c>
      <c r="D49" s="30">
        <v>33</v>
      </c>
      <c r="E49" s="10">
        <v>50</v>
      </c>
      <c r="F49" s="66">
        <f>50*0.042</f>
        <v>2.1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</f>
        <v>2</v>
      </c>
      <c r="H49">
        <f t="shared" si="0"/>
        <v>1</v>
      </c>
      <c r="I49" s="72">
        <f t="shared" si="1"/>
        <v>2.1</v>
      </c>
    </row>
    <row r="50" spans="1:9">
      <c r="A50" s="9" t="s">
        <v>219</v>
      </c>
      <c r="B50" s="9">
        <v>1652641</v>
      </c>
      <c r="C50" s="24" t="s">
        <v>225</v>
      </c>
      <c r="D50" s="30">
        <v>100</v>
      </c>
      <c r="E50" s="10">
        <v>1</v>
      </c>
      <c r="F50" s="67">
        <v>9.8000000000000004E-2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</f>
        <v>54</v>
      </c>
      <c r="H50">
        <f t="shared" si="0"/>
        <v>54</v>
      </c>
      <c r="I50" s="72">
        <f t="shared" si="1"/>
        <v>5.2919999999999998</v>
      </c>
    </row>
    <row r="51" spans="1:9">
      <c r="A51" s="9" t="s">
        <v>219</v>
      </c>
      <c r="B51" s="9">
        <v>1126953</v>
      </c>
      <c r="C51" s="24" t="s">
        <v>226</v>
      </c>
      <c r="D51" s="30">
        <v>220</v>
      </c>
      <c r="E51" s="10">
        <v>1</v>
      </c>
      <c r="F51" s="67">
        <v>6.4000000000000001E-2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</f>
        <v>6</v>
      </c>
      <c r="H51">
        <f t="shared" si="0"/>
        <v>6</v>
      </c>
      <c r="I51" s="72">
        <f t="shared" si="1"/>
        <v>0.38400000000000001</v>
      </c>
    </row>
    <row r="52" spans="1:9">
      <c r="A52" s="9" t="s">
        <v>219</v>
      </c>
      <c r="B52" s="9">
        <v>1126972</v>
      </c>
      <c r="C52" s="24" t="s">
        <v>228</v>
      </c>
      <c r="D52" s="30">
        <v>330</v>
      </c>
      <c r="E52" s="10">
        <v>1</v>
      </c>
      <c r="F52" s="67">
        <v>6.4000000000000001E-2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</f>
        <v>8</v>
      </c>
      <c r="H52">
        <f t="shared" si="0"/>
        <v>8</v>
      </c>
      <c r="I52" s="72">
        <f t="shared" si="1"/>
        <v>0.51200000000000001</v>
      </c>
    </row>
    <row r="53" spans="1:9">
      <c r="A53" s="9" t="s">
        <v>219</v>
      </c>
      <c r="B53" s="9">
        <v>1126978</v>
      </c>
      <c r="C53" s="24" t="s">
        <v>227</v>
      </c>
      <c r="D53" s="30">
        <v>360</v>
      </c>
      <c r="E53" s="10">
        <v>1</v>
      </c>
      <c r="F53" s="67">
        <v>5.3999999999999999E-2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</f>
        <v>8</v>
      </c>
      <c r="H53">
        <f t="shared" si="0"/>
        <v>8</v>
      </c>
      <c r="I53" s="72">
        <f t="shared" si="1"/>
        <v>0.432</v>
      </c>
    </row>
    <row r="54" spans="1:9">
      <c r="A54" s="9" t="s">
        <v>219</v>
      </c>
      <c r="B54" s="9">
        <v>9342001</v>
      </c>
      <c r="C54" s="9" t="s">
        <v>333</v>
      </c>
      <c r="D54" s="30">
        <v>510</v>
      </c>
      <c r="E54" s="37">
        <v>50</v>
      </c>
      <c r="F54" s="67">
        <f>50*0.042</f>
        <v>2.1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</f>
        <v>18</v>
      </c>
      <c r="H54">
        <f t="shared" si="0"/>
        <v>1</v>
      </c>
      <c r="I54" s="72">
        <f t="shared" si="1"/>
        <v>2.1</v>
      </c>
    </row>
    <row r="55" spans="1:9">
      <c r="A55" s="9" t="s">
        <v>219</v>
      </c>
      <c r="B55" s="9">
        <v>1652663</v>
      </c>
      <c r="C55" s="24" t="s">
        <v>229</v>
      </c>
      <c r="D55" s="30" t="s">
        <v>124</v>
      </c>
      <c r="E55" s="10">
        <v>1</v>
      </c>
      <c r="F55" s="67">
        <v>8.3000000000000004E-2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</f>
        <v>54</v>
      </c>
      <c r="H55">
        <f t="shared" si="0"/>
        <v>54</v>
      </c>
      <c r="I55" s="72">
        <f t="shared" si="1"/>
        <v>4.4820000000000002</v>
      </c>
    </row>
    <row r="56" spans="1:9">
      <c r="A56" s="9" t="s">
        <v>219</v>
      </c>
      <c r="B56" s="9">
        <v>1416872</v>
      </c>
      <c r="C56" s="24" t="s">
        <v>230</v>
      </c>
      <c r="D56" s="30" t="s">
        <v>217</v>
      </c>
      <c r="E56" s="10">
        <v>1</v>
      </c>
      <c r="F56" s="67">
        <v>2.5999999999999999E-2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</f>
        <v>28</v>
      </c>
      <c r="H56">
        <f t="shared" si="0"/>
        <v>28</v>
      </c>
      <c r="I56" s="72">
        <f t="shared" si="1"/>
        <v>0.72799999999999998</v>
      </c>
    </row>
    <row r="57" spans="1:9">
      <c r="A57" s="9" t="s">
        <v>219</v>
      </c>
      <c r="B57" s="9">
        <v>9341110</v>
      </c>
      <c r="C57" s="24" t="s">
        <v>231</v>
      </c>
      <c r="D57" s="30" t="s">
        <v>16</v>
      </c>
      <c r="E57" s="10">
        <v>50</v>
      </c>
      <c r="F57" s="66">
        <f>0.042*50</f>
        <v>2.1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</f>
        <v>34</v>
      </c>
      <c r="H57">
        <f t="shared" si="0"/>
        <v>1</v>
      </c>
      <c r="I57" s="72">
        <f t="shared" si="1"/>
        <v>2.1</v>
      </c>
    </row>
    <row r="58" spans="1:9">
      <c r="A58" s="9" t="s">
        <v>219</v>
      </c>
      <c r="B58" s="9">
        <v>1416762</v>
      </c>
      <c r="C58" s="9" t="s">
        <v>317</v>
      </c>
      <c r="D58" s="30" t="s">
        <v>318</v>
      </c>
      <c r="E58" s="37">
        <v>1</v>
      </c>
      <c r="F58" s="67">
        <v>2.5999999999999999E-2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</f>
        <v>6</v>
      </c>
      <c r="H58">
        <f t="shared" si="0"/>
        <v>6</v>
      </c>
      <c r="I58" s="72">
        <f t="shared" si="1"/>
        <v>0.156</v>
      </c>
    </row>
    <row r="59" spans="1:9">
      <c r="A59" s="9" t="s">
        <v>219</v>
      </c>
      <c r="B59" s="9">
        <v>9341498</v>
      </c>
      <c r="C59" s="24" t="s">
        <v>232</v>
      </c>
      <c r="D59" s="30" t="s">
        <v>218</v>
      </c>
      <c r="E59" s="10">
        <v>50</v>
      </c>
      <c r="F59" s="66">
        <f>0.042*50</f>
        <v>2.1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</f>
        <v>4</v>
      </c>
      <c r="H59">
        <f t="shared" si="0"/>
        <v>1</v>
      </c>
      <c r="I59" s="72">
        <f t="shared" si="1"/>
        <v>2.1</v>
      </c>
    </row>
    <row r="60" spans="1:9">
      <c r="A60" s="9" t="s">
        <v>219</v>
      </c>
      <c r="B60" s="9">
        <v>9339558</v>
      </c>
      <c r="C60" s="9" t="s">
        <v>342</v>
      </c>
      <c r="D60" s="30" t="s">
        <v>343</v>
      </c>
      <c r="E60" s="37">
        <v>50</v>
      </c>
      <c r="F60" s="66">
        <f>0.024*50</f>
        <v>1.2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</f>
        <v>24</v>
      </c>
      <c r="H60">
        <f t="shared" si="0"/>
        <v>1</v>
      </c>
      <c r="I60" s="72">
        <f t="shared" si="1"/>
        <v>1.2</v>
      </c>
    </row>
    <row r="61" spans="1:9">
      <c r="A61" s="9" t="s">
        <v>220</v>
      </c>
      <c r="B61" s="9">
        <v>1498450</v>
      </c>
      <c r="C61" s="24" t="s">
        <v>233</v>
      </c>
      <c r="D61" s="30" t="s">
        <v>222</v>
      </c>
      <c r="E61" s="10">
        <v>1</v>
      </c>
      <c r="F61" s="67">
        <v>0.75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</f>
        <v>4</v>
      </c>
      <c r="H61">
        <f t="shared" si="0"/>
        <v>4</v>
      </c>
      <c r="I61" s="72">
        <f t="shared" si="1"/>
        <v>3</v>
      </c>
    </row>
    <row r="62" spans="1:9">
      <c r="A62" s="9" t="s">
        <v>220</v>
      </c>
      <c r="B62" s="9">
        <v>3226207</v>
      </c>
      <c r="C62" s="24" t="s">
        <v>234</v>
      </c>
      <c r="D62" s="30" t="s">
        <v>223</v>
      </c>
      <c r="E62" s="10">
        <v>1</v>
      </c>
      <c r="F62" s="67">
        <v>0.75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</f>
        <v>4</v>
      </c>
      <c r="H62">
        <f t="shared" si="0"/>
        <v>4</v>
      </c>
      <c r="I62" s="72">
        <f t="shared" si="1"/>
        <v>3</v>
      </c>
    </row>
    <row r="63" spans="1:9">
      <c r="A63" s="12" t="s">
        <v>292</v>
      </c>
      <c r="B63" s="12"/>
      <c r="C63" s="25"/>
      <c r="D63" s="25"/>
      <c r="E63" s="37">
        <v>1</v>
      </c>
      <c r="F63" s="66">
        <v>0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</f>
        <v>0</v>
      </c>
      <c r="H63">
        <f t="shared" si="0"/>
        <v>0</v>
      </c>
      <c r="I63" s="72">
        <f t="shared" si="1"/>
        <v>0</v>
      </c>
    </row>
    <row r="64" spans="1:9">
      <c r="A64" s="12" t="s">
        <v>293</v>
      </c>
      <c r="B64" s="12"/>
      <c r="C64" s="25"/>
      <c r="D64" s="25"/>
      <c r="E64" s="37">
        <v>1</v>
      </c>
      <c r="F64" s="66">
        <v>0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</f>
        <v>0</v>
      </c>
      <c r="H64">
        <f t="shared" si="0"/>
        <v>0</v>
      </c>
      <c r="I64" s="72">
        <f t="shared" si="1"/>
        <v>0</v>
      </c>
    </row>
    <row r="65" spans="1:9">
      <c r="A65" s="12" t="s">
        <v>295</v>
      </c>
      <c r="B65" s="12"/>
      <c r="C65" s="25"/>
      <c r="D65" s="25"/>
      <c r="E65" s="37">
        <v>1</v>
      </c>
      <c r="F65" s="66">
        <v>0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</f>
        <v>0</v>
      </c>
      <c r="H65">
        <f t="shared" si="0"/>
        <v>0</v>
      </c>
      <c r="I65" s="72">
        <f t="shared" si="1"/>
        <v>0</v>
      </c>
    </row>
    <row r="66" spans="1:9">
      <c r="A66" s="12" t="s">
        <v>291</v>
      </c>
      <c r="B66" s="12"/>
      <c r="C66" s="25"/>
      <c r="D66" s="25"/>
      <c r="E66" s="37">
        <v>1</v>
      </c>
      <c r="F66" s="66">
        <v>0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</f>
        <v>0</v>
      </c>
      <c r="H66">
        <f t="shared" si="0"/>
        <v>0</v>
      </c>
      <c r="I66" s="72">
        <f t="shared" si="1"/>
        <v>0</v>
      </c>
    </row>
    <row r="67" spans="1:9">
      <c r="A67" s="12" t="s">
        <v>290</v>
      </c>
      <c r="B67" s="12"/>
      <c r="C67" s="25"/>
      <c r="D67" s="25"/>
      <c r="E67" s="37">
        <v>1</v>
      </c>
      <c r="F67" s="66">
        <v>0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</f>
        <v>0</v>
      </c>
      <c r="H67">
        <f t="shared" si="0"/>
        <v>0</v>
      </c>
      <c r="I67" s="72">
        <f t="shared" si="1"/>
        <v>0</v>
      </c>
    </row>
    <row r="68" spans="1:9">
      <c r="A68" s="12" t="s">
        <v>289</v>
      </c>
      <c r="B68" s="12"/>
      <c r="C68" s="25"/>
      <c r="D68" s="25"/>
      <c r="E68" s="37">
        <v>1</v>
      </c>
      <c r="F68" s="66">
        <v>0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</f>
        <v>0</v>
      </c>
      <c r="H68">
        <f t="shared" si="0"/>
        <v>0</v>
      </c>
      <c r="I68" s="72">
        <f t="shared" si="1"/>
        <v>0</v>
      </c>
    </row>
    <row r="69" spans="1:9">
      <c r="A69" s="16" t="s">
        <v>125</v>
      </c>
      <c r="B69" s="16">
        <v>1284269</v>
      </c>
      <c r="C69" s="28" t="s">
        <v>268</v>
      </c>
      <c r="D69" s="28" t="s">
        <v>269</v>
      </c>
      <c r="E69" s="10">
        <v>1</v>
      </c>
      <c r="F69" s="66">
        <v>46.7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</f>
        <v>2</v>
      </c>
      <c r="H69">
        <f t="shared" si="0"/>
        <v>2</v>
      </c>
      <c r="I69" s="72">
        <f t="shared" si="1"/>
        <v>93.4</v>
      </c>
    </row>
    <row r="70" spans="1:9">
      <c r="A70" s="16" t="s">
        <v>19</v>
      </c>
      <c r="B70" s="16">
        <v>1205017</v>
      </c>
      <c r="C70" s="28" t="s">
        <v>267</v>
      </c>
      <c r="D70" s="28" t="s">
        <v>267</v>
      </c>
      <c r="E70" s="10">
        <v>1</v>
      </c>
      <c r="F70" s="66">
        <v>22.4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</f>
        <v>4</v>
      </c>
      <c r="H70">
        <f t="shared" ref="H70:H72" si="2">ROUNDUP(G70/E70,0)</f>
        <v>4</v>
      </c>
      <c r="I70" s="72">
        <f t="shared" ref="I70:I72" si="3">H70*F70</f>
        <v>89.6</v>
      </c>
    </row>
    <row r="71" spans="1:9">
      <c r="A71" s="13" t="s">
        <v>196</v>
      </c>
      <c r="B71" s="13">
        <v>1439745</v>
      </c>
      <c r="C71" s="26" t="s">
        <v>282</v>
      </c>
      <c r="D71" s="31" t="s">
        <v>168</v>
      </c>
      <c r="E71" s="10">
        <v>1</v>
      </c>
      <c r="F71" s="66">
        <v>1.6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</f>
        <v>24</v>
      </c>
      <c r="H71">
        <f t="shared" si="2"/>
        <v>24</v>
      </c>
      <c r="I71" s="72">
        <f t="shared" si="3"/>
        <v>38.400000000000006</v>
      </c>
    </row>
    <row r="72" spans="1:9">
      <c r="A72" s="17" t="s">
        <v>250</v>
      </c>
      <c r="B72" s="17">
        <v>1268655</v>
      </c>
      <c r="C72" s="29" t="s">
        <v>252</v>
      </c>
      <c r="D72" s="29" t="s">
        <v>251</v>
      </c>
      <c r="E72" s="18">
        <v>1</v>
      </c>
      <c r="F72" s="69">
        <v>0.28999999999999998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</f>
        <v>6</v>
      </c>
      <c r="H72">
        <f t="shared" si="2"/>
        <v>6</v>
      </c>
      <c r="I72" s="72">
        <f t="shared" si="3"/>
        <v>1.7399999999999998</v>
      </c>
    </row>
    <row r="73" spans="1:9">
      <c r="F73" s="2" t="s">
        <v>348</v>
      </c>
      <c r="G73">
        <f>SUM(G5:G72)</f>
        <v>1418</v>
      </c>
      <c r="H73">
        <f>SUM(H5:H72)</f>
        <v>846</v>
      </c>
      <c r="I73" s="72">
        <f>SUM(I5:I72)</f>
        <v>1615.4019999999996</v>
      </c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6"/>
  <sheetViews>
    <sheetView workbookViewId="0">
      <selection activeCell="C16" sqref="C16"/>
    </sheetView>
  </sheetViews>
  <sheetFormatPr baseColWidth="10" defaultRowHeight="15"/>
  <cols>
    <col min="1" max="1" width="23.7109375" bestFit="1" customWidth="1"/>
    <col min="2" max="2" width="14.140625" bestFit="1" customWidth="1"/>
    <col min="3" max="3" width="109.5703125" customWidth="1"/>
  </cols>
  <sheetData>
    <row r="3" spans="1:4">
      <c r="B3" s="2" t="s">
        <v>68</v>
      </c>
    </row>
    <row r="4" spans="1:4">
      <c r="A4" t="s">
        <v>24</v>
      </c>
      <c r="B4" t="s">
        <v>25</v>
      </c>
      <c r="C4" t="s">
        <v>309</v>
      </c>
      <c r="D4" t="s">
        <v>310</v>
      </c>
    </row>
    <row r="5" spans="1:4">
      <c r="A5" t="s">
        <v>30</v>
      </c>
      <c r="B5" t="s">
        <v>3</v>
      </c>
      <c r="C5" t="s">
        <v>2</v>
      </c>
      <c r="D5">
        <v>1</v>
      </c>
    </row>
    <row r="6" spans="1:4">
      <c r="A6" t="s">
        <v>30</v>
      </c>
      <c r="B6" t="s">
        <v>7</v>
      </c>
      <c r="C6" t="s">
        <v>32</v>
      </c>
      <c r="D6">
        <v>7</v>
      </c>
    </row>
    <row r="7" spans="1:4" ht="30">
      <c r="A7" t="s">
        <v>30</v>
      </c>
      <c r="B7" t="s">
        <v>1</v>
      </c>
      <c r="C7" s="1" t="s">
        <v>311</v>
      </c>
      <c r="D7">
        <v>8</v>
      </c>
    </row>
    <row r="8" spans="1:4">
      <c r="A8" t="s">
        <v>30</v>
      </c>
      <c r="B8" t="s">
        <v>5</v>
      </c>
      <c r="C8" s="1" t="s">
        <v>312</v>
      </c>
      <c r="D8">
        <v>17</v>
      </c>
    </row>
    <row r="9" spans="1:4">
      <c r="A9" t="s">
        <v>34</v>
      </c>
      <c r="B9" t="s">
        <v>9</v>
      </c>
      <c r="C9" t="s">
        <v>35</v>
      </c>
      <c r="D9">
        <v>2</v>
      </c>
    </row>
    <row r="10" spans="1:4">
      <c r="A10" t="s">
        <v>36</v>
      </c>
      <c r="B10" t="s">
        <v>10</v>
      </c>
      <c r="C10" s="1" t="s">
        <v>313</v>
      </c>
      <c r="D10">
        <v>9</v>
      </c>
    </row>
    <row r="11" spans="1:4">
      <c r="A11" t="s">
        <v>39</v>
      </c>
      <c r="B11" t="s">
        <v>38</v>
      </c>
      <c r="C11" t="s">
        <v>41</v>
      </c>
      <c r="D11">
        <v>5</v>
      </c>
    </row>
    <row r="12" spans="1:4">
      <c r="A12" t="s">
        <v>39</v>
      </c>
      <c r="B12" t="s">
        <v>13</v>
      </c>
      <c r="C12" s="1" t="s">
        <v>40</v>
      </c>
      <c r="D12">
        <v>2</v>
      </c>
    </row>
    <row r="13" spans="1:4">
      <c r="A13" t="s">
        <v>39</v>
      </c>
      <c r="B13" t="s">
        <v>42</v>
      </c>
      <c r="C13" s="1" t="s">
        <v>314</v>
      </c>
      <c r="D13">
        <v>10</v>
      </c>
    </row>
    <row r="14" spans="1:4" ht="30">
      <c r="A14" t="s">
        <v>39</v>
      </c>
      <c r="B14" t="s">
        <v>43</v>
      </c>
      <c r="C14" s="1" t="s">
        <v>45</v>
      </c>
      <c r="D14">
        <v>11</v>
      </c>
    </row>
    <row r="15" spans="1:4" ht="30">
      <c r="A15" t="s">
        <v>46</v>
      </c>
      <c r="B15" t="s">
        <v>48</v>
      </c>
      <c r="C15" s="1" t="s">
        <v>62</v>
      </c>
      <c r="D15">
        <v>11</v>
      </c>
    </row>
    <row r="16" spans="1:4">
      <c r="A16" t="s">
        <v>46</v>
      </c>
      <c r="B16" t="s">
        <v>49</v>
      </c>
      <c r="C16" s="1" t="s">
        <v>315</v>
      </c>
      <c r="D16">
        <v>25</v>
      </c>
    </row>
    <row r="17" spans="1:4">
      <c r="A17" t="s">
        <v>46</v>
      </c>
      <c r="B17" t="s">
        <v>53</v>
      </c>
      <c r="C17" s="1" t="s">
        <v>15</v>
      </c>
      <c r="D17">
        <v>1</v>
      </c>
    </row>
    <row r="18" spans="1:4">
      <c r="A18" t="s">
        <v>46</v>
      </c>
      <c r="B18" t="s">
        <v>50</v>
      </c>
      <c r="C18" s="1" t="s">
        <v>51</v>
      </c>
      <c r="D18">
        <v>3</v>
      </c>
    </row>
    <row r="19" spans="1:4">
      <c r="A19" t="s">
        <v>46</v>
      </c>
      <c r="B19" t="s">
        <v>54</v>
      </c>
      <c r="C19" s="1" t="s">
        <v>55</v>
      </c>
      <c r="D19">
        <v>2</v>
      </c>
    </row>
    <row r="20" spans="1:4">
      <c r="A20" t="s">
        <v>46</v>
      </c>
      <c r="B20" t="s">
        <v>52</v>
      </c>
      <c r="C20" s="1" t="s">
        <v>316</v>
      </c>
      <c r="D20">
        <v>14</v>
      </c>
    </row>
    <row r="21" spans="1:4">
      <c r="A21" t="s">
        <v>46</v>
      </c>
      <c r="B21" t="s">
        <v>56</v>
      </c>
      <c r="C21" s="1" t="s">
        <v>58</v>
      </c>
      <c r="D21">
        <v>3</v>
      </c>
    </row>
    <row r="22" spans="1:4">
      <c r="A22" t="s">
        <v>46</v>
      </c>
      <c r="B22" t="s">
        <v>59</v>
      </c>
      <c r="C22" s="1" t="s">
        <v>61</v>
      </c>
      <c r="D22">
        <v>4</v>
      </c>
    </row>
    <row r="23" spans="1:4">
      <c r="A23" t="s">
        <v>63</v>
      </c>
      <c r="B23" t="s">
        <v>16</v>
      </c>
      <c r="C23" s="1" t="s">
        <v>17</v>
      </c>
      <c r="D23">
        <v>1</v>
      </c>
    </row>
    <row r="24" spans="1:4">
      <c r="A24" t="s">
        <v>64</v>
      </c>
      <c r="B24" t="s">
        <v>19</v>
      </c>
      <c r="C24" s="1" t="s">
        <v>18</v>
      </c>
      <c r="D24">
        <v>1</v>
      </c>
    </row>
    <row r="25" spans="1:4">
      <c r="A25" t="s">
        <v>65</v>
      </c>
      <c r="B25" t="s">
        <v>21</v>
      </c>
      <c r="C25" s="1" t="s">
        <v>66</v>
      </c>
      <c r="D25">
        <v>6</v>
      </c>
    </row>
    <row r="26" spans="1:4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20" sqref="A6:D20"/>
    </sheetView>
  </sheetViews>
  <sheetFormatPr baseColWidth="10" defaultRowHeight="1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>
      <c r="B4" s="2" t="s">
        <v>85</v>
      </c>
    </row>
    <row r="5" spans="1:4">
      <c r="A5" t="s">
        <v>24</v>
      </c>
      <c r="B5" t="s">
        <v>25</v>
      </c>
      <c r="C5" t="s">
        <v>73</v>
      </c>
      <c r="D5" t="s">
        <v>31</v>
      </c>
    </row>
    <row r="6" spans="1:4">
      <c r="A6" t="s">
        <v>30</v>
      </c>
      <c r="B6" t="s">
        <v>1</v>
      </c>
      <c r="C6" t="s">
        <v>74</v>
      </c>
      <c r="D6">
        <v>1</v>
      </c>
    </row>
    <row r="7" spans="1:4">
      <c r="A7" t="s">
        <v>30</v>
      </c>
      <c r="B7" t="s">
        <v>3</v>
      </c>
      <c r="C7" t="s">
        <v>2</v>
      </c>
      <c r="D7">
        <v>1</v>
      </c>
    </row>
    <row r="8" spans="1:4">
      <c r="A8" t="s">
        <v>30</v>
      </c>
      <c r="B8" t="s">
        <v>5</v>
      </c>
      <c r="C8" t="s">
        <v>4</v>
      </c>
      <c r="D8">
        <v>1</v>
      </c>
    </row>
    <row r="9" spans="1:4">
      <c r="A9" t="s">
        <v>30</v>
      </c>
      <c r="B9" t="s">
        <v>70</v>
      </c>
      <c r="C9" t="s">
        <v>6</v>
      </c>
      <c r="D9">
        <v>1</v>
      </c>
    </row>
    <row r="10" spans="1:4">
      <c r="A10" t="s">
        <v>30</v>
      </c>
      <c r="B10" t="s">
        <v>7</v>
      </c>
      <c r="C10" t="s">
        <v>8</v>
      </c>
      <c r="D10">
        <v>1</v>
      </c>
    </row>
    <row r="11" spans="1:4">
      <c r="A11" t="s">
        <v>75</v>
      </c>
      <c r="B11" t="s">
        <v>9</v>
      </c>
      <c r="C11" t="s">
        <v>35</v>
      </c>
      <c r="D11">
        <v>2</v>
      </c>
    </row>
    <row r="12" spans="1:4">
      <c r="A12" t="s">
        <v>36</v>
      </c>
      <c r="B12" t="s">
        <v>71</v>
      </c>
      <c r="C12" t="s">
        <v>76</v>
      </c>
      <c r="D12">
        <v>4</v>
      </c>
    </row>
    <row r="13" spans="1:4">
      <c r="A13" t="s">
        <v>39</v>
      </c>
      <c r="B13" t="s">
        <v>13</v>
      </c>
      <c r="C13" t="s">
        <v>77</v>
      </c>
      <c r="D13">
        <v>2</v>
      </c>
    </row>
    <row r="14" spans="1:4">
      <c r="A14" t="s">
        <v>39</v>
      </c>
      <c r="B14" t="s">
        <v>43</v>
      </c>
      <c r="C14" t="s">
        <v>78</v>
      </c>
      <c r="D14">
        <v>4</v>
      </c>
    </row>
    <row r="15" spans="1:4">
      <c r="A15" t="s">
        <v>39</v>
      </c>
      <c r="B15" t="s">
        <v>42</v>
      </c>
      <c r="C15" t="s">
        <v>14</v>
      </c>
      <c r="D15">
        <v>1</v>
      </c>
    </row>
    <row r="16" spans="1:4">
      <c r="A16" t="s">
        <v>46</v>
      </c>
      <c r="B16" t="s">
        <v>80</v>
      </c>
      <c r="C16" t="s">
        <v>79</v>
      </c>
      <c r="D16">
        <v>2</v>
      </c>
    </row>
    <row r="17" spans="1:4">
      <c r="A17" t="s">
        <v>46</v>
      </c>
      <c r="B17" t="s">
        <v>48</v>
      </c>
      <c r="C17" t="s">
        <v>81</v>
      </c>
      <c r="D17">
        <v>7</v>
      </c>
    </row>
    <row r="18" spans="1:4">
      <c r="A18" t="s">
        <v>46</v>
      </c>
      <c r="B18" t="s">
        <v>83</v>
      </c>
      <c r="C18" t="s">
        <v>82</v>
      </c>
      <c r="D18">
        <v>2</v>
      </c>
    </row>
    <row r="19" spans="1:4">
      <c r="A19" t="s">
        <v>84</v>
      </c>
      <c r="B19" t="s">
        <v>19</v>
      </c>
      <c r="C19" t="s">
        <v>18</v>
      </c>
      <c r="D19">
        <v>1</v>
      </c>
    </row>
    <row r="20" spans="1:4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D12"/>
  <sheetViews>
    <sheetView workbookViewId="0">
      <selection activeCell="D6" sqref="A6:D12"/>
    </sheetView>
  </sheetViews>
  <sheetFormatPr baseColWidth="10" defaultRowHeight="1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>
      <c r="B4" s="2" t="s">
        <v>86</v>
      </c>
    </row>
    <row r="5" spans="1:4">
      <c r="A5" t="s">
        <v>24</v>
      </c>
      <c r="B5" t="s">
        <v>25</v>
      </c>
      <c r="C5" t="s">
        <v>73</v>
      </c>
      <c r="D5" t="s">
        <v>31</v>
      </c>
    </row>
    <row r="6" spans="1:4">
      <c r="A6" t="s">
        <v>30</v>
      </c>
      <c r="B6" t="s">
        <v>88</v>
      </c>
      <c r="C6" t="s">
        <v>0</v>
      </c>
      <c r="D6">
        <v>1</v>
      </c>
    </row>
    <row r="7" spans="1:4">
      <c r="A7" t="s">
        <v>30</v>
      </c>
      <c r="B7" t="s">
        <v>1</v>
      </c>
      <c r="C7" t="s">
        <v>2</v>
      </c>
      <c r="D7">
        <v>1</v>
      </c>
    </row>
    <row r="8" spans="1:4">
      <c r="A8" t="s">
        <v>39</v>
      </c>
      <c r="B8" t="s">
        <v>43</v>
      </c>
      <c r="C8" t="s">
        <v>11</v>
      </c>
      <c r="D8">
        <v>1</v>
      </c>
    </row>
    <row r="9" spans="1:4">
      <c r="A9" t="s">
        <v>39</v>
      </c>
      <c r="B9" t="s">
        <v>42</v>
      </c>
      <c r="C9" t="s">
        <v>12</v>
      </c>
      <c r="D9">
        <v>1</v>
      </c>
    </row>
    <row r="10" spans="1:4">
      <c r="A10" t="s">
        <v>46</v>
      </c>
      <c r="B10" t="s">
        <v>89</v>
      </c>
      <c r="C10" t="s">
        <v>90</v>
      </c>
      <c r="D10">
        <v>2</v>
      </c>
    </row>
    <row r="11" spans="1:4">
      <c r="A11" t="s">
        <v>46</v>
      </c>
      <c r="B11" t="s">
        <v>91</v>
      </c>
      <c r="C11" t="s">
        <v>47</v>
      </c>
      <c r="D11">
        <v>2</v>
      </c>
    </row>
    <row r="12" spans="1:4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E20"/>
  <sheetViews>
    <sheetView workbookViewId="0">
      <selection activeCell="E20" sqref="B5:E20"/>
    </sheetView>
  </sheetViews>
  <sheetFormatPr baseColWidth="10" defaultRowHeight="1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>
      <c r="C3" s="2" t="s">
        <v>164</v>
      </c>
    </row>
    <row r="4" spans="2:5">
      <c r="B4" t="s">
        <v>24</v>
      </c>
      <c r="C4" t="s">
        <v>25</v>
      </c>
      <c r="D4" t="s">
        <v>73</v>
      </c>
      <c r="E4" t="s">
        <v>31</v>
      </c>
    </row>
    <row r="5" spans="2:5">
      <c r="B5" t="s">
        <v>30</v>
      </c>
      <c r="C5" t="s">
        <v>1</v>
      </c>
      <c r="D5" t="s">
        <v>175</v>
      </c>
      <c r="E5">
        <v>7</v>
      </c>
    </row>
    <row r="6" spans="2:5">
      <c r="B6" t="s">
        <v>30</v>
      </c>
      <c r="C6" t="s">
        <v>7</v>
      </c>
      <c r="D6" t="s">
        <v>174</v>
      </c>
      <c r="E6">
        <v>7</v>
      </c>
    </row>
    <row r="7" spans="2:5">
      <c r="B7" t="s">
        <v>30</v>
      </c>
      <c r="C7" t="s">
        <v>3</v>
      </c>
      <c r="D7" t="s">
        <v>165</v>
      </c>
      <c r="E7">
        <v>1</v>
      </c>
    </row>
    <row r="8" spans="2:5">
      <c r="B8" t="s">
        <v>30</v>
      </c>
      <c r="C8" t="s">
        <v>95</v>
      </c>
      <c r="D8" t="s">
        <v>166</v>
      </c>
      <c r="E8">
        <v>1</v>
      </c>
    </row>
    <row r="9" spans="2:5">
      <c r="B9" t="s">
        <v>132</v>
      </c>
      <c r="C9" t="s">
        <v>340</v>
      </c>
      <c r="D9" t="s">
        <v>114</v>
      </c>
      <c r="E9">
        <v>1</v>
      </c>
    </row>
    <row r="10" spans="2:5">
      <c r="B10" t="s">
        <v>39</v>
      </c>
      <c r="C10" t="s">
        <v>177</v>
      </c>
      <c r="D10" t="s">
        <v>167</v>
      </c>
      <c r="E10">
        <v>1</v>
      </c>
    </row>
    <row r="11" spans="2:5">
      <c r="B11" t="s">
        <v>39</v>
      </c>
      <c r="C11" t="s">
        <v>149</v>
      </c>
      <c r="D11" t="s">
        <v>178</v>
      </c>
      <c r="E11">
        <v>2</v>
      </c>
    </row>
    <row r="12" spans="2:5">
      <c r="B12" t="s">
        <v>39</v>
      </c>
      <c r="C12" t="s">
        <v>43</v>
      </c>
      <c r="D12" t="s">
        <v>179</v>
      </c>
      <c r="E12">
        <v>9</v>
      </c>
    </row>
    <row r="13" spans="2:5">
      <c r="B13" t="s">
        <v>46</v>
      </c>
      <c r="C13" t="s">
        <v>181</v>
      </c>
      <c r="D13" t="s">
        <v>180</v>
      </c>
      <c r="E13">
        <v>3</v>
      </c>
    </row>
    <row r="14" spans="2:5">
      <c r="B14" t="s">
        <v>46</v>
      </c>
      <c r="C14" t="s">
        <v>182</v>
      </c>
      <c r="D14" t="s">
        <v>123</v>
      </c>
      <c r="E14">
        <v>1</v>
      </c>
    </row>
    <row r="15" spans="2:5">
      <c r="B15" t="s">
        <v>183</v>
      </c>
      <c r="C15" t="s">
        <v>168</v>
      </c>
      <c r="D15" t="s">
        <v>20</v>
      </c>
      <c r="E15">
        <v>1</v>
      </c>
    </row>
    <row r="16" spans="2:5">
      <c r="B16" t="s">
        <v>184</v>
      </c>
      <c r="C16" t="s">
        <v>169</v>
      </c>
      <c r="D16" t="s">
        <v>22</v>
      </c>
      <c r="E16">
        <v>1</v>
      </c>
    </row>
    <row r="17" spans="2:5">
      <c r="B17" t="s">
        <v>185</v>
      </c>
      <c r="C17" t="s">
        <v>170</v>
      </c>
      <c r="D17" t="s">
        <v>126</v>
      </c>
      <c r="E17">
        <v>1</v>
      </c>
    </row>
    <row r="18" spans="2:5">
      <c r="B18" t="s">
        <v>186</v>
      </c>
      <c r="C18" t="s">
        <v>187</v>
      </c>
      <c r="D18" t="s">
        <v>99</v>
      </c>
      <c r="E18">
        <v>1</v>
      </c>
    </row>
    <row r="19" spans="2:5">
      <c r="B19" t="s">
        <v>143</v>
      </c>
      <c r="C19" t="s">
        <v>171</v>
      </c>
      <c r="D19" t="s">
        <v>127</v>
      </c>
      <c r="E19">
        <v>1</v>
      </c>
    </row>
    <row r="20" spans="2: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18" sqref="A3:D18"/>
    </sheetView>
  </sheetViews>
  <sheetFormatPr baseColWidth="10" defaultRowHeight="1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>
      <c r="B1" s="2" t="s">
        <v>189</v>
      </c>
    </row>
    <row r="2" spans="1:4">
      <c r="A2" t="s">
        <v>24</v>
      </c>
      <c r="B2" t="s">
        <v>25</v>
      </c>
      <c r="C2" t="s">
        <v>73</v>
      </c>
      <c r="D2" t="s">
        <v>31</v>
      </c>
    </row>
    <row r="3" spans="1:4">
      <c r="A3" t="s">
        <v>30</v>
      </c>
      <c r="B3" t="s">
        <v>1</v>
      </c>
      <c r="C3" t="s">
        <v>191</v>
      </c>
      <c r="D3">
        <v>8</v>
      </c>
    </row>
    <row r="4" spans="1:4">
      <c r="A4" t="s">
        <v>30</v>
      </c>
      <c r="B4" t="s">
        <v>3</v>
      </c>
      <c r="C4" t="s">
        <v>2</v>
      </c>
      <c r="D4">
        <v>1</v>
      </c>
    </row>
    <row r="5" spans="1:4">
      <c r="A5" t="s">
        <v>30</v>
      </c>
      <c r="B5" t="s">
        <v>95</v>
      </c>
      <c r="C5" t="s">
        <v>4</v>
      </c>
      <c r="D5">
        <v>1</v>
      </c>
    </row>
    <row r="6" spans="1:4">
      <c r="A6" t="s">
        <v>30</v>
      </c>
      <c r="B6" t="s">
        <v>7</v>
      </c>
      <c r="C6" s="1" t="s">
        <v>345</v>
      </c>
      <c r="D6">
        <v>8</v>
      </c>
    </row>
    <row r="7" spans="1:4">
      <c r="A7" t="s">
        <v>75</v>
      </c>
      <c r="B7" s="64" t="s">
        <v>340</v>
      </c>
      <c r="C7" t="s">
        <v>114</v>
      </c>
      <c r="D7">
        <v>1</v>
      </c>
    </row>
    <row r="8" spans="1:4">
      <c r="A8" t="s">
        <v>39</v>
      </c>
      <c r="B8" t="s">
        <v>177</v>
      </c>
      <c r="C8" t="s">
        <v>167</v>
      </c>
      <c r="D8">
        <v>1</v>
      </c>
    </row>
    <row r="9" spans="1:4">
      <c r="A9" t="s">
        <v>39</v>
      </c>
      <c r="B9" t="s">
        <v>194</v>
      </c>
      <c r="C9" t="s">
        <v>178</v>
      </c>
      <c r="D9">
        <v>2</v>
      </c>
    </row>
    <row r="10" spans="1:4">
      <c r="A10" t="s">
        <v>39</v>
      </c>
      <c r="B10" t="s">
        <v>43</v>
      </c>
      <c r="C10" t="s">
        <v>195</v>
      </c>
      <c r="D10">
        <v>3</v>
      </c>
    </row>
    <row r="11" spans="1:4">
      <c r="A11" t="s">
        <v>46</v>
      </c>
      <c r="B11" t="s">
        <v>181</v>
      </c>
      <c r="C11" t="s">
        <v>108</v>
      </c>
      <c r="D11">
        <v>2</v>
      </c>
    </row>
    <row r="12" spans="1:4">
      <c r="A12" t="s">
        <v>46</v>
      </c>
      <c r="B12" t="s">
        <v>182</v>
      </c>
      <c r="C12" t="s">
        <v>123</v>
      </c>
      <c r="D12">
        <v>1</v>
      </c>
    </row>
    <row r="13" spans="1:4">
      <c r="A13" t="s">
        <v>143</v>
      </c>
      <c r="B13">
        <v>7805</v>
      </c>
      <c r="C13" t="s">
        <v>18</v>
      </c>
      <c r="D13">
        <v>1</v>
      </c>
    </row>
    <row r="14" spans="1:4">
      <c r="A14" t="s">
        <v>196</v>
      </c>
      <c r="B14" t="s">
        <v>168</v>
      </c>
      <c r="C14" t="s">
        <v>20</v>
      </c>
      <c r="D14">
        <v>1</v>
      </c>
    </row>
    <row r="15" spans="1:4">
      <c r="A15" t="s">
        <v>184</v>
      </c>
      <c r="B15" t="s">
        <v>169</v>
      </c>
      <c r="C15" t="s">
        <v>22</v>
      </c>
      <c r="D15">
        <v>1</v>
      </c>
    </row>
    <row r="16" spans="1:4">
      <c r="A16" t="s">
        <v>185</v>
      </c>
      <c r="B16" t="s">
        <v>170</v>
      </c>
      <c r="C16" t="s">
        <v>126</v>
      </c>
      <c r="D16">
        <v>1</v>
      </c>
    </row>
    <row r="17" spans="1:4">
      <c r="A17" t="s">
        <v>186</v>
      </c>
      <c r="B17" t="s">
        <v>190</v>
      </c>
      <c r="C17" t="s">
        <v>99</v>
      </c>
      <c r="D17">
        <v>1</v>
      </c>
    </row>
    <row r="18" spans="1:4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D19"/>
  <sheetViews>
    <sheetView workbookViewId="0">
      <selection activeCell="D6" sqref="A6:D19"/>
    </sheetView>
  </sheetViews>
  <sheetFormatPr baseColWidth="10" defaultRowHeight="1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>
      <c r="B4" s="2" t="s">
        <v>102</v>
      </c>
    </row>
    <row r="5" spans="1:4">
      <c r="A5" t="s">
        <v>24</v>
      </c>
      <c r="B5" t="s">
        <v>25</v>
      </c>
      <c r="C5" t="s">
        <v>73</v>
      </c>
      <c r="D5" t="s">
        <v>31</v>
      </c>
    </row>
    <row r="6" spans="1:4">
      <c r="A6" t="s">
        <v>30</v>
      </c>
      <c r="B6" t="s">
        <v>95</v>
      </c>
      <c r="C6" t="s">
        <v>0</v>
      </c>
      <c r="D6">
        <v>1</v>
      </c>
    </row>
    <row r="7" spans="1:4">
      <c r="A7" t="s">
        <v>30</v>
      </c>
      <c r="B7" t="s">
        <v>1</v>
      </c>
      <c r="C7" t="s">
        <v>94</v>
      </c>
      <c r="D7">
        <v>2</v>
      </c>
    </row>
    <row r="8" spans="1:4">
      <c r="A8" t="s">
        <v>30</v>
      </c>
      <c r="B8" t="s">
        <v>7</v>
      </c>
      <c r="C8" t="s">
        <v>4</v>
      </c>
      <c r="D8">
        <v>1</v>
      </c>
    </row>
    <row r="9" spans="1:4">
      <c r="A9" t="s">
        <v>75</v>
      </c>
      <c r="B9" t="s">
        <v>101</v>
      </c>
      <c r="C9" t="s">
        <v>100</v>
      </c>
      <c r="D9">
        <v>3</v>
      </c>
    </row>
    <row r="10" spans="1:4">
      <c r="A10" t="s">
        <v>104</v>
      </c>
      <c r="B10" t="s">
        <v>96</v>
      </c>
      <c r="C10" t="s">
        <v>103</v>
      </c>
      <c r="D10">
        <v>3</v>
      </c>
    </row>
    <row r="11" spans="1:4">
      <c r="A11" t="s">
        <v>39</v>
      </c>
      <c r="B11" t="s">
        <v>43</v>
      </c>
      <c r="C11" t="s">
        <v>11</v>
      </c>
      <c r="D11">
        <v>1</v>
      </c>
    </row>
    <row r="12" spans="1:4">
      <c r="A12" t="s">
        <v>39</v>
      </c>
      <c r="B12" t="s">
        <v>42</v>
      </c>
      <c r="C12" t="s">
        <v>12</v>
      </c>
      <c r="D12">
        <v>1</v>
      </c>
    </row>
    <row r="13" spans="1:4">
      <c r="A13" t="s">
        <v>39</v>
      </c>
      <c r="B13" t="s">
        <v>105</v>
      </c>
      <c r="C13" t="s">
        <v>93</v>
      </c>
      <c r="D13">
        <v>1</v>
      </c>
    </row>
    <row r="14" spans="1:4">
      <c r="A14" t="s">
        <v>107</v>
      </c>
      <c r="B14" t="s">
        <v>97</v>
      </c>
      <c r="C14" t="s">
        <v>106</v>
      </c>
      <c r="D14">
        <v>3</v>
      </c>
    </row>
    <row r="15" spans="1:4">
      <c r="A15" t="s">
        <v>46</v>
      </c>
      <c r="B15" t="s">
        <v>50</v>
      </c>
      <c r="C15" t="s">
        <v>108</v>
      </c>
      <c r="D15">
        <v>2</v>
      </c>
    </row>
    <row r="16" spans="1:4">
      <c r="A16" t="s">
        <v>46</v>
      </c>
      <c r="B16" t="s">
        <v>48</v>
      </c>
      <c r="C16" t="s">
        <v>109</v>
      </c>
      <c r="D16">
        <v>3</v>
      </c>
    </row>
    <row r="17" spans="1:4">
      <c r="A17" t="s">
        <v>46</v>
      </c>
      <c r="B17" t="s">
        <v>111</v>
      </c>
      <c r="C17" t="s">
        <v>110</v>
      </c>
      <c r="D17">
        <v>3</v>
      </c>
    </row>
    <row r="18" spans="1:4">
      <c r="A18" t="s">
        <v>65</v>
      </c>
      <c r="B18" t="s">
        <v>98</v>
      </c>
      <c r="C18" t="s">
        <v>18</v>
      </c>
      <c r="D18">
        <v>1</v>
      </c>
    </row>
    <row r="19" spans="1:4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B5" sqref="B5:E11"/>
    </sheetView>
  </sheetViews>
  <sheetFormatPr baseColWidth="10" defaultRowHeight="15"/>
  <cols>
    <col min="2" max="2" width="13.42578125" bestFit="1" customWidth="1"/>
    <col min="4" max="4" width="15.42578125" bestFit="1" customWidth="1"/>
  </cols>
  <sheetData>
    <row r="3" spans="2:5">
      <c r="C3" s="2" t="s">
        <v>113</v>
      </c>
    </row>
    <row r="4" spans="2:5">
      <c r="B4" t="s">
        <v>24</v>
      </c>
      <c r="C4" t="s">
        <v>25</v>
      </c>
      <c r="D4" t="s">
        <v>73</v>
      </c>
      <c r="E4" t="s">
        <v>31</v>
      </c>
    </row>
    <row r="5" spans="2:5">
      <c r="B5" t="s">
        <v>30</v>
      </c>
      <c r="C5" t="s">
        <v>1</v>
      </c>
      <c r="D5" t="s">
        <v>0</v>
      </c>
      <c r="E5">
        <v>1</v>
      </c>
    </row>
    <row r="6" spans="2:5">
      <c r="B6" t="s">
        <v>30</v>
      </c>
      <c r="C6" t="s">
        <v>7</v>
      </c>
      <c r="D6" t="s">
        <v>2</v>
      </c>
      <c r="E6">
        <v>1</v>
      </c>
    </row>
    <row r="7" spans="2:5">
      <c r="B7" t="s">
        <v>75</v>
      </c>
      <c r="C7" s="4" t="s">
        <v>115</v>
      </c>
      <c r="D7" t="s">
        <v>114</v>
      </c>
      <c r="E7">
        <v>1</v>
      </c>
    </row>
    <row r="8" spans="2:5">
      <c r="B8" t="s">
        <v>39</v>
      </c>
      <c r="C8" t="s">
        <v>13</v>
      </c>
      <c r="D8" t="s">
        <v>116</v>
      </c>
      <c r="E8">
        <v>2</v>
      </c>
    </row>
    <row r="9" spans="2:5">
      <c r="B9" t="s">
        <v>39</v>
      </c>
      <c r="C9" t="s">
        <v>43</v>
      </c>
      <c r="D9" t="s">
        <v>11</v>
      </c>
      <c r="E9">
        <v>1</v>
      </c>
    </row>
    <row r="10" spans="2:5">
      <c r="B10" t="s">
        <v>46</v>
      </c>
      <c r="C10" t="s">
        <v>50</v>
      </c>
      <c r="D10" t="s">
        <v>108</v>
      </c>
      <c r="E10">
        <v>2</v>
      </c>
    </row>
    <row r="11" spans="2: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old_data</vt:lpstr>
      <vt:lpstr>Référence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2012-02-20T13:09:24Z</dcterms:modified>
</cp:coreProperties>
</file>