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-15" windowWidth="20550" windowHeight="8250" firstSheet="8" activeTab="14"/>
  </bookViews>
  <sheets>
    <sheet name="Recapitulatif" sheetId="4" r:id="rId1"/>
    <sheet name="BdC" sheetId="15" r:id="rId2"/>
    <sheet name="Interface" sheetId="5" r:id="rId3"/>
    <sheet name="Pédalier" sheetId="6" r:id="rId4"/>
    <sheet name="LEM" sheetId="7" r:id="rId5"/>
    <sheet name="Std28DCDC" sheetId="13" r:id="rId6"/>
    <sheet name="Std40" sheetId="14" r:id="rId7"/>
    <sheet name="Contacteur" sheetId="8" r:id="rId8"/>
    <sheet name="Moteur thermique" sheetId="9" r:id="rId9"/>
    <sheet name="Convertisseur_drivers" sheetId="10" r:id="rId10"/>
    <sheet name="Test_ldc" sheetId="11" r:id="rId11"/>
    <sheet name="Test_PIC" sheetId="12" r:id="rId12"/>
    <sheet name="Connecteurs" sheetId="16" r:id="rId13"/>
    <sheet name="Boitiers" sheetId="17" r:id="rId14"/>
    <sheet name="Câbles" sheetId="18" r:id="rId15"/>
    <sheet name="old_data" sheetId="1" r:id="rId16"/>
  </sheets>
  <definedNames>
    <definedName name="Référence">Recapitulatif!$A$1:$G$451</definedName>
  </definedNames>
  <calcPr calcId="144525"/>
</workbook>
</file>

<file path=xl/calcChain.xml><?xml version="1.0" encoding="utf-8"?>
<calcChain xmlns="http://schemas.openxmlformats.org/spreadsheetml/2006/main">
  <c r="G20" i="15" l="1"/>
  <c r="G36" i="15" l="1"/>
  <c r="G6" i="15"/>
  <c r="G7" i="15"/>
  <c r="G8" i="15"/>
  <c r="G9" i="15"/>
  <c r="G11" i="15"/>
  <c r="G12" i="15"/>
  <c r="G13" i="15"/>
  <c r="G14" i="15"/>
  <c r="G15" i="15"/>
  <c r="G16" i="15"/>
  <c r="G17" i="15"/>
  <c r="G18" i="15"/>
  <c r="G19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7" i="15"/>
  <c r="G38" i="15"/>
  <c r="G39" i="15"/>
  <c r="G40" i="15"/>
  <c r="G41" i="15"/>
  <c r="G42" i="15"/>
  <c r="G43" i="15"/>
  <c r="G44" i="15"/>
  <c r="G45" i="15"/>
  <c r="G46" i="15"/>
  <c r="G47" i="15"/>
  <c r="H47" i="15" s="1"/>
  <c r="I47" i="15" s="1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5" i="15"/>
  <c r="F76" i="15"/>
  <c r="F72" i="15"/>
  <c r="F71" i="15"/>
  <c r="F69" i="15"/>
  <c r="F66" i="15"/>
  <c r="F61" i="15"/>
  <c r="F43" i="15"/>
  <c r="F42" i="15"/>
  <c r="F21" i="15"/>
  <c r="F18" i="15"/>
  <c r="F17" i="15"/>
  <c r="F78" i="4"/>
  <c r="H48" i="15"/>
  <c r="I48" i="15"/>
  <c r="I83" i="15"/>
  <c r="I84" i="15"/>
  <c r="BP87" i="4"/>
  <c r="BM87" i="4"/>
  <c r="BJ87" i="4"/>
  <c r="BG87" i="4"/>
  <c r="BD87" i="4"/>
  <c r="BA87" i="4"/>
  <c r="AX87" i="4"/>
  <c r="AU87" i="4"/>
  <c r="AR87" i="4"/>
  <c r="AO87" i="4"/>
  <c r="AL87" i="4"/>
  <c r="AI87" i="4"/>
  <c r="AF87" i="4"/>
  <c r="AC87" i="4"/>
  <c r="Z87" i="4"/>
  <c r="W87" i="4"/>
  <c r="T87" i="4"/>
  <c r="Q87" i="4"/>
  <c r="N87" i="4"/>
  <c r="K87" i="4"/>
  <c r="H87" i="4"/>
  <c r="G86" i="4"/>
  <c r="BQ86" i="4" s="1"/>
  <c r="BR86" i="4" s="1"/>
  <c r="G49" i="4"/>
  <c r="G50" i="4"/>
  <c r="AY49" i="4" l="1"/>
  <c r="AZ49" i="4" s="1"/>
  <c r="I86" i="4"/>
  <c r="J86" i="4" s="1"/>
  <c r="L86" i="4"/>
  <c r="M86" i="4" s="1"/>
  <c r="O86" i="4"/>
  <c r="P86" i="4" s="1"/>
  <c r="R86" i="4"/>
  <c r="S86" i="4" s="1"/>
  <c r="U86" i="4"/>
  <c r="V86" i="4" s="1"/>
  <c r="X86" i="4"/>
  <c r="Y86" i="4" s="1"/>
  <c r="AA86" i="4"/>
  <c r="AB86" i="4" s="1"/>
  <c r="AD86" i="4"/>
  <c r="AE86" i="4" s="1"/>
  <c r="AG86" i="4"/>
  <c r="AH86" i="4" s="1"/>
  <c r="AJ86" i="4"/>
  <c r="AK86" i="4" s="1"/>
  <c r="AM86" i="4"/>
  <c r="AN86" i="4" s="1"/>
  <c r="AP86" i="4"/>
  <c r="AQ86" i="4" s="1"/>
  <c r="AS86" i="4"/>
  <c r="AT86" i="4" s="1"/>
  <c r="AV86" i="4"/>
  <c r="AW86" i="4" s="1"/>
  <c r="AY86" i="4"/>
  <c r="AZ86" i="4" s="1"/>
  <c r="BB86" i="4"/>
  <c r="BC86" i="4" s="1"/>
  <c r="BE86" i="4"/>
  <c r="BF86" i="4" s="1"/>
  <c r="BH86" i="4"/>
  <c r="BI86" i="4" s="1"/>
  <c r="BK86" i="4"/>
  <c r="BL86" i="4" s="1"/>
  <c r="BN86" i="4"/>
  <c r="BO86" i="4" s="1"/>
  <c r="BB50" i="4"/>
  <c r="BC50" i="4" s="1"/>
  <c r="O50" i="4"/>
  <c r="P50" i="4" s="1"/>
  <c r="AS50" i="4"/>
  <c r="AT50" i="4" s="1"/>
  <c r="X49" i="4"/>
  <c r="Y49" i="4" s="1"/>
  <c r="BK49" i="4"/>
  <c r="BL49" i="4" s="1"/>
  <c r="AD49" i="4"/>
  <c r="AE49" i="4" s="1"/>
  <c r="AM49" i="4"/>
  <c r="AN49" i="4" s="1"/>
  <c r="BN49" i="4"/>
  <c r="BO49" i="4" s="1"/>
  <c r="BQ49" i="4"/>
  <c r="BR49" i="4" s="1"/>
  <c r="I50" i="4"/>
  <c r="R50" i="4"/>
  <c r="AA50" i="4"/>
  <c r="AM50" i="4"/>
  <c r="L50" i="4"/>
  <c r="AY50" i="4"/>
  <c r="L49" i="4"/>
  <c r="M49" i="4" s="1"/>
  <c r="X50" i="4"/>
  <c r="AD50" i="4"/>
  <c r="AJ50" i="4"/>
  <c r="AP50" i="4"/>
  <c r="BK50" i="4"/>
  <c r="BQ50" i="4"/>
  <c r="AV50" i="4"/>
  <c r="BE50" i="4"/>
  <c r="BN50" i="4"/>
  <c r="U50" i="4"/>
  <c r="AG50" i="4"/>
  <c r="BH50" i="4"/>
  <c r="U49" i="4"/>
  <c r="V49" i="4" s="1"/>
  <c r="AV49" i="4"/>
  <c r="AW49" i="4" s="1"/>
  <c r="BH49" i="4"/>
  <c r="BI49" i="4" s="1"/>
  <c r="I49" i="4"/>
  <c r="J49" i="4" s="1"/>
  <c r="AG49" i="4"/>
  <c r="AH49" i="4" s="1"/>
  <c r="AJ49" i="4"/>
  <c r="AK49" i="4" s="1"/>
  <c r="AS49" i="4"/>
  <c r="AT49" i="4" s="1"/>
  <c r="O49" i="4"/>
  <c r="P49" i="4" s="1"/>
  <c r="R49" i="4"/>
  <c r="S49" i="4" s="1"/>
  <c r="AA49" i="4"/>
  <c r="AB49" i="4" s="1"/>
  <c r="AP49" i="4"/>
  <c r="AQ49" i="4" s="1"/>
  <c r="BB49" i="4"/>
  <c r="BC49" i="4" s="1"/>
  <c r="BE49" i="4"/>
  <c r="BF49" i="4" s="1"/>
  <c r="G85" i="4"/>
  <c r="BQ85" i="4" s="1"/>
  <c r="BR85" i="4" s="1"/>
  <c r="H34" i="15"/>
  <c r="I34" i="15" s="1"/>
  <c r="H35" i="15"/>
  <c r="I35" i="15" s="1"/>
  <c r="H36" i="15"/>
  <c r="I36" i="15" s="1"/>
  <c r="H37" i="15"/>
  <c r="I37" i="15" s="1"/>
  <c r="H38" i="15"/>
  <c r="I38" i="15" s="1"/>
  <c r="H39" i="15"/>
  <c r="I39" i="15" s="1"/>
  <c r="H40" i="15"/>
  <c r="I40" i="15" s="1"/>
  <c r="H33" i="15"/>
  <c r="I33" i="15" s="1"/>
  <c r="I11" i="15"/>
  <c r="I10" i="15"/>
  <c r="G13" i="4"/>
  <c r="BQ13" i="4" s="1"/>
  <c r="BR13" i="4" s="1"/>
  <c r="G12" i="4"/>
  <c r="BQ12" i="4" s="1"/>
  <c r="BR12" i="4" s="1"/>
  <c r="I12" i="4" l="1"/>
  <c r="J12" i="4" s="1"/>
  <c r="I13" i="4"/>
  <c r="J13" i="4" s="1"/>
  <c r="L12" i="4"/>
  <c r="M12" i="4" s="1"/>
  <c r="L13" i="4"/>
  <c r="M13" i="4" s="1"/>
  <c r="O12" i="4"/>
  <c r="P12" i="4" s="1"/>
  <c r="O13" i="4"/>
  <c r="P13" i="4" s="1"/>
  <c r="R12" i="4"/>
  <c r="S12" i="4" s="1"/>
  <c r="R13" i="4"/>
  <c r="S13" i="4" s="1"/>
  <c r="U12" i="4"/>
  <c r="V12" i="4" s="1"/>
  <c r="U13" i="4"/>
  <c r="V13" i="4" s="1"/>
  <c r="X12" i="4"/>
  <c r="Y12" i="4" s="1"/>
  <c r="X13" i="4"/>
  <c r="Y13" i="4" s="1"/>
  <c r="AA12" i="4"/>
  <c r="AB12" i="4" s="1"/>
  <c r="AA13" i="4"/>
  <c r="AB13" i="4" s="1"/>
  <c r="AD12" i="4"/>
  <c r="AE12" i="4" s="1"/>
  <c r="AD13" i="4"/>
  <c r="AE13" i="4" s="1"/>
  <c r="AG12" i="4"/>
  <c r="AH12" i="4" s="1"/>
  <c r="AG13" i="4"/>
  <c r="AH13" i="4" s="1"/>
  <c r="AJ12" i="4"/>
  <c r="AK12" i="4" s="1"/>
  <c r="AJ13" i="4"/>
  <c r="AK13" i="4" s="1"/>
  <c r="AM12" i="4"/>
  <c r="AN12" i="4" s="1"/>
  <c r="AM13" i="4"/>
  <c r="AN13" i="4" s="1"/>
  <c r="AP12" i="4"/>
  <c r="AQ12" i="4" s="1"/>
  <c r="AP13" i="4"/>
  <c r="AQ13" i="4" s="1"/>
  <c r="AS12" i="4"/>
  <c r="AT12" i="4" s="1"/>
  <c r="AS13" i="4"/>
  <c r="AT13" i="4" s="1"/>
  <c r="AV12" i="4"/>
  <c r="AW12" i="4" s="1"/>
  <c r="AV13" i="4"/>
  <c r="AW13" i="4" s="1"/>
  <c r="AY12" i="4"/>
  <c r="AZ12" i="4" s="1"/>
  <c r="AY13" i="4"/>
  <c r="AZ13" i="4" s="1"/>
  <c r="BB12" i="4"/>
  <c r="BC12" i="4" s="1"/>
  <c r="BB13" i="4"/>
  <c r="BC13" i="4" s="1"/>
  <c r="BE12" i="4"/>
  <c r="BF12" i="4" s="1"/>
  <c r="BE13" i="4"/>
  <c r="BF13" i="4" s="1"/>
  <c r="BH12" i="4"/>
  <c r="BI12" i="4" s="1"/>
  <c r="BH13" i="4"/>
  <c r="BI13" i="4" s="1"/>
  <c r="BK12" i="4"/>
  <c r="BL12" i="4" s="1"/>
  <c r="BK13" i="4"/>
  <c r="BL13" i="4" s="1"/>
  <c r="BN12" i="4"/>
  <c r="BO12" i="4" s="1"/>
  <c r="BN13" i="4"/>
  <c r="BO13" i="4" s="1"/>
  <c r="I85" i="4"/>
  <c r="J85" i="4" s="1"/>
  <c r="L85" i="4"/>
  <c r="M85" i="4" s="1"/>
  <c r="O85" i="4"/>
  <c r="P85" i="4" s="1"/>
  <c r="R85" i="4"/>
  <c r="U85" i="4"/>
  <c r="V85" i="4" s="1"/>
  <c r="X85" i="4"/>
  <c r="Y85" i="4" s="1"/>
  <c r="AA85" i="4"/>
  <c r="AD85" i="4"/>
  <c r="AE85" i="4" s="1"/>
  <c r="AG85" i="4"/>
  <c r="AJ85" i="4"/>
  <c r="AK85" i="4" s="1"/>
  <c r="AM85" i="4"/>
  <c r="AP85" i="4"/>
  <c r="AQ85" i="4" s="1"/>
  <c r="AS85" i="4"/>
  <c r="AT85" i="4" s="1"/>
  <c r="AV85" i="4"/>
  <c r="AW85" i="4" s="1"/>
  <c r="AY85" i="4"/>
  <c r="AZ85" i="4" s="1"/>
  <c r="BB85" i="4"/>
  <c r="BE85" i="4"/>
  <c r="BH85" i="4"/>
  <c r="BI85" i="4" s="1"/>
  <c r="BK85" i="4"/>
  <c r="BL85" i="4" s="1"/>
  <c r="BN85" i="4"/>
  <c r="BO85" i="4" s="1"/>
  <c r="V50" i="4"/>
  <c r="BF50" i="4"/>
  <c r="BR50" i="4"/>
  <c r="AE50" i="4"/>
  <c r="AZ50" i="4"/>
  <c r="AB50" i="4"/>
  <c r="AW50" i="4"/>
  <c r="BL50" i="4"/>
  <c r="Y50" i="4"/>
  <c r="M50" i="4"/>
  <c r="S50" i="4"/>
  <c r="BI50" i="4"/>
  <c r="AQ50" i="4"/>
  <c r="J50" i="4"/>
  <c r="AH50" i="4"/>
  <c r="BO50" i="4"/>
  <c r="AK50" i="4"/>
  <c r="AN50" i="4"/>
  <c r="BF85" i="4"/>
  <c r="BC85" i="4"/>
  <c r="AN85" i="4"/>
  <c r="AH85" i="4"/>
  <c r="AB85" i="4"/>
  <c r="S85" i="4"/>
  <c r="G41" i="4"/>
  <c r="G38" i="4"/>
  <c r="G40" i="4"/>
  <c r="G37" i="4"/>
  <c r="G42" i="4"/>
  <c r="G35" i="4"/>
  <c r="G39" i="4"/>
  <c r="G36" i="4"/>
  <c r="H6" i="15"/>
  <c r="H7" i="15"/>
  <c r="I7" i="15" s="1"/>
  <c r="H8" i="15"/>
  <c r="I8" i="15" s="1"/>
  <c r="H9" i="15"/>
  <c r="I9" i="15" s="1"/>
  <c r="H12" i="15"/>
  <c r="I12" i="15" s="1"/>
  <c r="H13" i="15"/>
  <c r="I13" i="15" s="1"/>
  <c r="H14" i="15"/>
  <c r="I14" i="15" s="1"/>
  <c r="H15" i="15"/>
  <c r="I15" i="15" s="1"/>
  <c r="H16" i="15"/>
  <c r="I16" i="15" s="1"/>
  <c r="H17" i="15"/>
  <c r="H18" i="15"/>
  <c r="H19" i="15"/>
  <c r="I19" i="15" s="1"/>
  <c r="H20" i="15"/>
  <c r="I20" i="15" s="1"/>
  <c r="H21" i="15"/>
  <c r="H22" i="15"/>
  <c r="I22" i="15" s="1"/>
  <c r="H23" i="15"/>
  <c r="I23" i="15" s="1"/>
  <c r="H24" i="15"/>
  <c r="I24" i="15" s="1"/>
  <c r="H25" i="15"/>
  <c r="I25" i="15" s="1"/>
  <c r="H26" i="15"/>
  <c r="I26" i="15" s="1"/>
  <c r="H27" i="15"/>
  <c r="I27" i="15" s="1"/>
  <c r="H28" i="15"/>
  <c r="I28" i="15" s="1"/>
  <c r="H29" i="15"/>
  <c r="I29" i="15" s="1"/>
  <c r="H30" i="15"/>
  <c r="I30" i="15" s="1"/>
  <c r="H31" i="15"/>
  <c r="I31" i="15" s="1"/>
  <c r="H32" i="15"/>
  <c r="I32" i="15" s="1"/>
  <c r="H41" i="15"/>
  <c r="I41" i="15" s="1"/>
  <c r="H42" i="15"/>
  <c r="H43" i="15"/>
  <c r="H44" i="15"/>
  <c r="I44" i="15" s="1"/>
  <c r="H45" i="15"/>
  <c r="I45" i="15" s="1"/>
  <c r="H46" i="15"/>
  <c r="I46" i="15" s="1"/>
  <c r="H49" i="15"/>
  <c r="I49" i="15" s="1"/>
  <c r="H50" i="15"/>
  <c r="I50" i="15" s="1"/>
  <c r="H51" i="15"/>
  <c r="I51" i="15" s="1"/>
  <c r="H52" i="15"/>
  <c r="I52" i="15" s="1"/>
  <c r="H53" i="15"/>
  <c r="I53" i="15" s="1"/>
  <c r="H54" i="15"/>
  <c r="I54" i="15" s="1"/>
  <c r="H55" i="15"/>
  <c r="I55" i="15" s="1"/>
  <c r="H56" i="15"/>
  <c r="I56" i="15" s="1"/>
  <c r="H57" i="15"/>
  <c r="I57" i="15" s="1"/>
  <c r="H58" i="15"/>
  <c r="I58" i="15" s="1"/>
  <c r="H59" i="15"/>
  <c r="I59" i="15" s="1"/>
  <c r="H60" i="15"/>
  <c r="I60" i="15" s="1"/>
  <c r="H61" i="15"/>
  <c r="H62" i="15"/>
  <c r="I62" i="15" s="1"/>
  <c r="H63" i="15"/>
  <c r="I63" i="15" s="1"/>
  <c r="H64" i="15"/>
  <c r="I64" i="15" s="1"/>
  <c r="H65" i="15"/>
  <c r="I65" i="15" s="1"/>
  <c r="H66" i="15"/>
  <c r="H67" i="15"/>
  <c r="I67" i="15" s="1"/>
  <c r="H68" i="15"/>
  <c r="I68" i="15" s="1"/>
  <c r="H69" i="15"/>
  <c r="H70" i="15"/>
  <c r="I70" i="15" s="1"/>
  <c r="H71" i="15"/>
  <c r="H72" i="15"/>
  <c r="H73" i="15"/>
  <c r="I73" i="15" s="1"/>
  <c r="H74" i="15"/>
  <c r="I74" i="15" s="1"/>
  <c r="H75" i="15"/>
  <c r="I75" i="15" s="1"/>
  <c r="H76" i="15"/>
  <c r="I76" i="15" s="1"/>
  <c r="H77" i="15"/>
  <c r="I77" i="15" s="1"/>
  <c r="H79" i="15"/>
  <c r="I79" i="15" s="1"/>
  <c r="H80" i="15"/>
  <c r="I80" i="15" s="1"/>
  <c r="H81" i="15"/>
  <c r="I81" i="15" s="1"/>
  <c r="H82" i="15"/>
  <c r="I82" i="15" s="1"/>
  <c r="H5" i="15"/>
  <c r="I5" i="15" s="1"/>
  <c r="F74" i="4"/>
  <c r="G74" i="4" s="1"/>
  <c r="G75" i="4"/>
  <c r="F68" i="4"/>
  <c r="G68" i="4" s="1"/>
  <c r="G30" i="4"/>
  <c r="G51" i="4"/>
  <c r="G60" i="4"/>
  <c r="G72" i="4"/>
  <c r="G10" i="4"/>
  <c r="G11" i="4"/>
  <c r="G59" i="4"/>
  <c r="G58" i="4"/>
  <c r="G54" i="4"/>
  <c r="G55" i="4"/>
  <c r="G8" i="4"/>
  <c r="G83" i="4"/>
  <c r="G56" i="4"/>
  <c r="G57" i="4"/>
  <c r="G53" i="4"/>
  <c r="G9" i="4"/>
  <c r="G61" i="4"/>
  <c r="G52" i="4"/>
  <c r="G15" i="4"/>
  <c r="G62" i="4"/>
  <c r="G14" i="4"/>
  <c r="G80" i="4"/>
  <c r="G77" i="4"/>
  <c r="G78" i="4"/>
  <c r="G79" i="4"/>
  <c r="G46" i="4"/>
  <c r="F45" i="4"/>
  <c r="G45" i="4" s="1"/>
  <c r="F44" i="4"/>
  <c r="G44" i="4" s="1"/>
  <c r="G48" i="4"/>
  <c r="G47" i="4"/>
  <c r="G84" i="4"/>
  <c r="G43" i="4"/>
  <c r="G82" i="4"/>
  <c r="G81" i="4"/>
  <c r="G7" i="4"/>
  <c r="G32" i="4"/>
  <c r="G33" i="4"/>
  <c r="G34" i="4"/>
  <c r="G24" i="4"/>
  <c r="G25" i="4"/>
  <c r="G26" i="4"/>
  <c r="G27" i="4"/>
  <c r="G31" i="4"/>
  <c r="G29" i="4"/>
  <c r="G28" i="4"/>
  <c r="F73" i="4"/>
  <c r="G73" i="4" s="1"/>
  <c r="F71" i="4"/>
  <c r="G71" i="4" s="1"/>
  <c r="G66" i="4"/>
  <c r="G67" i="4"/>
  <c r="G69" i="4"/>
  <c r="G70" i="4"/>
  <c r="G76" i="4"/>
  <c r="G64" i="4"/>
  <c r="G65" i="4"/>
  <c r="F63" i="4"/>
  <c r="G63" i="4" s="1"/>
  <c r="G22" i="4"/>
  <c r="F23" i="4"/>
  <c r="G23" i="4" s="1"/>
  <c r="F20" i="4"/>
  <c r="F19" i="4"/>
  <c r="G19" i="4" s="1"/>
  <c r="G17" i="4"/>
  <c r="G18" i="4"/>
  <c r="G20" i="4"/>
  <c r="G21" i="4"/>
  <c r="G16" i="4"/>
  <c r="H78" i="15" l="1"/>
  <c r="I78" i="15" s="1"/>
  <c r="I66" i="15"/>
  <c r="BQ16" i="4"/>
  <c r="BR16" i="4" s="1"/>
  <c r="BN16" i="4"/>
  <c r="BO16" i="4" s="1"/>
  <c r="BK16" i="4"/>
  <c r="BL16" i="4" s="1"/>
  <c r="BH16" i="4"/>
  <c r="BI16" i="4" s="1"/>
  <c r="BE16" i="4"/>
  <c r="BF16" i="4" s="1"/>
  <c r="BB16" i="4"/>
  <c r="BC16" i="4" s="1"/>
  <c r="AY16" i="4"/>
  <c r="AZ16" i="4" s="1"/>
  <c r="AV16" i="4"/>
  <c r="AW16" i="4" s="1"/>
  <c r="AS16" i="4"/>
  <c r="AT16" i="4" s="1"/>
  <c r="AP16" i="4"/>
  <c r="AQ16" i="4" s="1"/>
  <c r="AM16" i="4"/>
  <c r="AN16" i="4" s="1"/>
  <c r="BQ21" i="4"/>
  <c r="BR21" i="4" s="1"/>
  <c r="BN21" i="4"/>
  <c r="BO21" i="4" s="1"/>
  <c r="BK21" i="4"/>
  <c r="BL21" i="4" s="1"/>
  <c r="BH21" i="4"/>
  <c r="BI21" i="4" s="1"/>
  <c r="BE21" i="4"/>
  <c r="BF21" i="4" s="1"/>
  <c r="BB21" i="4"/>
  <c r="BC21" i="4" s="1"/>
  <c r="AY21" i="4"/>
  <c r="AZ21" i="4" s="1"/>
  <c r="AV21" i="4"/>
  <c r="AW21" i="4" s="1"/>
  <c r="AS21" i="4"/>
  <c r="AT21" i="4" s="1"/>
  <c r="AP21" i="4"/>
  <c r="AQ21" i="4" s="1"/>
  <c r="AM21" i="4"/>
  <c r="AN21" i="4" s="1"/>
  <c r="BQ20" i="4"/>
  <c r="BR20" i="4" s="1"/>
  <c r="BN20" i="4"/>
  <c r="BO20" i="4" s="1"/>
  <c r="BK20" i="4"/>
  <c r="BL20" i="4" s="1"/>
  <c r="BH20" i="4"/>
  <c r="BI20" i="4" s="1"/>
  <c r="BE20" i="4"/>
  <c r="BF20" i="4" s="1"/>
  <c r="BB20" i="4"/>
  <c r="BC20" i="4" s="1"/>
  <c r="AY20" i="4"/>
  <c r="AZ20" i="4" s="1"/>
  <c r="AV20" i="4"/>
  <c r="AW20" i="4" s="1"/>
  <c r="AS20" i="4"/>
  <c r="AT20" i="4" s="1"/>
  <c r="AP20" i="4"/>
  <c r="AQ20" i="4" s="1"/>
  <c r="AM20" i="4"/>
  <c r="AN20" i="4" s="1"/>
  <c r="BQ18" i="4"/>
  <c r="BR18" i="4" s="1"/>
  <c r="BN18" i="4"/>
  <c r="BO18" i="4" s="1"/>
  <c r="BK18" i="4"/>
  <c r="BL18" i="4" s="1"/>
  <c r="BH18" i="4"/>
  <c r="BI18" i="4" s="1"/>
  <c r="BE18" i="4"/>
  <c r="BF18" i="4" s="1"/>
  <c r="BB18" i="4"/>
  <c r="BC18" i="4" s="1"/>
  <c r="AY18" i="4"/>
  <c r="AZ18" i="4" s="1"/>
  <c r="AV18" i="4"/>
  <c r="AW18" i="4" s="1"/>
  <c r="AS18" i="4"/>
  <c r="AT18" i="4" s="1"/>
  <c r="AP18" i="4"/>
  <c r="AQ18" i="4" s="1"/>
  <c r="AM18" i="4"/>
  <c r="AN18" i="4" s="1"/>
  <c r="BQ17" i="4"/>
  <c r="BR17" i="4" s="1"/>
  <c r="BN17" i="4"/>
  <c r="BO17" i="4" s="1"/>
  <c r="BK17" i="4"/>
  <c r="BL17" i="4" s="1"/>
  <c r="BH17" i="4"/>
  <c r="BI17" i="4" s="1"/>
  <c r="BE17" i="4"/>
  <c r="BF17" i="4" s="1"/>
  <c r="BB17" i="4"/>
  <c r="BC17" i="4" s="1"/>
  <c r="AY17" i="4"/>
  <c r="AZ17" i="4" s="1"/>
  <c r="AV17" i="4"/>
  <c r="AW17" i="4" s="1"/>
  <c r="AS17" i="4"/>
  <c r="AT17" i="4" s="1"/>
  <c r="AP17" i="4"/>
  <c r="AQ17" i="4" s="1"/>
  <c r="AM17" i="4"/>
  <c r="AN17" i="4" s="1"/>
  <c r="BQ19" i="4"/>
  <c r="BR19" i="4" s="1"/>
  <c r="BN19" i="4"/>
  <c r="BO19" i="4" s="1"/>
  <c r="BK19" i="4"/>
  <c r="BL19" i="4" s="1"/>
  <c r="BH19" i="4"/>
  <c r="BI19" i="4" s="1"/>
  <c r="BE19" i="4"/>
  <c r="BF19" i="4" s="1"/>
  <c r="BB19" i="4"/>
  <c r="BC19" i="4" s="1"/>
  <c r="AY19" i="4"/>
  <c r="AZ19" i="4" s="1"/>
  <c r="AV19" i="4"/>
  <c r="AW19" i="4" s="1"/>
  <c r="AS19" i="4"/>
  <c r="AT19" i="4" s="1"/>
  <c r="AP19" i="4"/>
  <c r="AQ19" i="4" s="1"/>
  <c r="AM19" i="4"/>
  <c r="AN19" i="4" s="1"/>
  <c r="BQ23" i="4"/>
  <c r="BR23" i="4" s="1"/>
  <c r="BN23" i="4"/>
  <c r="BO23" i="4" s="1"/>
  <c r="BK23" i="4"/>
  <c r="BL23" i="4" s="1"/>
  <c r="BH23" i="4"/>
  <c r="BI23" i="4" s="1"/>
  <c r="BE23" i="4"/>
  <c r="BF23" i="4" s="1"/>
  <c r="BB23" i="4"/>
  <c r="BC23" i="4" s="1"/>
  <c r="AY23" i="4"/>
  <c r="AZ23" i="4" s="1"/>
  <c r="AV23" i="4"/>
  <c r="AW23" i="4" s="1"/>
  <c r="AS23" i="4"/>
  <c r="AT23" i="4" s="1"/>
  <c r="AP23" i="4"/>
  <c r="AQ23" i="4" s="1"/>
  <c r="AM23" i="4"/>
  <c r="AN23" i="4" s="1"/>
  <c r="BQ22" i="4"/>
  <c r="BR22" i="4" s="1"/>
  <c r="BN22" i="4"/>
  <c r="BO22" i="4" s="1"/>
  <c r="BK22" i="4"/>
  <c r="BL22" i="4" s="1"/>
  <c r="BH22" i="4"/>
  <c r="BI22" i="4" s="1"/>
  <c r="BE22" i="4"/>
  <c r="BF22" i="4" s="1"/>
  <c r="BB22" i="4"/>
  <c r="BC22" i="4" s="1"/>
  <c r="AY22" i="4"/>
  <c r="AZ22" i="4" s="1"/>
  <c r="AV22" i="4"/>
  <c r="AW22" i="4" s="1"/>
  <c r="AS22" i="4"/>
  <c r="AT22" i="4" s="1"/>
  <c r="AP22" i="4"/>
  <c r="AQ22" i="4" s="1"/>
  <c r="AM22" i="4"/>
  <c r="AN22" i="4" s="1"/>
  <c r="BQ63" i="4"/>
  <c r="BR63" i="4" s="1"/>
  <c r="BN63" i="4"/>
  <c r="BO63" i="4" s="1"/>
  <c r="BK63" i="4"/>
  <c r="BL63" i="4" s="1"/>
  <c r="BH63" i="4"/>
  <c r="BI63" i="4" s="1"/>
  <c r="BE63" i="4"/>
  <c r="BF63" i="4" s="1"/>
  <c r="BB63" i="4"/>
  <c r="BC63" i="4" s="1"/>
  <c r="AY63" i="4"/>
  <c r="AZ63" i="4" s="1"/>
  <c r="AV63" i="4"/>
  <c r="AW63" i="4" s="1"/>
  <c r="AS63" i="4"/>
  <c r="AT63" i="4" s="1"/>
  <c r="AP63" i="4"/>
  <c r="AQ63" i="4" s="1"/>
  <c r="AM63" i="4"/>
  <c r="AN63" i="4" s="1"/>
  <c r="BQ65" i="4"/>
  <c r="BR65" i="4" s="1"/>
  <c r="BN65" i="4"/>
  <c r="BO65" i="4" s="1"/>
  <c r="BK65" i="4"/>
  <c r="BL65" i="4" s="1"/>
  <c r="BH65" i="4"/>
  <c r="BI65" i="4" s="1"/>
  <c r="BE65" i="4"/>
  <c r="BF65" i="4" s="1"/>
  <c r="BB65" i="4"/>
  <c r="BC65" i="4" s="1"/>
  <c r="AY65" i="4"/>
  <c r="AZ65" i="4" s="1"/>
  <c r="AV65" i="4"/>
  <c r="AW65" i="4" s="1"/>
  <c r="AS65" i="4"/>
  <c r="AT65" i="4" s="1"/>
  <c r="AP65" i="4"/>
  <c r="AQ65" i="4" s="1"/>
  <c r="AM65" i="4"/>
  <c r="AN65" i="4" s="1"/>
  <c r="BQ64" i="4"/>
  <c r="BR64" i="4" s="1"/>
  <c r="BN64" i="4"/>
  <c r="BO64" i="4" s="1"/>
  <c r="BK64" i="4"/>
  <c r="BL64" i="4" s="1"/>
  <c r="BH64" i="4"/>
  <c r="BI64" i="4" s="1"/>
  <c r="BE64" i="4"/>
  <c r="BF64" i="4" s="1"/>
  <c r="BB64" i="4"/>
  <c r="BC64" i="4" s="1"/>
  <c r="AY64" i="4"/>
  <c r="AZ64" i="4" s="1"/>
  <c r="AV64" i="4"/>
  <c r="AW64" i="4" s="1"/>
  <c r="AS64" i="4"/>
  <c r="AT64" i="4" s="1"/>
  <c r="AP64" i="4"/>
  <c r="AQ64" i="4" s="1"/>
  <c r="AM64" i="4"/>
  <c r="AN64" i="4" s="1"/>
  <c r="BQ76" i="4"/>
  <c r="BR76" i="4" s="1"/>
  <c r="BN76" i="4"/>
  <c r="BO76" i="4" s="1"/>
  <c r="BK76" i="4"/>
  <c r="BL76" i="4" s="1"/>
  <c r="BH76" i="4"/>
  <c r="BI76" i="4" s="1"/>
  <c r="BE76" i="4"/>
  <c r="BF76" i="4" s="1"/>
  <c r="BB76" i="4"/>
  <c r="BC76" i="4" s="1"/>
  <c r="AY76" i="4"/>
  <c r="AZ76" i="4" s="1"/>
  <c r="AV76" i="4"/>
  <c r="AW76" i="4" s="1"/>
  <c r="AS76" i="4"/>
  <c r="AT76" i="4" s="1"/>
  <c r="AP76" i="4"/>
  <c r="AQ76" i="4" s="1"/>
  <c r="AM76" i="4"/>
  <c r="AN76" i="4" s="1"/>
  <c r="BQ70" i="4"/>
  <c r="BR70" i="4" s="1"/>
  <c r="BN70" i="4"/>
  <c r="BO70" i="4" s="1"/>
  <c r="BK70" i="4"/>
  <c r="BL70" i="4" s="1"/>
  <c r="BH70" i="4"/>
  <c r="BI70" i="4" s="1"/>
  <c r="BE70" i="4"/>
  <c r="BF70" i="4" s="1"/>
  <c r="BB70" i="4"/>
  <c r="BC70" i="4" s="1"/>
  <c r="AY70" i="4"/>
  <c r="AZ70" i="4" s="1"/>
  <c r="AV70" i="4"/>
  <c r="AW70" i="4" s="1"/>
  <c r="AS70" i="4"/>
  <c r="AT70" i="4" s="1"/>
  <c r="AP70" i="4"/>
  <c r="AQ70" i="4" s="1"/>
  <c r="AM70" i="4"/>
  <c r="AN70" i="4" s="1"/>
  <c r="BQ69" i="4"/>
  <c r="BR69" i="4" s="1"/>
  <c r="BN69" i="4"/>
  <c r="BO69" i="4" s="1"/>
  <c r="BK69" i="4"/>
  <c r="BL69" i="4" s="1"/>
  <c r="BH69" i="4"/>
  <c r="BI69" i="4" s="1"/>
  <c r="BE69" i="4"/>
  <c r="BF69" i="4" s="1"/>
  <c r="BB69" i="4"/>
  <c r="BC69" i="4" s="1"/>
  <c r="AY69" i="4"/>
  <c r="AZ69" i="4" s="1"/>
  <c r="AV69" i="4"/>
  <c r="AW69" i="4" s="1"/>
  <c r="AS69" i="4"/>
  <c r="AT69" i="4" s="1"/>
  <c r="AP69" i="4"/>
  <c r="AQ69" i="4" s="1"/>
  <c r="AM69" i="4"/>
  <c r="AN69" i="4" s="1"/>
  <c r="BQ67" i="4"/>
  <c r="BR67" i="4" s="1"/>
  <c r="BN67" i="4"/>
  <c r="BO67" i="4" s="1"/>
  <c r="BK67" i="4"/>
  <c r="BL67" i="4" s="1"/>
  <c r="BH67" i="4"/>
  <c r="BI67" i="4" s="1"/>
  <c r="BE67" i="4"/>
  <c r="BF67" i="4" s="1"/>
  <c r="BB67" i="4"/>
  <c r="BC67" i="4" s="1"/>
  <c r="AY67" i="4"/>
  <c r="AZ67" i="4" s="1"/>
  <c r="AV67" i="4"/>
  <c r="AW67" i="4" s="1"/>
  <c r="AS67" i="4"/>
  <c r="AT67" i="4" s="1"/>
  <c r="AP67" i="4"/>
  <c r="AQ67" i="4" s="1"/>
  <c r="AM67" i="4"/>
  <c r="AN67" i="4" s="1"/>
  <c r="BQ66" i="4"/>
  <c r="BR66" i="4" s="1"/>
  <c r="BN66" i="4"/>
  <c r="BO66" i="4" s="1"/>
  <c r="BK66" i="4"/>
  <c r="BL66" i="4" s="1"/>
  <c r="BH66" i="4"/>
  <c r="BI66" i="4" s="1"/>
  <c r="BE66" i="4"/>
  <c r="BF66" i="4" s="1"/>
  <c r="BB66" i="4"/>
  <c r="BC66" i="4" s="1"/>
  <c r="AY66" i="4"/>
  <c r="AZ66" i="4" s="1"/>
  <c r="AV66" i="4"/>
  <c r="AW66" i="4" s="1"/>
  <c r="AS66" i="4"/>
  <c r="AT66" i="4" s="1"/>
  <c r="AP66" i="4"/>
  <c r="AQ66" i="4" s="1"/>
  <c r="AM66" i="4"/>
  <c r="AN66" i="4" s="1"/>
  <c r="BQ71" i="4"/>
  <c r="BR71" i="4" s="1"/>
  <c r="BN71" i="4"/>
  <c r="BO71" i="4" s="1"/>
  <c r="BK71" i="4"/>
  <c r="BL71" i="4" s="1"/>
  <c r="BH71" i="4"/>
  <c r="BI71" i="4" s="1"/>
  <c r="BE71" i="4"/>
  <c r="BF71" i="4" s="1"/>
  <c r="BB71" i="4"/>
  <c r="BC71" i="4" s="1"/>
  <c r="AY71" i="4"/>
  <c r="AZ71" i="4" s="1"/>
  <c r="AV71" i="4"/>
  <c r="AW71" i="4" s="1"/>
  <c r="AS71" i="4"/>
  <c r="AT71" i="4" s="1"/>
  <c r="AP71" i="4"/>
  <c r="AQ71" i="4" s="1"/>
  <c r="AM71" i="4"/>
  <c r="AN71" i="4" s="1"/>
  <c r="BQ73" i="4"/>
  <c r="BR73" i="4" s="1"/>
  <c r="BN73" i="4"/>
  <c r="BO73" i="4" s="1"/>
  <c r="BK73" i="4"/>
  <c r="BL73" i="4" s="1"/>
  <c r="BH73" i="4"/>
  <c r="BI73" i="4" s="1"/>
  <c r="BE73" i="4"/>
  <c r="BF73" i="4" s="1"/>
  <c r="BB73" i="4"/>
  <c r="BC73" i="4" s="1"/>
  <c r="AY73" i="4"/>
  <c r="AZ73" i="4" s="1"/>
  <c r="AV73" i="4"/>
  <c r="AW73" i="4" s="1"/>
  <c r="AS73" i="4"/>
  <c r="AT73" i="4" s="1"/>
  <c r="AP73" i="4"/>
  <c r="AQ73" i="4" s="1"/>
  <c r="AM73" i="4"/>
  <c r="AN73" i="4" s="1"/>
  <c r="BQ28" i="4"/>
  <c r="BR28" i="4" s="1"/>
  <c r="BN28" i="4"/>
  <c r="BO28" i="4" s="1"/>
  <c r="BK28" i="4"/>
  <c r="BL28" i="4" s="1"/>
  <c r="BH28" i="4"/>
  <c r="BI28" i="4" s="1"/>
  <c r="BE28" i="4"/>
  <c r="BF28" i="4" s="1"/>
  <c r="BB28" i="4"/>
  <c r="BC28" i="4" s="1"/>
  <c r="AY28" i="4"/>
  <c r="AZ28" i="4" s="1"/>
  <c r="AV28" i="4"/>
  <c r="AW28" i="4" s="1"/>
  <c r="AS28" i="4"/>
  <c r="AT28" i="4" s="1"/>
  <c r="AP28" i="4"/>
  <c r="AQ28" i="4" s="1"/>
  <c r="AM28" i="4"/>
  <c r="AN28" i="4" s="1"/>
  <c r="BQ29" i="4"/>
  <c r="BR29" i="4" s="1"/>
  <c r="BN29" i="4"/>
  <c r="BO29" i="4" s="1"/>
  <c r="BK29" i="4"/>
  <c r="BL29" i="4" s="1"/>
  <c r="BH29" i="4"/>
  <c r="BI29" i="4" s="1"/>
  <c r="BE29" i="4"/>
  <c r="BF29" i="4" s="1"/>
  <c r="BB29" i="4"/>
  <c r="BC29" i="4" s="1"/>
  <c r="AY29" i="4"/>
  <c r="AZ29" i="4" s="1"/>
  <c r="AV29" i="4"/>
  <c r="AW29" i="4" s="1"/>
  <c r="AS29" i="4"/>
  <c r="AT29" i="4" s="1"/>
  <c r="AP29" i="4"/>
  <c r="AQ29" i="4" s="1"/>
  <c r="AM29" i="4"/>
  <c r="AN29" i="4" s="1"/>
  <c r="BQ31" i="4"/>
  <c r="BR31" i="4" s="1"/>
  <c r="BN31" i="4"/>
  <c r="BO31" i="4" s="1"/>
  <c r="BK31" i="4"/>
  <c r="BL31" i="4" s="1"/>
  <c r="BH31" i="4"/>
  <c r="BI31" i="4" s="1"/>
  <c r="BE31" i="4"/>
  <c r="BF31" i="4" s="1"/>
  <c r="BB31" i="4"/>
  <c r="BC31" i="4" s="1"/>
  <c r="AY31" i="4"/>
  <c r="AZ31" i="4" s="1"/>
  <c r="AV31" i="4"/>
  <c r="AW31" i="4" s="1"/>
  <c r="AS31" i="4"/>
  <c r="AT31" i="4" s="1"/>
  <c r="AP31" i="4"/>
  <c r="AQ31" i="4" s="1"/>
  <c r="AM31" i="4"/>
  <c r="AN31" i="4" s="1"/>
  <c r="BQ27" i="4"/>
  <c r="BR27" i="4" s="1"/>
  <c r="BN27" i="4"/>
  <c r="BO27" i="4" s="1"/>
  <c r="BK27" i="4"/>
  <c r="BL27" i="4" s="1"/>
  <c r="BH27" i="4"/>
  <c r="BI27" i="4" s="1"/>
  <c r="BE27" i="4"/>
  <c r="BF27" i="4" s="1"/>
  <c r="BB27" i="4"/>
  <c r="BC27" i="4" s="1"/>
  <c r="AY27" i="4"/>
  <c r="AZ27" i="4" s="1"/>
  <c r="AV27" i="4"/>
  <c r="AW27" i="4" s="1"/>
  <c r="AS27" i="4"/>
  <c r="AT27" i="4" s="1"/>
  <c r="AP27" i="4"/>
  <c r="AQ27" i="4" s="1"/>
  <c r="AM27" i="4"/>
  <c r="AN27" i="4" s="1"/>
  <c r="BQ26" i="4"/>
  <c r="BR26" i="4" s="1"/>
  <c r="BN26" i="4"/>
  <c r="BO26" i="4" s="1"/>
  <c r="BK26" i="4"/>
  <c r="BL26" i="4" s="1"/>
  <c r="BH26" i="4"/>
  <c r="BI26" i="4" s="1"/>
  <c r="BE26" i="4"/>
  <c r="BF26" i="4" s="1"/>
  <c r="BB26" i="4"/>
  <c r="BC26" i="4" s="1"/>
  <c r="AY26" i="4"/>
  <c r="AZ26" i="4" s="1"/>
  <c r="AV26" i="4"/>
  <c r="AW26" i="4" s="1"/>
  <c r="AS26" i="4"/>
  <c r="AT26" i="4" s="1"/>
  <c r="AP26" i="4"/>
  <c r="AQ26" i="4" s="1"/>
  <c r="AM26" i="4"/>
  <c r="AN26" i="4" s="1"/>
  <c r="BQ25" i="4"/>
  <c r="BR25" i="4" s="1"/>
  <c r="BN25" i="4"/>
  <c r="BO25" i="4" s="1"/>
  <c r="BK25" i="4"/>
  <c r="BL25" i="4" s="1"/>
  <c r="BH25" i="4"/>
  <c r="BI25" i="4" s="1"/>
  <c r="BE25" i="4"/>
  <c r="BF25" i="4" s="1"/>
  <c r="BB25" i="4"/>
  <c r="BC25" i="4" s="1"/>
  <c r="AY25" i="4"/>
  <c r="AZ25" i="4" s="1"/>
  <c r="AV25" i="4"/>
  <c r="AW25" i="4" s="1"/>
  <c r="AS25" i="4"/>
  <c r="AT25" i="4" s="1"/>
  <c r="AP25" i="4"/>
  <c r="AQ25" i="4" s="1"/>
  <c r="AM25" i="4"/>
  <c r="AN25" i="4" s="1"/>
  <c r="BQ24" i="4"/>
  <c r="BR24" i="4" s="1"/>
  <c r="BN24" i="4"/>
  <c r="BO24" i="4" s="1"/>
  <c r="BK24" i="4"/>
  <c r="BL24" i="4" s="1"/>
  <c r="BH24" i="4"/>
  <c r="BI24" i="4" s="1"/>
  <c r="BE24" i="4"/>
  <c r="BF24" i="4" s="1"/>
  <c r="BB24" i="4"/>
  <c r="BC24" i="4" s="1"/>
  <c r="AY24" i="4"/>
  <c r="AZ24" i="4" s="1"/>
  <c r="AV24" i="4"/>
  <c r="AW24" i="4" s="1"/>
  <c r="AS24" i="4"/>
  <c r="AT24" i="4" s="1"/>
  <c r="AP24" i="4"/>
  <c r="AQ24" i="4" s="1"/>
  <c r="AM24" i="4"/>
  <c r="AN24" i="4" s="1"/>
  <c r="BQ34" i="4"/>
  <c r="BR34" i="4" s="1"/>
  <c r="BN34" i="4"/>
  <c r="BO34" i="4" s="1"/>
  <c r="BK34" i="4"/>
  <c r="BL34" i="4" s="1"/>
  <c r="BH34" i="4"/>
  <c r="BI34" i="4" s="1"/>
  <c r="BE34" i="4"/>
  <c r="BF34" i="4" s="1"/>
  <c r="BB34" i="4"/>
  <c r="BC34" i="4" s="1"/>
  <c r="AY34" i="4"/>
  <c r="AZ34" i="4" s="1"/>
  <c r="AV34" i="4"/>
  <c r="AW34" i="4" s="1"/>
  <c r="AS34" i="4"/>
  <c r="AT34" i="4" s="1"/>
  <c r="AP34" i="4"/>
  <c r="AQ34" i="4" s="1"/>
  <c r="AM34" i="4"/>
  <c r="AN34" i="4" s="1"/>
  <c r="BQ33" i="4"/>
  <c r="BR33" i="4" s="1"/>
  <c r="BN33" i="4"/>
  <c r="BO33" i="4" s="1"/>
  <c r="BK33" i="4"/>
  <c r="BL33" i="4" s="1"/>
  <c r="BH33" i="4"/>
  <c r="BI33" i="4" s="1"/>
  <c r="BE33" i="4"/>
  <c r="BF33" i="4" s="1"/>
  <c r="BB33" i="4"/>
  <c r="BC33" i="4" s="1"/>
  <c r="AY33" i="4"/>
  <c r="AZ33" i="4" s="1"/>
  <c r="AV33" i="4"/>
  <c r="AW33" i="4" s="1"/>
  <c r="AS33" i="4"/>
  <c r="AT33" i="4" s="1"/>
  <c r="AP33" i="4"/>
  <c r="AQ33" i="4" s="1"/>
  <c r="AM33" i="4"/>
  <c r="AN33" i="4" s="1"/>
  <c r="BQ32" i="4"/>
  <c r="BR32" i="4" s="1"/>
  <c r="BN32" i="4"/>
  <c r="BO32" i="4" s="1"/>
  <c r="BK32" i="4"/>
  <c r="BL32" i="4" s="1"/>
  <c r="BH32" i="4"/>
  <c r="BI32" i="4" s="1"/>
  <c r="BE32" i="4"/>
  <c r="BF32" i="4" s="1"/>
  <c r="BB32" i="4"/>
  <c r="BC32" i="4" s="1"/>
  <c r="AY32" i="4"/>
  <c r="AZ32" i="4" s="1"/>
  <c r="AV32" i="4"/>
  <c r="AW32" i="4" s="1"/>
  <c r="AS32" i="4"/>
  <c r="AT32" i="4" s="1"/>
  <c r="AP32" i="4"/>
  <c r="AQ32" i="4" s="1"/>
  <c r="AM32" i="4"/>
  <c r="AN32" i="4" s="1"/>
  <c r="BQ7" i="4"/>
  <c r="BR7" i="4" s="1"/>
  <c r="BN7" i="4"/>
  <c r="BO7" i="4" s="1"/>
  <c r="BK7" i="4"/>
  <c r="BL7" i="4" s="1"/>
  <c r="BH7" i="4"/>
  <c r="BI7" i="4" s="1"/>
  <c r="BE7" i="4"/>
  <c r="BF7" i="4" s="1"/>
  <c r="BB7" i="4"/>
  <c r="BC7" i="4" s="1"/>
  <c r="AY7" i="4"/>
  <c r="AZ7" i="4" s="1"/>
  <c r="AV7" i="4"/>
  <c r="AW7" i="4" s="1"/>
  <c r="AS7" i="4"/>
  <c r="AT7" i="4" s="1"/>
  <c r="AP7" i="4"/>
  <c r="AQ7" i="4" s="1"/>
  <c r="AM7" i="4"/>
  <c r="AN7" i="4" s="1"/>
  <c r="BQ81" i="4"/>
  <c r="BR81" i="4" s="1"/>
  <c r="BN81" i="4"/>
  <c r="BO81" i="4" s="1"/>
  <c r="BK81" i="4"/>
  <c r="BL81" i="4" s="1"/>
  <c r="BH81" i="4"/>
  <c r="BI81" i="4" s="1"/>
  <c r="BE81" i="4"/>
  <c r="BF81" i="4" s="1"/>
  <c r="BB81" i="4"/>
  <c r="BC81" i="4" s="1"/>
  <c r="AY81" i="4"/>
  <c r="AZ81" i="4" s="1"/>
  <c r="AV81" i="4"/>
  <c r="AW81" i="4" s="1"/>
  <c r="AS81" i="4"/>
  <c r="AT81" i="4" s="1"/>
  <c r="AP81" i="4"/>
  <c r="AQ81" i="4" s="1"/>
  <c r="AM81" i="4"/>
  <c r="AN81" i="4" s="1"/>
  <c r="BQ82" i="4"/>
  <c r="BR82" i="4" s="1"/>
  <c r="BN82" i="4"/>
  <c r="BO82" i="4" s="1"/>
  <c r="BK82" i="4"/>
  <c r="BL82" i="4" s="1"/>
  <c r="BH82" i="4"/>
  <c r="BI82" i="4" s="1"/>
  <c r="BE82" i="4"/>
  <c r="BF82" i="4" s="1"/>
  <c r="BB82" i="4"/>
  <c r="BC82" i="4" s="1"/>
  <c r="AY82" i="4"/>
  <c r="AZ82" i="4" s="1"/>
  <c r="AV82" i="4"/>
  <c r="AW82" i="4" s="1"/>
  <c r="AS82" i="4"/>
  <c r="AT82" i="4" s="1"/>
  <c r="AP82" i="4"/>
  <c r="AQ82" i="4" s="1"/>
  <c r="AM82" i="4"/>
  <c r="AN82" i="4" s="1"/>
  <c r="BQ43" i="4"/>
  <c r="BR43" i="4" s="1"/>
  <c r="BN43" i="4"/>
  <c r="BO43" i="4" s="1"/>
  <c r="BK43" i="4"/>
  <c r="BL43" i="4" s="1"/>
  <c r="BH43" i="4"/>
  <c r="BI43" i="4" s="1"/>
  <c r="BE43" i="4"/>
  <c r="BF43" i="4" s="1"/>
  <c r="BB43" i="4"/>
  <c r="BC43" i="4" s="1"/>
  <c r="AY43" i="4"/>
  <c r="AZ43" i="4" s="1"/>
  <c r="AV43" i="4"/>
  <c r="AW43" i="4" s="1"/>
  <c r="AS43" i="4"/>
  <c r="AT43" i="4" s="1"/>
  <c r="AP43" i="4"/>
  <c r="AQ43" i="4" s="1"/>
  <c r="AM43" i="4"/>
  <c r="AN43" i="4" s="1"/>
  <c r="BQ84" i="4"/>
  <c r="BR84" i="4" s="1"/>
  <c r="BN84" i="4"/>
  <c r="BO84" i="4" s="1"/>
  <c r="BK84" i="4"/>
  <c r="BL84" i="4" s="1"/>
  <c r="BH84" i="4"/>
  <c r="BI84" i="4" s="1"/>
  <c r="BE84" i="4"/>
  <c r="BF84" i="4" s="1"/>
  <c r="BB84" i="4"/>
  <c r="BC84" i="4" s="1"/>
  <c r="AY84" i="4"/>
  <c r="AZ84" i="4" s="1"/>
  <c r="AV84" i="4"/>
  <c r="AW84" i="4" s="1"/>
  <c r="AS84" i="4"/>
  <c r="AT84" i="4" s="1"/>
  <c r="AP84" i="4"/>
  <c r="AQ84" i="4" s="1"/>
  <c r="AM84" i="4"/>
  <c r="AN84" i="4" s="1"/>
  <c r="BQ47" i="4"/>
  <c r="BR47" i="4" s="1"/>
  <c r="BN47" i="4"/>
  <c r="BO47" i="4" s="1"/>
  <c r="BK47" i="4"/>
  <c r="BL47" i="4" s="1"/>
  <c r="BH47" i="4"/>
  <c r="BI47" i="4" s="1"/>
  <c r="BE47" i="4"/>
  <c r="BF47" i="4" s="1"/>
  <c r="BB47" i="4"/>
  <c r="BC47" i="4" s="1"/>
  <c r="AY47" i="4"/>
  <c r="AZ47" i="4" s="1"/>
  <c r="AV47" i="4"/>
  <c r="AW47" i="4" s="1"/>
  <c r="AS47" i="4"/>
  <c r="AT47" i="4" s="1"/>
  <c r="AP47" i="4"/>
  <c r="AQ47" i="4" s="1"/>
  <c r="AM47" i="4"/>
  <c r="AN47" i="4" s="1"/>
  <c r="BQ48" i="4"/>
  <c r="BR48" i="4" s="1"/>
  <c r="BN48" i="4"/>
  <c r="BO48" i="4" s="1"/>
  <c r="BK48" i="4"/>
  <c r="BL48" i="4" s="1"/>
  <c r="BH48" i="4"/>
  <c r="BI48" i="4" s="1"/>
  <c r="BE48" i="4"/>
  <c r="BF48" i="4" s="1"/>
  <c r="BB48" i="4"/>
  <c r="BC48" i="4" s="1"/>
  <c r="AY48" i="4"/>
  <c r="AZ48" i="4" s="1"/>
  <c r="AV48" i="4"/>
  <c r="AW48" i="4" s="1"/>
  <c r="AS48" i="4"/>
  <c r="AT48" i="4" s="1"/>
  <c r="AP48" i="4"/>
  <c r="AQ48" i="4" s="1"/>
  <c r="AM48" i="4"/>
  <c r="AN48" i="4" s="1"/>
  <c r="BQ44" i="4"/>
  <c r="BR44" i="4" s="1"/>
  <c r="BN44" i="4"/>
  <c r="BO44" i="4" s="1"/>
  <c r="BK44" i="4"/>
  <c r="BL44" i="4" s="1"/>
  <c r="BH44" i="4"/>
  <c r="BI44" i="4" s="1"/>
  <c r="BE44" i="4"/>
  <c r="BF44" i="4" s="1"/>
  <c r="BB44" i="4"/>
  <c r="BC44" i="4" s="1"/>
  <c r="AY44" i="4"/>
  <c r="AZ44" i="4" s="1"/>
  <c r="AV44" i="4"/>
  <c r="AW44" i="4" s="1"/>
  <c r="AS44" i="4"/>
  <c r="AT44" i="4" s="1"/>
  <c r="AP44" i="4"/>
  <c r="AQ44" i="4" s="1"/>
  <c r="AM44" i="4"/>
  <c r="AN44" i="4" s="1"/>
  <c r="BQ45" i="4"/>
  <c r="BR45" i="4" s="1"/>
  <c r="BN45" i="4"/>
  <c r="BO45" i="4" s="1"/>
  <c r="BK45" i="4"/>
  <c r="BL45" i="4" s="1"/>
  <c r="BH45" i="4"/>
  <c r="BI45" i="4" s="1"/>
  <c r="BE45" i="4"/>
  <c r="BF45" i="4" s="1"/>
  <c r="BB45" i="4"/>
  <c r="BC45" i="4" s="1"/>
  <c r="AY45" i="4"/>
  <c r="AZ45" i="4" s="1"/>
  <c r="AV45" i="4"/>
  <c r="AW45" i="4" s="1"/>
  <c r="AS45" i="4"/>
  <c r="AT45" i="4" s="1"/>
  <c r="AP45" i="4"/>
  <c r="AQ45" i="4" s="1"/>
  <c r="AM45" i="4"/>
  <c r="AN45" i="4" s="1"/>
  <c r="BQ46" i="4"/>
  <c r="BR46" i="4" s="1"/>
  <c r="BN46" i="4"/>
  <c r="BO46" i="4" s="1"/>
  <c r="BK46" i="4"/>
  <c r="BL46" i="4" s="1"/>
  <c r="BH46" i="4"/>
  <c r="BI46" i="4" s="1"/>
  <c r="BE46" i="4"/>
  <c r="BF46" i="4" s="1"/>
  <c r="BB46" i="4"/>
  <c r="BC46" i="4" s="1"/>
  <c r="AY46" i="4"/>
  <c r="AZ46" i="4" s="1"/>
  <c r="AV46" i="4"/>
  <c r="AW46" i="4" s="1"/>
  <c r="AS46" i="4"/>
  <c r="AT46" i="4" s="1"/>
  <c r="AP46" i="4"/>
  <c r="AQ46" i="4" s="1"/>
  <c r="AM46" i="4"/>
  <c r="AN46" i="4" s="1"/>
  <c r="BQ79" i="4"/>
  <c r="BR79" i="4" s="1"/>
  <c r="BN79" i="4"/>
  <c r="BO79" i="4" s="1"/>
  <c r="BK79" i="4"/>
  <c r="BL79" i="4" s="1"/>
  <c r="BH79" i="4"/>
  <c r="BI79" i="4" s="1"/>
  <c r="BE79" i="4"/>
  <c r="BF79" i="4" s="1"/>
  <c r="BB79" i="4"/>
  <c r="BC79" i="4" s="1"/>
  <c r="AY79" i="4"/>
  <c r="AZ79" i="4" s="1"/>
  <c r="AV79" i="4"/>
  <c r="AW79" i="4" s="1"/>
  <c r="AS79" i="4"/>
  <c r="AT79" i="4" s="1"/>
  <c r="AP79" i="4"/>
  <c r="AQ79" i="4" s="1"/>
  <c r="AM79" i="4"/>
  <c r="AN79" i="4" s="1"/>
  <c r="BQ80" i="4"/>
  <c r="BR80" i="4" s="1"/>
  <c r="BN80" i="4"/>
  <c r="BO80" i="4" s="1"/>
  <c r="BK80" i="4"/>
  <c r="BL80" i="4" s="1"/>
  <c r="BH80" i="4"/>
  <c r="BI80" i="4" s="1"/>
  <c r="BE80" i="4"/>
  <c r="BF80" i="4" s="1"/>
  <c r="BB80" i="4"/>
  <c r="BC80" i="4" s="1"/>
  <c r="AY80" i="4"/>
  <c r="AZ80" i="4" s="1"/>
  <c r="AV80" i="4"/>
  <c r="AW80" i="4" s="1"/>
  <c r="AS80" i="4"/>
  <c r="AT80" i="4" s="1"/>
  <c r="AP80" i="4"/>
  <c r="AQ80" i="4" s="1"/>
  <c r="AM80" i="4"/>
  <c r="AN80" i="4" s="1"/>
  <c r="BQ14" i="4"/>
  <c r="BR14" i="4" s="1"/>
  <c r="BN14" i="4"/>
  <c r="BO14" i="4" s="1"/>
  <c r="BK14" i="4"/>
  <c r="BL14" i="4" s="1"/>
  <c r="BH14" i="4"/>
  <c r="BI14" i="4" s="1"/>
  <c r="BE14" i="4"/>
  <c r="BF14" i="4" s="1"/>
  <c r="BB14" i="4"/>
  <c r="BC14" i="4" s="1"/>
  <c r="AY14" i="4"/>
  <c r="AZ14" i="4" s="1"/>
  <c r="AV14" i="4"/>
  <c r="AW14" i="4" s="1"/>
  <c r="AS14" i="4"/>
  <c r="AT14" i="4" s="1"/>
  <c r="AP14" i="4"/>
  <c r="AQ14" i="4" s="1"/>
  <c r="AM14" i="4"/>
  <c r="AN14" i="4" s="1"/>
  <c r="BQ62" i="4"/>
  <c r="BR62" i="4" s="1"/>
  <c r="BN62" i="4"/>
  <c r="BO62" i="4" s="1"/>
  <c r="BK62" i="4"/>
  <c r="BL62" i="4" s="1"/>
  <c r="BH62" i="4"/>
  <c r="BI62" i="4" s="1"/>
  <c r="BE62" i="4"/>
  <c r="BF62" i="4" s="1"/>
  <c r="BB62" i="4"/>
  <c r="BC62" i="4" s="1"/>
  <c r="AY62" i="4"/>
  <c r="AZ62" i="4" s="1"/>
  <c r="AV62" i="4"/>
  <c r="AW62" i="4" s="1"/>
  <c r="AS62" i="4"/>
  <c r="AT62" i="4" s="1"/>
  <c r="AP62" i="4"/>
  <c r="AQ62" i="4" s="1"/>
  <c r="AM62" i="4"/>
  <c r="AN62" i="4" s="1"/>
  <c r="BQ15" i="4"/>
  <c r="BR15" i="4" s="1"/>
  <c r="BN15" i="4"/>
  <c r="BO15" i="4" s="1"/>
  <c r="BK15" i="4"/>
  <c r="BL15" i="4" s="1"/>
  <c r="BH15" i="4"/>
  <c r="BI15" i="4" s="1"/>
  <c r="BE15" i="4"/>
  <c r="BF15" i="4" s="1"/>
  <c r="BB15" i="4"/>
  <c r="BC15" i="4" s="1"/>
  <c r="AY15" i="4"/>
  <c r="AZ15" i="4" s="1"/>
  <c r="AV15" i="4"/>
  <c r="AW15" i="4" s="1"/>
  <c r="AS15" i="4"/>
  <c r="AT15" i="4" s="1"/>
  <c r="AP15" i="4"/>
  <c r="AQ15" i="4" s="1"/>
  <c r="AM15" i="4"/>
  <c r="AN15" i="4" s="1"/>
  <c r="BQ52" i="4"/>
  <c r="BR52" i="4" s="1"/>
  <c r="BN52" i="4"/>
  <c r="BO52" i="4" s="1"/>
  <c r="BK52" i="4"/>
  <c r="BL52" i="4" s="1"/>
  <c r="BH52" i="4"/>
  <c r="BI52" i="4" s="1"/>
  <c r="BE52" i="4"/>
  <c r="BF52" i="4" s="1"/>
  <c r="BB52" i="4"/>
  <c r="BC52" i="4" s="1"/>
  <c r="AY52" i="4"/>
  <c r="AZ52" i="4" s="1"/>
  <c r="AV52" i="4"/>
  <c r="AW52" i="4" s="1"/>
  <c r="AS52" i="4"/>
  <c r="AT52" i="4" s="1"/>
  <c r="AP52" i="4"/>
  <c r="AQ52" i="4" s="1"/>
  <c r="AM52" i="4"/>
  <c r="AN52" i="4" s="1"/>
  <c r="BQ61" i="4"/>
  <c r="BR61" i="4" s="1"/>
  <c r="BN61" i="4"/>
  <c r="BO61" i="4" s="1"/>
  <c r="BK61" i="4"/>
  <c r="BL61" i="4" s="1"/>
  <c r="BH61" i="4"/>
  <c r="BI61" i="4" s="1"/>
  <c r="BE61" i="4"/>
  <c r="BF61" i="4" s="1"/>
  <c r="BB61" i="4"/>
  <c r="BC61" i="4" s="1"/>
  <c r="AY61" i="4"/>
  <c r="AZ61" i="4" s="1"/>
  <c r="AV61" i="4"/>
  <c r="AW61" i="4" s="1"/>
  <c r="AS61" i="4"/>
  <c r="AT61" i="4" s="1"/>
  <c r="AP61" i="4"/>
  <c r="AQ61" i="4" s="1"/>
  <c r="AM61" i="4"/>
  <c r="AN61" i="4" s="1"/>
  <c r="BQ9" i="4"/>
  <c r="BR9" i="4" s="1"/>
  <c r="BN9" i="4"/>
  <c r="BO9" i="4" s="1"/>
  <c r="BK9" i="4"/>
  <c r="BL9" i="4" s="1"/>
  <c r="BH9" i="4"/>
  <c r="BI9" i="4" s="1"/>
  <c r="BE9" i="4"/>
  <c r="BF9" i="4" s="1"/>
  <c r="BB9" i="4"/>
  <c r="BC9" i="4" s="1"/>
  <c r="AY9" i="4"/>
  <c r="AZ9" i="4" s="1"/>
  <c r="AV9" i="4"/>
  <c r="AW9" i="4" s="1"/>
  <c r="AS9" i="4"/>
  <c r="AT9" i="4" s="1"/>
  <c r="AP9" i="4"/>
  <c r="AQ9" i="4" s="1"/>
  <c r="AM9" i="4"/>
  <c r="AN9" i="4" s="1"/>
  <c r="BQ53" i="4"/>
  <c r="BR53" i="4" s="1"/>
  <c r="BN53" i="4"/>
  <c r="BO53" i="4" s="1"/>
  <c r="BK53" i="4"/>
  <c r="BL53" i="4" s="1"/>
  <c r="BH53" i="4"/>
  <c r="BI53" i="4" s="1"/>
  <c r="BE53" i="4"/>
  <c r="BF53" i="4" s="1"/>
  <c r="BB53" i="4"/>
  <c r="BC53" i="4" s="1"/>
  <c r="AY53" i="4"/>
  <c r="AZ53" i="4" s="1"/>
  <c r="AV53" i="4"/>
  <c r="AW53" i="4" s="1"/>
  <c r="AS53" i="4"/>
  <c r="AT53" i="4" s="1"/>
  <c r="AP53" i="4"/>
  <c r="AQ53" i="4" s="1"/>
  <c r="AM53" i="4"/>
  <c r="AN53" i="4" s="1"/>
  <c r="BQ57" i="4"/>
  <c r="BR57" i="4" s="1"/>
  <c r="BN57" i="4"/>
  <c r="BO57" i="4" s="1"/>
  <c r="BK57" i="4"/>
  <c r="BL57" i="4" s="1"/>
  <c r="BH57" i="4"/>
  <c r="BI57" i="4" s="1"/>
  <c r="BE57" i="4"/>
  <c r="BF57" i="4" s="1"/>
  <c r="BB57" i="4"/>
  <c r="BC57" i="4" s="1"/>
  <c r="AY57" i="4"/>
  <c r="AZ57" i="4" s="1"/>
  <c r="AV57" i="4"/>
  <c r="AW57" i="4" s="1"/>
  <c r="AS57" i="4"/>
  <c r="AT57" i="4" s="1"/>
  <c r="AP57" i="4"/>
  <c r="AQ57" i="4" s="1"/>
  <c r="AM57" i="4"/>
  <c r="AN57" i="4" s="1"/>
  <c r="BQ56" i="4"/>
  <c r="BR56" i="4" s="1"/>
  <c r="BN56" i="4"/>
  <c r="BO56" i="4" s="1"/>
  <c r="BK56" i="4"/>
  <c r="BL56" i="4" s="1"/>
  <c r="BH56" i="4"/>
  <c r="BI56" i="4" s="1"/>
  <c r="BE56" i="4"/>
  <c r="BF56" i="4" s="1"/>
  <c r="BB56" i="4"/>
  <c r="BC56" i="4" s="1"/>
  <c r="AY56" i="4"/>
  <c r="AZ56" i="4" s="1"/>
  <c r="AV56" i="4"/>
  <c r="AW56" i="4" s="1"/>
  <c r="AS56" i="4"/>
  <c r="AT56" i="4" s="1"/>
  <c r="AP56" i="4"/>
  <c r="AQ56" i="4" s="1"/>
  <c r="AM56" i="4"/>
  <c r="AN56" i="4" s="1"/>
  <c r="BQ83" i="4"/>
  <c r="BR83" i="4" s="1"/>
  <c r="BN83" i="4"/>
  <c r="BO83" i="4" s="1"/>
  <c r="BK83" i="4"/>
  <c r="BL83" i="4" s="1"/>
  <c r="BH83" i="4"/>
  <c r="BI83" i="4" s="1"/>
  <c r="BE83" i="4"/>
  <c r="BF83" i="4" s="1"/>
  <c r="BB83" i="4"/>
  <c r="BC83" i="4" s="1"/>
  <c r="AY83" i="4"/>
  <c r="AZ83" i="4" s="1"/>
  <c r="AV83" i="4"/>
  <c r="AW83" i="4" s="1"/>
  <c r="AS83" i="4"/>
  <c r="AT83" i="4" s="1"/>
  <c r="AP83" i="4"/>
  <c r="AQ83" i="4" s="1"/>
  <c r="AM83" i="4"/>
  <c r="AN83" i="4" s="1"/>
  <c r="BQ8" i="4"/>
  <c r="BR8" i="4" s="1"/>
  <c r="BN8" i="4"/>
  <c r="BO8" i="4" s="1"/>
  <c r="BK8" i="4"/>
  <c r="BL8" i="4" s="1"/>
  <c r="BH8" i="4"/>
  <c r="BI8" i="4" s="1"/>
  <c r="BE8" i="4"/>
  <c r="BF8" i="4" s="1"/>
  <c r="BB8" i="4"/>
  <c r="BC8" i="4" s="1"/>
  <c r="AY8" i="4"/>
  <c r="AZ8" i="4" s="1"/>
  <c r="AV8" i="4"/>
  <c r="AW8" i="4" s="1"/>
  <c r="AS8" i="4"/>
  <c r="AT8" i="4" s="1"/>
  <c r="AP8" i="4"/>
  <c r="AQ8" i="4" s="1"/>
  <c r="AM8" i="4"/>
  <c r="AN8" i="4" s="1"/>
  <c r="BQ55" i="4"/>
  <c r="BR55" i="4" s="1"/>
  <c r="BN55" i="4"/>
  <c r="BO55" i="4" s="1"/>
  <c r="BK55" i="4"/>
  <c r="BL55" i="4" s="1"/>
  <c r="BH55" i="4"/>
  <c r="BI55" i="4" s="1"/>
  <c r="BE55" i="4"/>
  <c r="BF55" i="4" s="1"/>
  <c r="BB55" i="4"/>
  <c r="BC55" i="4" s="1"/>
  <c r="AY55" i="4"/>
  <c r="AZ55" i="4" s="1"/>
  <c r="AV55" i="4"/>
  <c r="AW55" i="4" s="1"/>
  <c r="AS55" i="4"/>
  <c r="AT55" i="4" s="1"/>
  <c r="AP55" i="4"/>
  <c r="AQ55" i="4" s="1"/>
  <c r="AM55" i="4"/>
  <c r="AN55" i="4" s="1"/>
  <c r="BQ54" i="4"/>
  <c r="BR54" i="4" s="1"/>
  <c r="BN54" i="4"/>
  <c r="BO54" i="4" s="1"/>
  <c r="BK54" i="4"/>
  <c r="BL54" i="4" s="1"/>
  <c r="BH54" i="4"/>
  <c r="BI54" i="4" s="1"/>
  <c r="BE54" i="4"/>
  <c r="BF54" i="4" s="1"/>
  <c r="BB54" i="4"/>
  <c r="BC54" i="4" s="1"/>
  <c r="AY54" i="4"/>
  <c r="AZ54" i="4" s="1"/>
  <c r="AV54" i="4"/>
  <c r="AW54" i="4" s="1"/>
  <c r="AS54" i="4"/>
  <c r="AT54" i="4" s="1"/>
  <c r="AP54" i="4"/>
  <c r="AQ54" i="4" s="1"/>
  <c r="AM54" i="4"/>
  <c r="AN54" i="4" s="1"/>
  <c r="BQ58" i="4"/>
  <c r="BR58" i="4" s="1"/>
  <c r="BN58" i="4"/>
  <c r="BO58" i="4" s="1"/>
  <c r="BK58" i="4"/>
  <c r="BL58" i="4" s="1"/>
  <c r="BH58" i="4"/>
  <c r="BI58" i="4" s="1"/>
  <c r="BE58" i="4"/>
  <c r="BF58" i="4" s="1"/>
  <c r="BB58" i="4"/>
  <c r="BC58" i="4" s="1"/>
  <c r="AY58" i="4"/>
  <c r="AZ58" i="4" s="1"/>
  <c r="AV58" i="4"/>
  <c r="AW58" i="4" s="1"/>
  <c r="AS58" i="4"/>
  <c r="AT58" i="4" s="1"/>
  <c r="AP58" i="4"/>
  <c r="AQ58" i="4" s="1"/>
  <c r="AM58" i="4"/>
  <c r="AN58" i="4" s="1"/>
  <c r="BQ59" i="4"/>
  <c r="BR59" i="4" s="1"/>
  <c r="BN59" i="4"/>
  <c r="BO59" i="4" s="1"/>
  <c r="BK59" i="4"/>
  <c r="BL59" i="4" s="1"/>
  <c r="BH59" i="4"/>
  <c r="BI59" i="4" s="1"/>
  <c r="BE59" i="4"/>
  <c r="BF59" i="4" s="1"/>
  <c r="BB59" i="4"/>
  <c r="BC59" i="4" s="1"/>
  <c r="AY59" i="4"/>
  <c r="AZ59" i="4" s="1"/>
  <c r="AV59" i="4"/>
  <c r="AW59" i="4" s="1"/>
  <c r="AS59" i="4"/>
  <c r="AT59" i="4" s="1"/>
  <c r="AP59" i="4"/>
  <c r="AQ59" i="4" s="1"/>
  <c r="AM59" i="4"/>
  <c r="AN59" i="4" s="1"/>
  <c r="BQ11" i="4"/>
  <c r="BR11" i="4" s="1"/>
  <c r="BN11" i="4"/>
  <c r="BO11" i="4" s="1"/>
  <c r="BK11" i="4"/>
  <c r="BL11" i="4" s="1"/>
  <c r="BH11" i="4"/>
  <c r="BI11" i="4" s="1"/>
  <c r="BE11" i="4"/>
  <c r="BF11" i="4" s="1"/>
  <c r="BB11" i="4"/>
  <c r="BC11" i="4" s="1"/>
  <c r="AY11" i="4"/>
  <c r="AZ11" i="4" s="1"/>
  <c r="AV11" i="4"/>
  <c r="AW11" i="4" s="1"/>
  <c r="AS11" i="4"/>
  <c r="AT11" i="4" s="1"/>
  <c r="AP11" i="4"/>
  <c r="AQ11" i="4" s="1"/>
  <c r="AM11" i="4"/>
  <c r="AN11" i="4" s="1"/>
  <c r="BQ10" i="4"/>
  <c r="BR10" i="4" s="1"/>
  <c r="BN10" i="4"/>
  <c r="BO10" i="4" s="1"/>
  <c r="BK10" i="4"/>
  <c r="BL10" i="4" s="1"/>
  <c r="BH10" i="4"/>
  <c r="BI10" i="4" s="1"/>
  <c r="BE10" i="4"/>
  <c r="BF10" i="4" s="1"/>
  <c r="BB10" i="4"/>
  <c r="BC10" i="4" s="1"/>
  <c r="AY10" i="4"/>
  <c r="AZ10" i="4" s="1"/>
  <c r="AV10" i="4"/>
  <c r="AW10" i="4" s="1"/>
  <c r="AS10" i="4"/>
  <c r="AT10" i="4" s="1"/>
  <c r="AP10" i="4"/>
  <c r="AQ10" i="4" s="1"/>
  <c r="AM10" i="4"/>
  <c r="AN10" i="4" s="1"/>
  <c r="BQ72" i="4"/>
  <c r="BR72" i="4" s="1"/>
  <c r="BN72" i="4"/>
  <c r="BO72" i="4" s="1"/>
  <c r="BK72" i="4"/>
  <c r="BL72" i="4" s="1"/>
  <c r="BH72" i="4"/>
  <c r="BI72" i="4" s="1"/>
  <c r="BE72" i="4"/>
  <c r="BF72" i="4" s="1"/>
  <c r="BB72" i="4"/>
  <c r="BC72" i="4" s="1"/>
  <c r="AY72" i="4"/>
  <c r="AZ72" i="4" s="1"/>
  <c r="AV72" i="4"/>
  <c r="AW72" i="4" s="1"/>
  <c r="AS72" i="4"/>
  <c r="AT72" i="4" s="1"/>
  <c r="AP72" i="4"/>
  <c r="AQ72" i="4" s="1"/>
  <c r="AM72" i="4"/>
  <c r="AN72" i="4" s="1"/>
  <c r="BQ60" i="4"/>
  <c r="BR60" i="4" s="1"/>
  <c r="BN60" i="4"/>
  <c r="BO60" i="4" s="1"/>
  <c r="BK60" i="4"/>
  <c r="BL60" i="4" s="1"/>
  <c r="BH60" i="4"/>
  <c r="BI60" i="4" s="1"/>
  <c r="BE60" i="4"/>
  <c r="BF60" i="4" s="1"/>
  <c r="BB60" i="4"/>
  <c r="BC60" i="4" s="1"/>
  <c r="AY60" i="4"/>
  <c r="AZ60" i="4" s="1"/>
  <c r="AV60" i="4"/>
  <c r="AW60" i="4" s="1"/>
  <c r="AS60" i="4"/>
  <c r="AT60" i="4" s="1"/>
  <c r="AP60" i="4"/>
  <c r="AQ60" i="4" s="1"/>
  <c r="AM60" i="4"/>
  <c r="AN60" i="4" s="1"/>
  <c r="BQ51" i="4"/>
  <c r="BR51" i="4" s="1"/>
  <c r="BN51" i="4"/>
  <c r="BO51" i="4" s="1"/>
  <c r="BK51" i="4"/>
  <c r="BL51" i="4" s="1"/>
  <c r="BH51" i="4"/>
  <c r="BI51" i="4" s="1"/>
  <c r="BE51" i="4"/>
  <c r="BF51" i="4" s="1"/>
  <c r="BB51" i="4"/>
  <c r="BC51" i="4" s="1"/>
  <c r="AY51" i="4"/>
  <c r="AZ51" i="4" s="1"/>
  <c r="AV51" i="4"/>
  <c r="AW51" i="4" s="1"/>
  <c r="AS51" i="4"/>
  <c r="AT51" i="4" s="1"/>
  <c r="AP51" i="4"/>
  <c r="AQ51" i="4" s="1"/>
  <c r="AM51" i="4"/>
  <c r="AN51" i="4" s="1"/>
  <c r="BQ30" i="4"/>
  <c r="BR30" i="4" s="1"/>
  <c r="BN30" i="4"/>
  <c r="BO30" i="4" s="1"/>
  <c r="BK30" i="4"/>
  <c r="BL30" i="4" s="1"/>
  <c r="BH30" i="4"/>
  <c r="BI30" i="4" s="1"/>
  <c r="BE30" i="4"/>
  <c r="BF30" i="4" s="1"/>
  <c r="BB30" i="4"/>
  <c r="BC30" i="4" s="1"/>
  <c r="AY30" i="4"/>
  <c r="AZ30" i="4" s="1"/>
  <c r="AV30" i="4"/>
  <c r="AW30" i="4" s="1"/>
  <c r="AS30" i="4"/>
  <c r="AT30" i="4" s="1"/>
  <c r="AP30" i="4"/>
  <c r="AQ30" i="4" s="1"/>
  <c r="AM30" i="4"/>
  <c r="AN30" i="4" s="1"/>
  <c r="BQ68" i="4"/>
  <c r="BR68" i="4" s="1"/>
  <c r="BN68" i="4"/>
  <c r="BO68" i="4" s="1"/>
  <c r="BK68" i="4"/>
  <c r="BL68" i="4" s="1"/>
  <c r="BH68" i="4"/>
  <c r="BI68" i="4" s="1"/>
  <c r="BE68" i="4"/>
  <c r="BF68" i="4" s="1"/>
  <c r="BB68" i="4"/>
  <c r="BC68" i="4" s="1"/>
  <c r="AY68" i="4"/>
  <c r="AZ68" i="4" s="1"/>
  <c r="AV68" i="4"/>
  <c r="AW68" i="4" s="1"/>
  <c r="AS68" i="4"/>
  <c r="AT68" i="4" s="1"/>
  <c r="AP68" i="4"/>
  <c r="AQ68" i="4" s="1"/>
  <c r="AM68" i="4"/>
  <c r="AN68" i="4" s="1"/>
  <c r="BQ75" i="4"/>
  <c r="BR75" i="4" s="1"/>
  <c r="BN75" i="4"/>
  <c r="BO75" i="4" s="1"/>
  <c r="BK75" i="4"/>
  <c r="BL75" i="4" s="1"/>
  <c r="BH75" i="4"/>
  <c r="BI75" i="4" s="1"/>
  <c r="BE75" i="4"/>
  <c r="BF75" i="4" s="1"/>
  <c r="BB75" i="4"/>
  <c r="BC75" i="4" s="1"/>
  <c r="AY75" i="4"/>
  <c r="AZ75" i="4" s="1"/>
  <c r="AV75" i="4"/>
  <c r="AW75" i="4" s="1"/>
  <c r="AS75" i="4"/>
  <c r="AT75" i="4" s="1"/>
  <c r="AP75" i="4"/>
  <c r="AQ75" i="4" s="1"/>
  <c r="AM75" i="4"/>
  <c r="AN75" i="4" s="1"/>
  <c r="BQ74" i="4"/>
  <c r="BR74" i="4" s="1"/>
  <c r="BN74" i="4"/>
  <c r="BO74" i="4" s="1"/>
  <c r="BK74" i="4"/>
  <c r="BL74" i="4" s="1"/>
  <c r="BH74" i="4"/>
  <c r="BI74" i="4" s="1"/>
  <c r="BE74" i="4"/>
  <c r="BF74" i="4" s="1"/>
  <c r="BB74" i="4"/>
  <c r="BC74" i="4" s="1"/>
  <c r="AY74" i="4"/>
  <c r="AZ74" i="4" s="1"/>
  <c r="AV74" i="4"/>
  <c r="AW74" i="4" s="1"/>
  <c r="AS74" i="4"/>
  <c r="AT74" i="4" s="1"/>
  <c r="AP74" i="4"/>
  <c r="AQ74" i="4" s="1"/>
  <c r="AM74" i="4"/>
  <c r="AN74" i="4" s="1"/>
  <c r="BQ36" i="4"/>
  <c r="BR36" i="4" s="1"/>
  <c r="BN36" i="4"/>
  <c r="BO36" i="4" s="1"/>
  <c r="BK36" i="4"/>
  <c r="BL36" i="4" s="1"/>
  <c r="BH36" i="4"/>
  <c r="BI36" i="4" s="1"/>
  <c r="BE36" i="4"/>
  <c r="BF36" i="4" s="1"/>
  <c r="BB36" i="4"/>
  <c r="BC36" i="4" s="1"/>
  <c r="AY36" i="4"/>
  <c r="AZ36" i="4" s="1"/>
  <c r="AV36" i="4"/>
  <c r="AW36" i="4" s="1"/>
  <c r="AS36" i="4"/>
  <c r="AT36" i="4" s="1"/>
  <c r="AP36" i="4"/>
  <c r="AQ36" i="4" s="1"/>
  <c r="AM36" i="4"/>
  <c r="AN36" i="4" s="1"/>
  <c r="AJ36" i="4"/>
  <c r="AK36" i="4" s="1"/>
  <c r="AG36" i="4"/>
  <c r="AH36" i="4" s="1"/>
  <c r="AD36" i="4"/>
  <c r="AE36" i="4" s="1"/>
  <c r="AA36" i="4"/>
  <c r="AB36" i="4" s="1"/>
  <c r="X36" i="4"/>
  <c r="Y36" i="4" s="1"/>
  <c r="U36" i="4"/>
  <c r="V36" i="4" s="1"/>
  <c r="R36" i="4"/>
  <c r="S36" i="4" s="1"/>
  <c r="O36" i="4"/>
  <c r="P36" i="4" s="1"/>
  <c r="L36" i="4"/>
  <c r="M36" i="4" s="1"/>
  <c r="I36" i="4"/>
  <c r="J36" i="4" s="1"/>
  <c r="BQ39" i="4"/>
  <c r="BR39" i="4" s="1"/>
  <c r="BN39" i="4"/>
  <c r="BO39" i="4" s="1"/>
  <c r="BK39" i="4"/>
  <c r="BL39" i="4" s="1"/>
  <c r="BH39" i="4"/>
  <c r="BI39" i="4" s="1"/>
  <c r="BE39" i="4"/>
  <c r="BF39" i="4" s="1"/>
  <c r="BB39" i="4"/>
  <c r="BC39" i="4" s="1"/>
  <c r="AY39" i="4"/>
  <c r="AZ39" i="4" s="1"/>
  <c r="AV39" i="4"/>
  <c r="AW39" i="4" s="1"/>
  <c r="AS39" i="4"/>
  <c r="AT39" i="4" s="1"/>
  <c r="AP39" i="4"/>
  <c r="AQ39" i="4" s="1"/>
  <c r="AM39" i="4"/>
  <c r="AN39" i="4" s="1"/>
  <c r="AJ39" i="4"/>
  <c r="AK39" i="4" s="1"/>
  <c r="AG39" i="4"/>
  <c r="AH39" i="4" s="1"/>
  <c r="AD39" i="4"/>
  <c r="AE39" i="4" s="1"/>
  <c r="AA39" i="4"/>
  <c r="AB39" i="4" s="1"/>
  <c r="X39" i="4"/>
  <c r="Y39" i="4" s="1"/>
  <c r="U39" i="4"/>
  <c r="V39" i="4" s="1"/>
  <c r="R39" i="4"/>
  <c r="S39" i="4" s="1"/>
  <c r="O39" i="4"/>
  <c r="P39" i="4" s="1"/>
  <c r="L39" i="4"/>
  <c r="M39" i="4" s="1"/>
  <c r="I39" i="4"/>
  <c r="J39" i="4" s="1"/>
  <c r="BQ35" i="4"/>
  <c r="BR35" i="4" s="1"/>
  <c r="BN35" i="4"/>
  <c r="BO35" i="4" s="1"/>
  <c r="BK35" i="4"/>
  <c r="BL35" i="4" s="1"/>
  <c r="BH35" i="4"/>
  <c r="BI35" i="4" s="1"/>
  <c r="BE35" i="4"/>
  <c r="BF35" i="4" s="1"/>
  <c r="BB35" i="4"/>
  <c r="BC35" i="4" s="1"/>
  <c r="AY35" i="4"/>
  <c r="AZ35" i="4" s="1"/>
  <c r="AV35" i="4"/>
  <c r="AW35" i="4" s="1"/>
  <c r="AS35" i="4"/>
  <c r="AT35" i="4" s="1"/>
  <c r="AP35" i="4"/>
  <c r="AQ35" i="4" s="1"/>
  <c r="AM35" i="4"/>
  <c r="AN35" i="4" s="1"/>
  <c r="AJ35" i="4"/>
  <c r="AK35" i="4" s="1"/>
  <c r="AG35" i="4"/>
  <c r="AH35" i="4" s="1"/>
  <c r="AD35" i="4"/>
  <c r="AE35" i="4" s="1"/>
  <c r="AA35" i="4"/>
  <c r="AB35" i="4" s="1"/>
  <c r="X35" i="4"/>
  <c r="Y35" i="4" s="1"/>
  <c r="U35" i="4"/>
  <c r="V35" i="4" s="1"/>
  <c r="R35" i="4"/>
  <c r="S35" i="4" s="1"/>
  <c r="O35" i="4"/>
  <c r="P35" i="4" s="1"/>
  <c r="L35" i="4"/>
  <c r="M35" i="4" s="1"/>
  <c r="I35" i="4"/>
  <c r="J35" i="4" s="1"/>
  <c r="BQ42" i="4"/>
  <c r="BR42" i="4" s="1"/>
  <c r="BN42" i="4"/>
  <c r="BO42" i="4" s="1"/>
  <c r="BK42" i="4"/>
  <c r="BL42" i="4" s="1"/>
  <c r="BH42" i="4"/>
  <c r="BI42" i="4" s="1"/>
  <c r="BE42" i="4"/>
  <c r="BF42" i="4" s="1"/>
  <c r="BB42" i="4"/>
  <c r="BC42" i="4" s="1"/>
  <c r="AY42" i="4"/>
  <c r="AZ42" i="4" s="1"/>
  <c r="AV42" i="4"/>
  <c r="AW42" i="4" s="1"/>
  <c r="AS42" i="4"/>
  <c r="AT42" i="4" s="1"/>
  <c r="AP42" i="4"/>
  <c r="AQ42" i="4" s="1"/>
  <c r="AM42" i="4"/>
  <c r="AN42" i="4" s="1"/>
  <c r="AJ42" i="4"/>
  <c r="AK42" i="4" s="1"/>
  <c r="AG42" i="4"/>
  <c r="AH42" i="4" s="1"/>
  <c r="AD42" i="4"/>
  <c r="AE42" i="4" s="1"/>
  <c r="AA42" i="4"/>
  <c r="AB42" i="4" s="1"/>
  <c r="X42" i="4"/>
  <c r="Y42" i="4" s="1"/>
  <c r="U42" i="4"/>
  <c r="V42" i="4" s="1"/>
  <c r="R42" i="4"/>
  <c r="S42" i="4" s="1"/>
  <c r="O42" i="4"/>
  <c r="P42" i="4" s="1"/>
  <c r="L42" i="4"/>
  <c r="M42" i="4" s="1"/>
  <c r="I42" i="4"/>
  <c r="J42" i="4" s="1"/>
  <c r="BQ37" i="4"/>
  <c r="BR37" i="4" s="1"/>
  <c r="BN37" i="4"/>
  <c r="BO37" i="4" s="1"/>
  <c r="BK37" i="4"/>
  <c r="BL37" i="4" s="1"/>
  <c r="BH37" i="4"/>
  <c r="BI37" i="4" s="1"/>
  <c r="BE37" i="4"/>
  <c r="BF37" i="4" s="1"/>
  <c r="BB37" i="4"/>
  <c r="BC37" i="4" s="1"/>
  <c r="AY37" i="4"/>
  <c r="AZ37" i="4" s="1"/>
  <c r="AV37" i="4"/>
  <c r="AW37" i="4" s="1"/>
  <c r="AS37" i="4"/>
  <c r="AT37" i="4" s="1"/>
  <c r="AP37" i="4"/>
  <c r="AQ37" i="4" s="1"/>
  <c r="AM37" i="4"/>
  <c r="AN37" i="4" s="1"/>
  <c r="AJ37" i="4"/>
  <c r="AK37" i="4" s="1"/>
  <c r="AG37" i="4"/>
  <c r="AH37" i="4" s="1"/>
  <c r="AD37" i="4"/>
  <c r="AE37" i="4" s="1"/>
  <c r="AA37" i="4"/>
  <c r="AB37" i="4" s="1"/>
  <c r="X37" i="4"/>
  <c r="Y37" i="4" s="1"/>
  <c r="U37" i="4"/>
  <c r="V37" i="4" s="1"/>
  <c r="R37" i="4"/>
  <c r="S37" i="4" s="1"/>
  <c r="O37" i="4"/>
  <c r="P37" i="4" s="1"/>
  <c r="L37" i="4"/>
  <c r="M37" i="4" s="1"/>
  <c r="I37" i="4"/>
  <c r="J37" i="4" s="1"/>
  <c r="BQ40" i="4"/>
  <c r="BR40" i="4" s="1"/>
  <c r="BN40" i="4"/>
  <c r="BO40" i="4" s="1"/>
  <c r="BK40" i="4"/>
  <c r="BL40" i="4" s="1"/>
  <c r="BH40" i="4"/>
  <c r="BI40" i="4" s="1"/>
  <c r="BE40" i="4"/>
  <c r="BF40" i="4" s="1"/>
  <c r="BB40" i="4"/>
  <c r="BC40" i="4" s="1"/>
  <c r="AY40" i="4"/>
  <c r="AZ40" i="4" s="1"/>
  <c r="AV40" i="4"/>
  <c r="AW40" i="4" s="1"/>
  <c r="AS40" i="4"/>
  <c r="AT40" i="4" s="1"/>
  <c r="AP40" i="4"/>
  <c r="AQ40" i="4" s="1"/>
  <c r="AM40" i="4"/>
  <c r="AN40" i="4" s="1"/>
  <c r="AJ40" i="4"/>
  <c r="AK40" i="4" s="1"/>
  <c r="AG40" i="4"/>
  <c r="AH40" i="4" s="1"/>
  <c r="AD40" i="4"/>
  <c r="AE40" i="4" s="1"/>
  <c r="AA40" i="4"/>
  <c r="AB40" i="4" s="1"/>
  <c r="X40" i="4"/>
  <c r="Y40" i="4" s="1"/>
  <c r="U40" i="4"/>
  <c r="V40" i="4" s="1"/>
  <c r="R40" i="4"/>
  <c r="S40" i="4" s="1"/>
  <c r="O40" i="4"/>
  <c r="P40" i="4" s="1"/>
  <c r="L40" i="4"/>
  <c r="M40" i="4" s="1"/>
  <c r="I40" i="4"/>
  <c r="J40" i="4" s="1"/>
  <c r="BQ38" i="4"/>
  <c r="BR38" i="4" s="1"/>
  <c r="BN38" i="4"/>
  <c r="BO38" i="4" s="1"/>
  <c r="BK38" i="4"/>
  <c r="BL38" i="4" s="1"/>
  <c r="BH38" i="4"/>
  <c r="BI38" i="4" s="1"/>
  <c r="BE38" i="4"/>
  <c r="BF38" i="4" s="1"/>
  <c r="BB38" i="4"/>
  <c r="BC38" i="4" s="1"/>
  <c r="AY38" i="4"/>
  <c r="AZ38" i="4" s="1"/>
  <c r="AV38" i="4"/>
  <c r="AW38" i="4" s="1"/>
  <c r="AS38" i="4"/>
  <c r="AT38" i="4" s="1"/>
  <c r="AP38" i="4"/>
  <c r="AQ38" i="4" s="1"/>
  <c r="AM38" i="4"/>
  <c r="AN38" i="4" s="1"/>
  <c r="AJ38" i="4"/>
  <c r="AK38" i="4" s="1"/>
  <c r="AG38" i="4"/>
  <c r="AH38" i="4" s="1"/>
  <c r="AD38" i="4"/>
  <c r="AE38" i="4" s="1"/>
  <c r="AA38" i="4"/>
  <c r="AB38" i="4" s="1"/>
  <c r="X38" i="4"/>
  <c r="Y38" i="4" s="1"/>
  <c r="U38" i="4"/>
  <c r="V38" i="4" s="1"/>
  <c r="R38" i="4"/>
  <c r="S38" i="4" s="1"/>
  <c r="O38" i="4"/>
  <c r="P38" i="4" s="1"/>
  <c r="L38" i="4"/>
  <c r="M38" i="4" s="1"/>
  <c r="I38" i="4"/>
  <c r="J38" i="4" s="1"/>
  <c r="BQ41" i="4"/>
  <c r="BR41" i="4" s="1"/>
  <c r="BN41" i="4"/>
  <c r="BO41" i="4" s="1"/>
  <c r="BK41" i="4"/>
  <c r="BL41" i="4" s="1"/>
  <c r="BH41" i="4"/>
  <c r="BI41" i="4" s="1"/>
  <c r="BE41" i="4"/>
  <c r="BF41" i="4" s="1"/>
  <c r="BB41" i="4"/>
  <c r="BC41" i="4" s="1"/>
  <c r="AY41" i="4"/>
  <c r="AZ41" i="4" s="1"/>
  <c r="AV41" i="4"/>
  <c r="AW41" i="4" s="1"/>
  <c r="AS41" i="4"/>
  <c r="AT41" i="4" s="1"/>
  <c r="AP41" i="4"/>
  <c r="AQ41" i="4" s="1"/>
  <c r="AM41" i="4"/>
  <c r="AN41" i="4" s="1"/>
  <c r="AJ41" i="4"/>
  <c r="AK41" i="4" s="1"/>
  <c r="AG41" i="4"/>
  <c r="AH41" i="4" s="1"/>
  <c r="AD41" i="4"/>
  <c r="AE41" i="4" s="1"/>
  <c r="AA41" i="4"/>
  <c r="AB41" i="4" s="1"/>
  <c r="X41" i="4"/>
  <c r="Y41" i="4" s="1"/>
  <c r="U41" i="4"/>
  <c r="V41" i="4" s="1"/>
  <c r="R41" i="4"/>
  <c r="S41" i="4" s="1"/>
  <c r="O41" i="4"/>
  <c r="P41" i="4" s="1"/>
  <c r="L41" i="4"/>
  <c r="M41" i="4" s="1"/>
  <c r="I41" i="4"/>
  <c r="J41" i="4" s="1"/>
  <c r="BQ78" i="4"/>
  <c r="BR78" i="4" s="1"/>
  <c r="BN78" i="4"/>
  <c r="BO78" i="4" s="1"/>
  <c r="BK78" i="4"/>
  <c r="BL78" i="4" s="1"/>
  <c r="BH78" i="4"/>
  <c r="BI78" i="4" s="1"/>
  <c r="BE78" i="4"/>
  <c r="BF78" i="4" s="1"/>
  <c r="BB78" i="4"/>
  <c r="BC78" i="4" s="1"/>
  <c r="AY78" i="4"/>
  <c r="AZ78" i="4" s="1"/>
  <c r="AV78" i="4"/>
  <c r="AW78" i="4" s="1"/>
  <c r="AS78" i="4"/>
  <c r="AT78" i="4" s="1"/>
  <c r="AP78" i="4"/>
  <c r="AQ78" i="4" s="1"/>
  <c r="AM78" i="4"/>
  <c r="AN78" i="4" s="1"/>
  <c r="BQ77" i="4"/>
  <c r="BN77" i="4"/>
  <c r="BK77" i="4"/>
  <c r="BH77" i="4"/>
  <c r="BE77" i="4"/>
  <c r="BB77" i="4"/>
  <c r="AY77" i="4"/>
  <c r="AV77" i="4"/>
  <c r="AS77" i="4"/>
  <c r="AP77" i="4"/>
  <c r="AM77" i="4"/>
  <c r="I43" i="15"/>
  <c r="I69" i="15"/>
  <c r="I61" i="15"/>
  <c r="I72" i="15"/>
  <c r="I42" i="15"/>
  <c r="I18" i="15"/>
  <c r="I71" i="15"/>
  <c r="I21" i="15"/>
  <c r="I17" i="15"/>
  <c r="H85" i="15"/>
  <c r="I6" i="15"/>
  <c r="G85" i="15"/>
  <c r="AJ73" i="4"/>
  <c r="AK73" i="4" s="1"/>
  <c r="AG73" i="4"/>
  <c r="AH73" i="4" s="1"/>
  <c r="AD73" i="4"/>
  <c r="AE73" i="4" s="1"/>
  <c r="AA73" i="4"/>
  <c r="AB73" i="4" s="1"/>
  <c r="X73" i="4"/>
  <c r="Y73" i="4" s="1"/>
  <c r="U73" i="4"/>
  <c r="V73" i="4" s="1"/>
  <c r="R73" i="4"/>
  <c r="S73" i="4" s="1"/>
  <c r="O73" i="4"/>
  <c r="P73" i="4" s="1"/>
  <c r="L73" i="4"/>
  <c r="M73" i="4" s="1"/>
  <c r="I73" i="4"/>
  <c r="J73" i="4" s="1"/>
  <c r="AJ16" i="4"/>
  <c r="AK16" i="4" s="1"/>
  <c r="AG16" i="4"/>
  <c r="AH16" i="4" s="1"/>
  <c r="AD16" i="4"/>
  <c r="AE16" i="4" s="1"/>
  <c r="AA16" i="4"/>
  <c r="AB16" i="4" s="1"/>
  <c r="X16" i="4"/>
  <c r="Y16" i="4" s="1"/>
  <c r="U16" i="4"/>
  <c r="V16" i="4" s="1"/>
  <c r="R16" i="4"/>
  <c r="S16" i="4" s="1"/>
  <c r="AJ23" i="4"/>
  <c r="AK23" i="4" s="1"/>
  <c r="AG23" i="4"/>
  <c r="AH23" i="4" s="1"/>
  <c r="AD23" i="4"/>
  <c r="AE23" i="4" s="1"/>
  <c r="AA23" i="4"/>
  <c r="AB23" i="4" s="1"/>
  <c r="X23" i="4"/>
  <c r="Y23" i="4" s="1"/>
  <c r="U23" i="4"/>
  <c r="V23" i="4" s="1"/>
  <c r="R23" i="4"/>
  <c r="S23" i="4" s="1"/>
  <c r="AJ21" i="4"/>
  <c r="AK21" i="4" s="1"/>
  <c r="AG21" i="4"/>
  <c r="AH21" i="4" s="1"/>
  <c r="AD21" i="4"/>
  <c r="AE21" i="4" s="1"/>
  <c r="AA21" i="4"/>
  <c r="AB21" i="4" s="1"/>
  <c r="X21" i="4"/>
  <c r="Y21" i="4" s="1"/>
  <c r="U21" i="4"/>
  <c r="V21" i="4" s="1"/>
  <c r="R21" i="4"/>
  <c r="S21" i="4" s="1"/>
  <c r="AJ20" i="4"/>
  <c r="AK20" i="4" s="1"/>
  <c r="AG20" i="4"/>
  <c r="AH20" i="4" s="1"/>
  <c r="AD20" i="4"/>
  <c r="AE20" i="4" s="1"/>
  <c r="AA20" i="4"/>
  <c r="AB20" i="4" s="1"/>
  <c r="X20" i="4"/>
  <c r="Y20" i="4" s="1"/>
  <c r="U20" i="4"/>
  <c r="V20" i="4" s="1"/>
  <c r="R20" i="4"/>
  <c r="S20" i="4" s="1"/>
  <c r="AJ19" i="4"/>
  <c r="AK19" i="4" s="1"/>
  <c r="AG19" i="4"/>
  <c r="AH19" i="4" s="1"/>
  <c r="AD19" i="4"/>
  <c r="AE19" i="4" s="1"/>
  <c r="AA19" i="4"/>
  <c r="AB19" i="4" s="1"/>
  <c r="X19" i="4"/>
  <c r="Y19" i="4" s="1"/>
  <c r="U19" i="4"/>
  <c r="V19" i="4" s="1"/>
  <c r="R19" i="4"/>
  <c r="S19" i="4" s="1"/>
  <c r="AJ18" i="4"/>
  <c r="AK18" i="4" s="1"/>
  <c r="AG18" i="4"/>
  <c r="AH18" i="4" s="1"/>
  <c r="AD18" i="4"/>
  <c r="AE18" i="4" s="1"/>
  <c r="AA18" i="4"/>
  <c r="AB18" i="4" s="1"/>
  <c r="X18" i="4"/>
  <c r="Y18" i="4" s="1"/>
  <c r="U18" i="4"/>
  <c r="V18" i="4" s="1"/>
  <c r="R18" i="4"/>
  <c r="S18" i="4" s="1"/>
  <c r="AJ17" i="4"/>
  <c r="AK17" i="4" s="1"/>
  <c r="AG17" i="4"/>
  <c r="AH17" i="4" s="1"/>
  <c r="AD17" i="4"/>
  <c r="AE17" i="4" s="1"/>
  <c r="AA17" i="4"/>
  <c r="AB17" i="4" s="1"/>
  <c r="X17" i="4"/>
  <c r="Y17" i="4" s="1"/>
  <c r="U17" i="4"/>
  <c r="V17" i="4" s="1"/>
  <c r="R17" i="4"/>
  <c r="S17" i="4" s="1"/>
  <c r="AJ22" i="4"/>
  <c r="AK22" i="4" s="1"/>
  <c r="AG22" i="4"/>
  <c r="AH22" i="4" s="1"/>
  <c r="AD22" i="4"/>
  <c r="AE22" i="4" s="1"/>
  <c r="AA22" i="4"/>
  <c r="AB22" i="4" s="1"/>
  <c r="X22" i="4"/>
  <c r="Y22" i="4" s="1"/>
  <c r="U22" i="4"/>
  <c r="V22" i="4" s="1"/>
  <c r="R22" i="4"/>
  <c r="S22" i="4" s="1"/>
  <c r="AJ63" i="4"/>
  <c r="AK63" i="4" s="1"/>
  <c r="AG63" i="4"/>
  <c r="AH63" i="4" s="1"/>
  <c r="AD63" i="4"/>
  <c r="AE63" i="4" s="1"/>
  <c r="AA63" i="4"/>
  <c r="AB63" i="4" s="1"/>
  <c r="X63" i="4"/>
  <c r="Y63" i="4" s="1"/>
  <c r="U63" i="4"/>
  <c r="V63" i="4" s="1"/>
  <c r="AJ65" i="4"/>
  <c r="AK65" i="4" s="1"/>
  <c r="AG65" i="4"/>
  <c r="AH65" i="4" s="1"/>
  <c r="AD65" i="4"/>
  <c r="AE65" i="4" s="1"/>
  <c r="AA65" i="4"/>
  <c r="AB65" i="4" s="1"/>
  <c r="X65" i="4"/>
  <c r="Y65" i="4" s="1"/>
  <c r="U65" i="4"/>
  <c r="V65" i="4" s="1"/>
  <c r="AJ64" i="4"/>
  <c r="AK64" i="4" s="1"/>
  <c r="AG64" i="4"/>
  <c r="AH64" i="4" s="1"/>
  <c r="AD64" i="4"/>
  <c r="AE64" i="4" s="1"/>
  <c r="AA64" i="4"/>
  <c r="AB64" i="4" s="1"/>
  <c r="X64" i="4"/>
  <c r="Y64" i="4" s="1"/>
  <c r="U64" i="4"/>
  <c r="V64" i="4" s="1"/>
  <c r="AJ76" i="4"/>
  <c r="AK76" i="4" s="1"/>
  <c r="AG76" i="4"/>
  <c r="AH76" i="4" s="1"/>
  <c r="AD76" i="4"/>
  <c r="AE76" i="4" s="1"/>
  <c r="AA76" i="4"/>
  <c r="AB76" i="4" s="1"/>
  <c r="X76" i="4"/>
  <c r="Y76" i="4" s="1"/>
  <c r="U76" i="4"/>
  <c r="V76" i="4" s="1"/>
  <c r="AJ71" i="4"/>
  <c r="AK71" i="4" s="1"/>
  <c r="AG71" i="4"/>
  <c r="AH71" i="4" s="1"/>
  <c r="AD71" i="4"/>
  <c r="AE71" i="4" s="1"/>
  <c r="AA71" i="4"/>
  <c r="AB71" i="4" s="1"/>
  <c r="X71" i="4"/>
  <c r="Y71" i="4" s="1"/>
  <c r="U71" i="4"/>
  <c r="V71" i="4" s="1"/>
  <c r="AJ70" i="4"/>
  <c r="AK70" i="4" s="1"/>
  <c r="AG70" i="4"/>
  <c r="AH70" i="4" s="1"/>
  <c r="AD70" i="4"/>
  <c r="AE70" i="4" s="1"/>
  <c r="AA70" i="4"/>
  <c r="AB70" i="4" s="1"/>
  <c r="X70" i="4"/>
  <c r="Y70" i="4" s="1"/>
  <c r="U70" i="4"/>
  <c r="V70" i="4" s="1"/>
  <c r="AJ69" i="4"/>
  <c r="AK69" i="4" s="1"/>
  <c r="AG69" i="4"/>
  <c r="AH69" i="4" s="1"/>
  <c r="AD69" i="4"/>
  <c r="AE69" i="4" s="1"/>
  <c r="AA69" i="4"/>
  <c r="AB69" i="4" s="1"/>
  <c r="X69" i="4"/>
  <c r="Y69" i="4" s="1"/>
  <c r="U69" i="4"/>
  <c r="V69" i="4" s="1"/>
  <c r="AJ67" i="4"/>
  <c r="AK67" i="4" s="1"/>
  <c r="AG67" i="4"/>
  <c r="AH67" i="4" s="1"/>
  <c r="AD67" i="4"/>
  <c r="AE67" i="4" s="1"/>
  <c r="AA67" i="4"/>
  <c r="AB67" i="4" s="1"/>
  <c r="X67" i="4"/>
  <c r="Y67" i="4" s="1"/>
  <c r="U67" i="4"/>
  <c r="V67" i="4" s="1"/>
  <c r="AJ66" i="4"/>
  <c r="AK66" i="4" s="1"/>
  <c r="AG66" i="4"/>
  <c r="AH66" i="4" s="1"/>
  <c r="AD66" i="4"/>
  <c r="AE66" i="4" s="1"/>
  <c r="AA66" i="4"/>
  <c r="AB66" i="4" s="1"/>
  <c r="X66" i="4"/>
  <c r="Y66" i="4" s="1"/>
  <c r="U66" i="4"/>
  <c r="V66" i="4" s="1"/>
  <c r="AJ28" i="4"/>
  <c r="AK28" i="4" s="1"/>
  <c r="AG28" i="4"/>
  <c r="AH28" i="4" s="1"/>
  <c r="AD28" i="4"/>
  <c r="AE28" i="4" s="1"/>
  <c r="AA28" i="4"/>
  <c r="AB28" i="4" s="1"/>
  <c r="X28" i="4"/>
  <c r="Y28" i="4" s="1"/>
  <c r="U28" i="4"/>
  <c r="V28" i="4" s="1"/>
  <c r="AJ29" i="4"/>
  <c r="AK29" i="4" s="1"/>
  <c r="AG29" i="4"/>
  <c r="AH29" i="4" s="1"/>
  <c r="AD29" i="4"/>
  <c r="AE29" i="4" s="1"/>
  <c r="AA29" i="4"/>
  <c r="AB29" i="4" s="1"/>
  <c r="X29" i="4"/>
  <c r="Y29" i="4" s="1"/>
  <c r="U29" i="4"/>
  <c r="V29" i="4" s="1"/>
  <c r="AJ31" i="4"/>
  <c r="AK31" i="4" s="1"/>
  <c r="AG31" i="4"/>
  <c r="AH31" i="4" s="1"/>
  <c r="AD31" i="4"/>
  <c r="AE31" i="4" s="1"/>
  <c r="AA31" i="4"/>
  <c r="AB31" i="4" s="1"/>
  <c r="X31" i="4"/>
  <c r="Y31" i="4" s="1"/>
  <c r="U31" i="4"/>
  <c r="V31" i="4" s="1"/>
  <c r="AJ27" i="4"/>
  <c r="AK27" i="4" s="1"/>
  <c r="AG27" i="4"/>
  <c r="AH27" i="4" s="1"/>
  <c r="AD27" i="4"/>
  <c r="AE27" i="4" s="1"/>
  <c r="AA27" i="4"/>
  <c r="AB27" i="4" s="1"/>
  <c r="X27" i="4"/>
  <c r="Y27" i="4" s="1"/>
  <c r="U27" i="4"/>
  <c r="V27" i="4" s="1"/>
  <c r="AJ26" i="4"/>
  <c r="AK26" i="4" s="1"/>
  <c r="AG26" i="4"/>
  <c r="AH26" i="4" s="1"/>
  <c r="AD26" i="4"/>
  <c r="AE26" i="4" s="1"/>
  <c r="AA26" i="4"/>
  <c r="AB26" i="4" s="1"/>
  <c r="X26" i="4"/>
  <c r="Y26" i="4" s="1"/>
  <c r="U26" i="4"/>
  <c r="V26" i="4" s="1"/>
  <c r="AJ25" i="4"/>
  <c r="AK25" i="4" s="1"/>
  <c r="AG25" i="4"/>
  <c r="AH25" i="4" s="1"/>
  <c r="AD25" i="4"/>
  <c r="AE25" i="4" s="1"/>
  <c r="AA25" i="4"/>
  <c r="AB25" i="4" s="1"/>
  <c r="X25" i="4"/>
  <c r="Y25" i="4" s="1"/>
  <c r="U25" i="4"/>
  <c r="V25" i="4" s="1"/>
  <c r="AJ24" i="4"/>
  <c r="AK24" i="4" s="1"/>
  <c r="AG24" i="4"/>
  <c r="AH24" i="4" s="1"/>
  <c r="AD24" i="4"/>
  <c r="AE24" i="4" s="1"/>
  <c r="AA24" i="4"/>
  <c r="AB24" i="4" s="1"/>
  <c r="X24" i="4"/>
  <c r="Y24" i="4" s="1"/>
  <c r="U24" i="4"/>
  <c r="V24" i="4" s="1"/>
  <c r="R24" i="4"/>
  <c r="S24" i="4" s="1"/>
  <c r="AJ34" i="4"/>
  <c r="AK34" i="4" s="1"/>
  <c r="AG34" i="4"/>
  <c r="AH34" i="4" s="1"/>
  <c r="AD34" i="4"/>
  <c r="AE34" i="4" s="1"/>
  <c r="AA34" i="4"/>
  <c r="AB34" i="4" s="1"/>
  <c r="X34" i="4"/>
  <c r="Y34" i="4" s="1"/>
  <c r="U34" i="4"/>
  <c r="V34" i="4" s="1"/>
  <c r="AJ33" i="4"/>
  <c r="AK33" i="4" s="1"/>
  <c r="AG33" i="4"/>
  <c r="AH33" i="4" s="1"/>
  <c r="AD33" i="4"/>
  <c r="AE33" i="4" s="1"/>
  <c r="AA33" i="4"/>
  <c r="AB33" i="4" s="1"/>
  <c r="X33" i="4"/>
  <c r="Y33" i="4" s="1"/>
  <c r="U33" i="4"/>
  <c r="V33" i="4" s="1"/>
  <c r="AJ32" i="4"/>
  <c r="AK32" i="4" s="1"/>
  <c r="AG32" i="4"/>
  <c r="AH32" i="4" s="1"/>
  <c r="AD32" i="4"/>
  <c r="AE32" i="4" s="1"/>
  <c r="AA32" i="4"/>
  <c r="AB32" i="4" s="1"/>
  <c r="X32" i="4"/>
  <c r="Y32" i="4" s="1"/>
  <c r="U32" i="4"/>
  <c r="V32" i="4" s="1"/>
  <c r="AG7" i="4"/>
  <c r="AJ7" i="4"/>
  <c r="AJ81" i="4"/>
  <c r="AK81" i="4" s="1"/>
  <c r="AG81" i="4"/>
  <c r="AH81" i="4" s="1"/>
  <c r="AD81" i="4"/>
  <c r="AE81" i="4" s="1"/>
  <c r="AA81" i="4"/>
  <c r="AB81" i="4" s="1"/>
  <c r="X81" i="4"/>
  <c r="Y81" i="4" s="1"/>
  <c r="U81" i="4"/>
  <c r="V81" i="4" s="1"/>
  <c r="AJ82" i="4"/>
  <c r="AK82" i="4" s="1"/>
  <c r="AG82" i="4"/>
  <c r="AH82" i="4" s="1"/>
  <c r="AD82" i="4"/>
  <c r="AE82" i="4" s="1"/>
  <c r="AA82" i="4"/>
  <c r="AB82" i="4" s="1"/>
  <c r="X82" i="4"/>
  <c r="Y82" i="4" s="1"/>
  <c r="U82" i="4"/>
  <c r="V82" i="4" s="1"/>
  <c r="AJ45" i="4"/>
  <c r="AK45" i="4" s="1"/>
  <c r="AG45" i="4"/>
  <c r="AH45" i="4" s="1"/>
  <c r="AD45" i="4"/>
  <c r="AE45" i="4" s="1"/>
  <c r="AA45" i="4"/>
  <c r="AB45" i="4" s="1"/>
  <c r="X45" i="4"/>
  <c r="Y45" i="4" s="1"/>
  <c r="U45" i="4"/>
  <c r="V45" i="4" s="1"/>
  <c r="AJ44" i="4"/>
  <c r="AK44" i="4" s="1"/>
  <c r="AG44" i="4"/>
  <c r="AH44" i="4" s="1"/>
  <c r="AD44" i="4"/>
  <c r="AE44" i="4" s="1"/>
  <c r="AA44" i="4"/>
  <c r="AB44" i="4" s="1"/>
  <c r="X44" i="4"/>
  <c r="Y44" i="4" s="1"/>
  <c r="U44" i="4"/>
  <c r="V44" i="4" s="1"/>
  <c r="AJ43" i="4"/>
  <c r="AK43" i="4" s="1"/>
  <c r="AG43" i="4"/>
  <c r="AH43" i="4" s="1"/>
  <c r="AD43" i="4"/>
  <c r="AE43" i="4" s="1"/>
  <c r="AA43" i="4"/>
  <c r="AB43" i="4" s="1"/>
  <c r="X43" i="4"/>
  <c r="Y43" i="4" s="1"/>
  <c r="U43" i="4"/>
  <c r="V43" i="4" s="1"/>
  <c r="AJ84" i="4"/>
  <c r="AK84" i="4" s="1"/>
  <c r="AG84" i="4"/>
  <c r="AH84" i="4" s="1"/>
  <c r="AD84" i="4"/>
  <c r="AE84" i="4" s="1"/>
  <c r="AA84" i="4"/>
  <c r="AB84" i="4" s="1"/>
  <c r="X84" i="4"/>
  <c r="Y84" i="4" s="1"/>
  <c r="U84" i="4"/>
  <c r="V84" i="4" s="1"/>
  <c r="AJ47" i="4"/>
  <c r="AK47" i="4" s="1"/>
  <c r="AG47" i="4"/>
  <c r="AH47" i="4" s="1"/>
  <c r="AD47" i="4"/>
  <c r="AE47" i="4" s="1"/>
  <c r="AA47" i="4"/>
  <c r="AB47" i="4" s="1"/>
  <c r="X47" i="4"/>
  <c r="Y47" i="4" s="1"/>
  <c r="U47" i="4"/>
  <c r="V47" i="4" s="1"/>
  <c r="AJ48" i="4"/>
  <c r="AK48" i="4" s="1"/>
  <c r="AG48" i="4"/>
  <c r="AH48" i="4" s="1"/>
  <c r="AD48" i="4"/>
  <c r="AE48" i="4" s="1"/>
  <c r="AA48" i="4"/>
  <c r="AB48" i="4" s="1"/>
  <c r="X48" i="4"/>
  <c r="Y48" i="4" s="1"/>
  <c r="U48" i="4"/>
  <c r="V48" i="4" s="1"/>
  <c r="AJ46" i="4"/>
  <c r="AK46" i="4" s="1"/>
  <c r="AG46" i="4"/>
  <c r="AH46" i="4" s="1"/>
  <c r="AD46" i="4"/>
  <c r="AE46" i="4" s="1"/>
  <c r="AA46" i="4"/>
  <c r="AB46" i="4" s="1"/>
  <c r="X46" i="4"/>
  <c r="Y46" i="4" s="1"/>
  <c r="U46" i="4"/>
  <c r="V46" i="4" s="1"/>
  <c r="AJ79" i="4"/>
  <c r="AK79" i="4" s="1"/>
  <c r="AG79" i="4"/>
  <c r="AH79" i="4" s="1"/>
  <c r="AD79" i="4"/>
  <c r="AE79" i="4" s="1"/>
  <c r="AA79" i="4"/>
  <c r="AB79" i="4" s="1"/>
  <c r="X79" i="4"/>
  <c r="Y79" i="4" s="1"/>
  <c r="U79" i="4"/>
  <c r="V79" i="4" s="1"/>
  <c r="AJ78" i="4"/>
  <c r="AK78" i="4" s="1"/>
  <c r="AG78" i="4"/>
  <c r="AH78" i="4" s="1"/>
  <c r="AD78" i="4"/>
  <c r="AE78" i="4" s="1"/>
  <c r="AA78" i="4"/>
  <c r="AB78" i="4" s="1"/>
  <c r="X78" i="4"/>
  <c r="Y78" i="4" s="1"/>
  <c r="U78" i="4"/>
  <c r="V78" i="4" s="1"/>
  <c r="AJ77" i="4"/>
  <c r="AG77" i="4"/>
  <c r="AD77" i="4"/>
  <c r="AA77" i="4"/>
  <c r="X77" i="4"/>
  <c r="U77" i="4"/>
  <c r="AJ80" i="4"/>
  <c r="AK80" i="4" s="1"/>
  <c r="AG80" i="4"/>
  <c r="AH80" i="4" s="1"/>
  <c r="AD80" i="4"/>
  <c r="AE80" i="4" s="1"/>
  <c r="AA80" i="4"/>
  <c r="AB80" i="4" s="1"/>
  <c r="X80" i="4"/>
  <c r="Y80" i="4" s="1"/>
  <c r="U80" i="4"/>
  <c r="V80" i="4" s="1"/>
  <c r="AJ14" i="4"/>
  <c r="AK14" i="4" s="1"/>
  <c r="AG14" i="4"/>
  <c r="AH14" i="4" s="1"/>
  <c r="AD14" i="4"/>
  <c r="AE14" i="4" s="1"/>
  <c r="AA14" i="4"/>
  <c r="AB14" i="4" s="1"/>
  <c r="X14" i="4"/>
  <c r="Y14" i="4" s="1"/>
  <c r="U14" i="4"/>
  <c r="V14" i="4" s="1"/>
  <c r="R14" i="4"/>
  <c r="S14" i="4" s="1"/>
  <c r="AJ62" i="4"/>
  <c r="AK62" i="4" s="1"/>
  <c r="AG62" i="4"/>
  <c r="AH62" i="4" s="1"/>
  <c r="AD62" i="4"/>
  <c r="AE62" i="4" s="1"/>
  <c r="AA62" i="4"/>
  <c r="AB62" i="4" s="1"/>
  <c r="X62" i="4"/>
  <c r="Y62" i="4" s="1"/>
  <c r="U62" i="4"/>
  <c r="V62" i="4" s="1"/>
  <c r="AJ15" i="4"/>
  <c r="AK15" i="4" s="1"/>
  <c r="AG15" i="4"/>
  <c r="AH15" i="4" s="1"/>
  <c r="AD15" i="4"/>
  <c r="AE15" i="4" s="1"/>
  <c r="AA15" i="4"/>
  <c r="AB15" i="4" s="1"/>
  <c r="X15" i="4"/>
  <c r="Y15" i="4" s="1"/>
  <c r="U15" i="4"/>
  <c r="V15" i="4" s="1"/>
  <c r="R15" i="4"/>
  <c r="S15" i="4" s="1"/>
  <c r="AJ52" i="4"/>
  <c r="AK52" i="4" s="1"/>
  <c r="AG52" i="4"/>
  <c r="AH52" i="4" s="1"/>
  <c r="AD52" i="4"/>
  <c r="AE52" i="4" s="1"/>
  <c r="AA52" i="4"/>
  <c r="AB52" i="4" s="1"/>
  <c r="X52" i="4"/>
  <c r="Y52" i="4" s="1"/>
  <c r="U52" i="4"/>
  <c r="V52" i="4" s="1"/>
  <c r="AJ61" i="4"/>
  <c r="AK61" i="4" s="1"/>
  <c r="AG61" i="4"/>
  <c r="AH61" i="4" s="1"/>
  <c r="AD61" i="4"/>
  <c r="AE61" i="4" s="1"/>
  <c r="AA61" i="4"/>
  <c r="AB61" i="4" s="1"/>
  <c r="X61" i="4"/>
  <c r="Y61" i="4" s="1"/>
  <c r="U61" i="4"/>
  <c r="V61" i="4" s="1"/>
  <c r="AJ9" i="4"/>
  <c r="AK9" i="4" s="1"/>
  <c r="AG9" i="4"/>
  <c r="AH9" i="4" s="1"/>
  <c r="AD9" i="4"/>
  <c r="AE9" i="4" s="1"/>
  <c r="AA9" i="4"/>
  <c r="AB9" i="4" s="1"/>
  <c r="X9" i="4"/>
  <c r="Y9" i="4" s="1"/>
  <c r="U9" i="4"/>
  <c r="V9" i="4" s="1"/>
  <c r="R9" i="4"/>
  <c r="S9" i="4" s="1"/>
  <c r="AJ53" i="4"/>
  <c r="AK53" i="4" s="1"/>
  <c r="AG53" i="4"/>
  <c r="AH53" i="4" s="1"/>
  <c r="AD53" i="4"/>
  <c r="AE53" i="4" s="1"/>
  <c r="AA53" i="4"/>
  <c r="AB53" i="4" s="1"/>
  <c r="X53" i="4"/>
  <c r="Y53" i="4" s="1"/>
  <c r="U53" i="4"/>
  <c r="V53" i="4" s="1"/>
  <c r="AJ57" i="4"/>
  <c r="AK57" i="4" s="1"/>
  <c r="AG57" i="4"/>
  <c r="AH57" i="4" s="1"/>
  <c r="AD57" i="4"/>
  <c r="AE57" i="4" s="1"/>
  <c r="AA57" i="4"/>
  <c r="AB57" i="4" s="1"/>
  <c r="X57" i="4"/>
  <c r="Y57" i="4" s="1"/>
  <c r="U57" i="4"/>
  <c r="V57" i="4" s="1"/>
  <c r="AJ56" i="4"/>
  <c r="AK56" i="4" s="1"/>
  <c r="AG56" i="4"/>
  <c r="AH56" i="4" s="1"/>
  <c r="AD56" i="4"/>
  <c r="AE56" i="4" s="1"/>
  <c r="AA56" i="4"/>
  <c r="AB56" i="4" s="1"/>
  <c r="X56" i="4"/>
  <c r="Y56" i="4" s="1"/>
  <c r="U56" i="4"/>
  <c r="V56" i="4" s="1"/>
  <c r="AJ83" i="4"/>
  <c r="AK83" i="4" s="1"/>
  <c r="AG83" i="4"/>
  <c r="AH83" i="4" s="1"/>
  <c r="AD83" i="4"/>
  <c r="AE83" i="4" s="1"/>
  <c r="AA83" i="4"/>
  <c r="AB83" i="4" s="1"/>
  <c r="X83" i="4"/>
  <c r="Y83" i="4" s="1"/>
  <c r="U83" i="4"/>
  <c r="V83" i="4" s="1"/>
  <c r="AJ8" i="4"/>
  <c r="AK8" i="4" s="1"/>
  <c r="AG8" i="4"/>
  <c r="AH8" i="4" s="1"/>
  <c r="AD8" i="4"/>
  <c r="AE8" i="4" s="1"/>
  <c r="AA8" i="4"/>
  <c r="AB8" i="4" s="1"/>
  <c r="X8" i="4"/>
  <c r="Y8" i="4" s="1"/>
  <c r="U8" i="4"/>
  <c r="V8" i="4" s="1"/>
  <c r="R8" i="4"/>
  <c r="AJ55" i="4"/>
  <c r="AK55" i="4" s="1"/>
  <c r="AG55" i="4"/>
  <c r="AH55" i="4" s="1"/>
  <c r="AD55" i="4"/>
  <c r="AE55" i="4" s="1"/>
  <c r="AA55" i="4"/>
  <c r="AB55" i="4" s="1"/>
  <c r="X55" i="4"/>
  <c r="Y55" i="4" s="1"/>
  <c r="U55" i="4"/>
  <c r="V55" i="4" s="1"/>
  <c r="AJ54" i="4"/>
  <c r="AK54" i="4" s="1"/>
  <c r="AG54" i="4"/>
  <c r="AH54" i="4" s="1"/>
  <c r="AD54" i="4"/>
  <c r="AE54" i="4" s="1"/>
  <c r="AA54" i="4"/>
  <c r="AB54" i="4" s="1"/>
  <c r="X54" i="4"/>
  <c r="Y54" i="4" s="1"/>
  <c r="U54" i="4"/>
  <c r="V54" i="4" s="1"/>
  <c r="AJ58" i="4"/>
  <c r="AK58" i="4" s="1"/>
  <c r="AG58" i="4"/>
  <c r="AH58" i="4" s="1"/>
  <c r="AD58" i="4"/>
  <c r="AE58" i="4" s="1"/>
  <c r="AA58" i="4"/>
  <c r="AB58" i="4" s="1"/>
  <c r="X58" i="4"/>
  <c r="Y58" i="4" s="1"/>
  <c r="U58" i="4"/>
  <c r="V58" i="4" s="1"/>
  <c r="AJ59" i="4"/>
  <c r="AK59" i="4" s="1"/>
  <c r="AG59" i="4"/>
  <c r="AH59" i="4" s="1"/>
  <c r="AD59" i="4"/>
  <c r="AE59" i="4" s="1"/>
  <c r="AA59" i="4"/>
  <c r="AB59" i="4" s="1"/>
  <c r="X59" i="4"/>
  <c r="Y59" i="4" s="1"/>
  <c r="U59" i="4"/>
  <c r="V59" i="4" s="1"/>
  <c r="AJ11" i="4"/>
  <c r="AK11" i="4" s="1"/>
  <c r="AG11" i="4"/>
  <c r="AH11" i="4" s="1"/>
  <c r="AD11" i="4"/>
  <c r="AE11" i="4" s="1"/>
  <c r="AA11" i="4"/>
  <c r="AB11" i="4" s="1"/>
  <c r="X11" i="4"/>
  <c r="Y11" i="4" s="1"/>
  <c r="U11" i="4"/>
  <c r="V11" i="4" s="1"/>
  <c r="R11" i="4"/>
  <c r="S11" i="4" s="1"/>
  <c r="AJ10" i="4"/>
  <c r="AK10" i="4" s="1"/>
  <c r="AG10" i="4"/>
  <c r="AH10" i="4" s="1"/>
  <c r="AD10" i="4"/>
  <c r="AE10" i="4" s="1"/>
  <c r="AA10" i="4"/>
  <c r="AB10" i="4" s="1"/>
  <c r="X10" i="4"/>
  <c r="Y10" i="4" s="1"/>
  <c r="U10" i="4"/>
  <c r="V10" i="4" s="1"/>
  <c r="R10" i="4"/>
  <c r="S10" i="4" s="1"/>
  <c r="AJ72" i="4"/>
  <c r="AK72" i="4" s="1"/>
  <c r="AG72" i="4"/>
  <c r="AH72" i="4" s="1"/>
  <c r="AD72" i="4"/>
  <c r="AE72" i="4" s="1"/>
  <c r="AA72" i="4"/>
  <c r="AB72" i="4" s="1"/>
  <c r="X72" i="4"/>
  <c r="Y72" i="4" s="1"/>
  <c r="U72" i="4"/>
  <c r="V72" i="4" s="1"/>
  <c r="AJ60" i="4"/>
  <c r="AK60" i="4" s="1"/>
  <c r="AG60" i="4"/>
  <c r="AH60" i="4" s="1"/>
  <c r="AD60" i="4"/>
  <c r="AE60" i="4" s="1"/>
  <c r="AA60" i="4"/>
  <c r="AB60" i="4" s="1"/>
  <c r="X60" i="4"/>
  <c r="Y60" i="4" s="1"/>
  <c r="U60" i="4"/>
  <c r="V60" i="4" s="1"/>
  <c r="AJ51" i="4"/>
  <c r="AK51" i="4" s="1"/>
  <c r="AG51" i="4"/>
  <c r="AH51" i="4" s="1"/>
  <c r="AD51" i="4"/>
  <c r="AE51" i="4" s="1"/>
  <c r="AA51" i="4"/>
  <c r="AB51" i="4" s="1"/>
  <c r="X51" i="4"/>
  <c r="Y51" i="4" s="1"/>
  <c r="U51" i="4"/>
  <c r="V51" i="4" s="1"/>
  <c r="AJ30" i="4"/>
  <c r="AK30" i="4" s="1"/>
  <c r="AG30" i="4"/>
  <c r="AH30" i="4" s="1"/>
  <c r="AD30" i="4"/>
  <c r="AE30" i="4" s="1"/>
  <c r="AA30" i="4"/>
  <c r="AB30" i="4" s="1"/>
  <c r="X30" i="4"/>
  <c r="Y30" i="4" s="1"/>
  <c r="U30" i="4"/>
  <c r="V30" i="4" s="1"/>
  <c r="AJ68" i="4"/>
  <c r="AK68" i="4" s="1"/>
  <c r="AG68" i="4"/>
  <c r="AH68" i="4" s="1"/>
  <c r="AD68" i="4"/>
  <c r="AE68" i="4" s="1"/>
  <c r="AA68" i="4"/>
  <c r="AB68" i="4" s="1"/>
  <c r="X68" i="4"/>
  <c r="Y68" i="4" s="1"/>
  <c r="U68" i="4"/>
  <c r="V68" i="4" s="1"/>
  <c r="AJ75" i="4"/>
  <c r="AK75" i="4" s="1"/>
  <c r="AG75" i="4"/>
  <c r="AH75" i="4" s="1"/>
  <c r="AD75" i="4"/>
  <c r="AE75" i="4" s="1"/>
  <c r="AA75" i="4"/>
  <c r="AB75" i="4" s="1"/>
  <c r="X75" i="4"/>
  <c r="Y75" i="4" s="1"/>
  <c r="U75" i="4"/>
  <c r="V75" i="4" s="1"/>
  <c r="AJ74" i="4"/>
  <c r="AK74" i="4" s="1"/>
  <c r="AG74" i="4"/>
  <c r="AH74" i="4" s="1"/>
  <c r="AD74" i="4"/>
  <c r="AE74" i="4" s="1"/>
  <c r="AA74" i="4"/>
  <c r="AB74" i="4" s="1"/>
  <c r="X74" i="4"/>
  <c r="Y74" i="4" s="1"/>
  <c r="U74" i="4"/>
  <c r="V74" i="4" s="1"/>
  <c r="I84" i="4"/>
  <c r="J84" i="4" s="1"/>
  <c r="I83" i="4"/>
  <c r="J83" i="4" s="1"/>
  <c r="I82" i="4"/>
  <c r="J82" i="4" s="1"/>
  <c r="I81" i="4"/>
  <c r="J81" i="4" s="1"/>
  <c r="I80" i="4"/>
  <c r="J80" i="4" s="1"/>
  <c r="I79" i="4"/>
  <c r="J79" i="4" s="1"/>
  <c r="I78" i="4"/>
  <c r="J78" i="4" s="1"/>
  <c r="I77" i="4"/>
  <c r="I76" i="4"/>
  <c r="J76" i="4" s="1"/>
  <c r="I75" i="4"/>
  <c r="J75" i="4" s="1"/>
  <c r="I74" i="4"/>
  <c r="J74" i="4" s="1"/>
  <c r="I72" i="4"/>
  <c r="J72" i="4" s="1"/>
  <c r="I71" i="4"/>
  <c r="J71" i="4" s="1"/>
  <c r="I70" i="4"/>
  <c r="J70" i="4" s="1"/>
  <c r="I69" i="4"/>
  <c r="J69" i="4" s="1"/>
  <c r="I68" i="4"/>
  <c r="J68" i="4" s="1"/>
  <c r="I67" i="4"/>
  <c r="J67" i="4" s="1"/>
  <c r="I66" i="4"/>
  <c r="J66" i="4" s="1"/>
  <c r="I65" i="4"/>
  <c r="J65" i="4" s="1"/>
  <c r="I64" i="4"/>
  <c r="J64" i="4" s="1"/>
  <c r="I63" i="4"/>
  <c r="J63" i="4" s="1"/>
  <c r="I62" i="4"/>
  <c r="J62" i="4" s="1"/>
  <c r="I61" i="4"/>
  <c r="J61" i="4" s="1"/>
  <c r="I60" i="4"/>
  <c r="J60" i="4" s="1"/>
  <c r="I59" i="4"/>
  <c r="J59" i="4" s="1"/>
  <c r="I58" i="4"/>
  <c r="J58" i="4" s="1"/>
  <c r="I57" i="4"/>
  <c r="J57" i="4" s="1"/>
  <c r="I56" i="4"/>
  <c r="J56" i="4" s="1"/>
  <c r="I55" i="4"/>
  <c r="J55" i="4" s="1"/>
  <c r="I54" i="4"/>
  <c r="J54" i="4" s="1"/>
  <c r="I53" i="4"/>
  <c r="J53" i="4" s="1"/>
  <c r="I52" i="4"/>
  <c r="J52" i="4" s="1"/>
  <c r="I51" i="4"/>
  <c r="I48" i="4"/>
  <c r="J48" i="4" s="1"/>
  <c r="I47" i="4"/>
  <c r="J47" i="4" s="1"/>
  <c r="I46" i="4"/>
  <c r="J46" i="4" s="1"/>
  <c r="I45" i="4"/>
  <c r="J45" i="4" s="1"/>
  <c r="I44" i="4"/>
  <c r="J44" i="4" s="1"/>
  <c r="I43" i="4"/>
  <c r="J43" i="4" s="1"/>
  <c r="I34" i="4"/>
  <c r="J34" i="4" s="1"/>
  <c r="I33" i="4"/>
  <c r="J33" i="4" s="1"/>
  <c r="I32" i="4"/>
  <c r="J32" i="4" s="1"/>
  <c r="I31" i="4"/>
  <c r="J31" i="4" s="1"/>
  <c r="I30" i="4"/>
  <c r="J30" i="4" s="1"/>
  <c r="I29" i="4"/>
  <c r="J29" i="4" s="1"/>
  <c r="I28" i="4"/>
  <c r="J28" i="4" s="1"/>
  <c r="I27" i="4"/>
  <c r="J27" i="4" s="1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J17" i="4" s="1"/>
  <c r="I16" i="4"/>
  <c r="J16" i="4" s="1"/>
  <c r="I15" i="4"/>
  <c r="J15" i="4" s="1"/>
  <c r="I14" i="4"/>
  <c r="J14" i="4" s="1"/>
  <c r="I11" i="4"/>
  <c r="J11" i="4" s="1"/>
  <c r="I10" i="4"/>
  <c r="J10" i="4" s="1"/>
  <c r="I9" i="4"/>
  <c r="J9" i="4" s="1"/>
  <c r="I8" i="4"/>
  <c r="J8" i="4" s="1"/>
  <c r="L84" i="4"/>
  <c r="M84" i="4" s="1"/>
  <c r="L83" i="4"/>
  <c r="M83" i="4" s="1"/>
  <c r="L82" i="4"/>
  <c r="M82" i="4" s="1"/>
  <c r="L81" i="4"/>
  <c r="M81" i="4" s="1"/>
  <c r="L80" i="4"/>
  <c r="M80" i="4" s="1"/>
  <c r="L79" i="4"/>
  <c r="M79" i="4" s="1"/>
  <c r="L78" i="4"/>
  <c r="M78" i="4" s="1"/>
  <c r="L77" i="4"/>
  <c r="L76" i="4"/>
  <c r="M76" i="4" s="1"/>
  <c r="L75" i="4"/>
  <c r="M75" i="4" s="1"/>
  <c r="L74" i="4"/>
  <c r="M74" i="4" s="1"/>
  <c r="L72" i="4"/>
  <c r="M72" i="4" s="1"/>
  <c r="L71" i="4"/>
  <c r="M71" i="4" s="1"/>
  <c r="L70" i="4"/>
  <c r="M70" i="4" s="1"/>
  <c r="L69" i="4"/>
  <c r="M69" i="4" s="1"/>
  <c r="L68" i="4"/>
  <c r="M68" i="4" s="1"/>
  <c r="L67" i="4"/>
  <c r="M67" i="4" s="1"/>
  <c r="L66" i="4"/>
  <c r="M66" i="4" s="1"/>
  <c r="L65" i="4"/>
  <c r="M65" i="4" s="1"/>
  <c r="L64" i="4"/>
  <c r="M64" i="4" s="1"/>
  <c r="L63" i="4"/>
  <c r="M63" i="4" s="1"/>
  <c r="L62" i="4"/>
  <c r="M62" i="4" s="1"/>
  <c r="L61" i="4"/>
  <c r="M61" i="4" s="1"/>
  <c r="L60" i="4"/>
  <c r="M60" i="4" s="1"/>
  <c r="L59" i="4"/>
  <c r="M59" i="4" s="1"/>
  <c r="L58" i="4"/>
  <c r="M58" i="4" s="1"/>
  <c r="L57" i="4"/>
  <c r="M57" i="4" s="1"/>
  <c r="L56" i="4"/>
  <c r="M56" i="4" s="1"/>
  <c r="L55" i="4"/>
  <c r="M55" i="4" s="1"/>
  <c r="L54" i="4"/>
  <c r="M54" i="4" s="1"/>
  <c r="L53" i="4"/>
  <c r="M53" i="4" s="1"/>
  <c r="L52" i="4"/>
  <c r="M52" i="4" s="1"/>
  <c r="L51" i="4"/>
  <c r="L48" i="4"/>
  <c r="M48" i="4" s="1"/>
  <c r="L47" i="4"/>
  <c r="M47" i="4" s="1"/>
  <c r="L46" i="4"/>
  <c r="M46" i="4" s="1"/>
  <c r="L45" i="4"/>
  <c r="M45" i="4" s="1"/>
  <c r="L44" i="4"/>
  <c r="M44" i="4" s="1"/>
  <c r="L43" i="4"/>
  <c r="M43" i="4" s="1"/>
  <c r="L34" i="4"/>
  <c r="M34" i="4" s="1"/>
  <c r="L33" i="4"/>
  <c r="M33" i="4" s="1"/>
  <c r="L32" i="4"/>
  <c r="M32" i="4" s="1"/>
  <c r="L31" i="4"/>
  <c r="M31" i="4" s="1"/>
  <c r="L30" i="4"/>
  <c r="M30" i="4" s="1"/>
  <c r="L29" i="4"/>
  <c r="M29" i="4" s="1"/>
  <c r="L28" i="4"/>
  <c r="M28" i="4" s="1"/>
  <c r="L27" i="4"/>
  <c r="M27" i="4" s="1"/>
  <c r="L26" i="4"/>
  <c r="M26" i="4" s="1"/>
  <c r="L25" i="4"/>
  <c r="M25" i="4" s="1"/>
  <c r="L24" i="4"/>
  <c r="M24" i="4" s="1"/>
  <c r="L23" i="4"/>
  <c r="M23" i="4" s="1"/>
  <c r="L22" i="4"/>
  <c r="M22" i="4" s="1"/>
  <c r="L21" i="4"/>
  <c r="M21" i="4" s="1"/>
  <c r="L20" i="4"/>
  <c r="M20" i="4" s="1"/>
  <c r="L19" i="4"/>
  <c r="M19" i="4" s="1"/>
  <c r="L18" i="4"/>
  <c r="M18" i="4" s="1"/>
  <c r="L17" i="4"/>
  <c r="M17" i="4" s="1"/>
  <c r="L16" i="4"/>
  <c r="M16" i="4" s="1"/>
  <c r="L15" i="4"/>
  <c r="M15" i="4" s="1"/>
  <c r="L14" i="4"/>
  <c r="M14" i="4" s="1"/>
  <c r="L11" i="4"/>
  <c r="M11" i="4" s="1"/>
  <c r="L10" i="4"/>
  <c r="M10" i="4" s="1"/>
  <c r="L9" i="4"/>
  <c r="M9" i="4" s="1"/>
  <c r="L8" i="4"/>
  <c r="M8" i="4" s="1"/>
  <c r="O84" i="4"/>
  <c r="P84" i="4" s="1"/>
  <c r="O83" i="4"/>
  <c r="P83" i="4" s="1"/>
  <c r="O82" i="4"/>
  <c r="P82" i="4" s="1"/>
  <c r="O81" i="4"/>
  <c r="P81" i="4" s="1"/>
  <c r="O80" i="4"/>
  <c r="P80" i="4" s="1"/>
  <c r="O79" i="4"/>
  <c r="P79" i="4" s="1"/>
  <c r="O78" i="4"/>
  <c r="P78" i="4" s="1"/>
  <c r="O77" i="4"/>
  <c r="O76" i="4"/>
  <c r="P76" i="4" s="1"/>
  <c r="O75" i="4"/>
  <c r="P75" i="4" s="1"/>
  <c r="O74" i="4"/>
  <c r="P74" i="4" s="1"/>
  <c r="O72" i="4"/>
  <c r="P72" i="4" s="1"/>
  <c r="O71" i="4"/>
  <c r="P71" i="4" s="1"/>
  <c r="O70" i="4"/>
  <c r="P70" i="4" s="1"/>
  <c r="O69" i="4"/>
  <c r="P69" i="4" s="1"/>
  <c r="O68" i="4"/>
  <c r="P68" i="4" s="1"/>
  <c r="O67" i="4"/>
  <c r="P67" i="4" s="1"/>
  <c r="O66" i="4"/>
  <c r="P66" i="4" s="1"/>
  <c r="O65" i="4"/>
  <c r="P65" i="4" s="1"/>
  <c r="O64" i="4"/>
  <c r="P64" i="4" s="1"/>
  <c r="O63" i="4"/>
  <c r="P63" i="4" s="1"/>
  <c r="O62" i="4"/>
  <c r="P62" i="4" s="1"/>
  <c r="O61" i="4"/>
  <c r="P61" i="4" s="1"/>
  <c r="O60" i="4"/>
  <c r="P60" i="4" s="1"/>
  <c r="O59" i="4"/>
  <c r="P59" i="4" s="1"/>
  <c r="O58" i="4"/>
  <c r="P58" i="4" s="1"/>
  <c r="O57" i="4"/>
  <c r="P57" i="4" s="1"/>
  <c r="O56" i="4"/>
  <c r="P56" i="4" s="1"/>
  <c r="O55" i="4"/>
  <c r="P55" i="4" s="1"/>
  <c r="O54" i="4"/>
  <c r="P54" i="4" s="1"/>
  <c r="O53" i="4"/>
  <c r="P53" i="4" s="1"/>
  <c r="O52" i="4"/>
  <c r="P52" i="4" s="1"/>
  <c r="O51" i="4"/>
  <c r="P51" i="4" s="1"/>
  <c r="O48" i="4"/>
  <c r="P48" i="4" s="1"/>
  <c r="O47" i="4"/>
  <c r="P47" i="4" s="1"/>
  <c r="O46" i="4"/>
  <c r="P46" i="4" s="1"/>
  <c r="O45" i="4"/>
  <c r="P45" i="4" s="1"/>
  <c r="O44" i="4"/>
  <c r="P44" i="4" s="1"/>
  <c r="O43" i="4"/>
  <c r="P43" i="4" s="1"/>
  <c r="O34" i="4"/>
  <c r="P34" i="4" s="1"/>
  <c r="O33" i="4"/>
  <c r="P33" i="4" s="1"/>
  <c r="O32" i="4"/>
  <c r="P32" i="4" s="1"/>
  <c r="O31" i="4"/>
  <c r="P31" i="4" s="1"/>
  <c r="O30" i="4"/>
  <c r="P30" i="4" s="1"/>
  <c r="O29" i="4"/>
  <c r="P29" i="4" s="1"/>
  <c r="O28" i="4"/>
  <c r="P28" i="4" s="1"/>
  <c r="O27" i="4"/>
  <c r="P27" i="4" s="1"/>
  <c r="O26" i="4"/>
  <c r="P26" i="4" s="1"/>
  <c r="O25" i="4"/>
  <c r="P25" i="4" s="1"/>
  <c r="O24" i="4"/>
  <c r="P24" i="4" s="1"/>
  <c r="O23" i="4"/>
  <c r="P23" i="4" s="1"/>
  <c r="O22" i="4"/>
  <c r="P22" i="4" s="1"/>
  <c r="O21" i="4"/>
  <c r="P21" i="4" s="1"/>
  <c r="O20" i="4"/>
  <c r="P20" i="4" s="1"/>
  <c r="O19" i="4"/>
  <c r="P19" i="4" s="1"/>
  <c r="O18" i="4"/>
  <c r="P18" i="4" s="1"/>
  <c r="O17" i="4"/>
  <c r="P17" i="4" s="1"/>
  <c r="O16" i="4"/>
  <c r="P16" i="4" s="1"/>
  <c r="O15" i="4"/>
  <c r="P15" i="4" s="1"/>
  <c r="O14" i="4"/>
  <c r="P14" i="4" s="1"/>
  <c r="O11" i="4"/>
  <c r="P11" i="4" s="1"/>
  <c r="O10" i="4"/>
  <c r="P10" i="4" s="1"/>
  <c r="O9" i="4"/>
  <c r="P9" i="4" s="1"/>
  <c r="O8" i="4"/>
  <c r="R83" i="4"/>
  <c r="S83" i="4" s="1"/>
  <c r="R82" i="4"/>
  <c r="S82" i="4" s="1"/>
  <c r="R81" i="4"/>
  <c r="S81" i="4" s="1"/>
  <c r="R80" i="4"/>
  <c r="S80" i="4" s="1"/>
  <c r="R79" i="4"/>
  <c r="S79" i="4" s="1"/>
  <c r="R78" i="4"/>
  <c r="S78" i="4" s="1"/>
  <c r="R77" i="4"/>
  <c r="R76" i="4"/>
  <c r="S76" i="4" s="1"/>
  <c r="R75" i="4"/>
  <c r="S75" i="4" s="1"/>
  <c r="R74" i="4"/>
  <c r="S74" i="4" s="1"/>
  <c r="R72" i="4"/>
  <c r="S72" i="4" s="1"/>
  <c r="R71" i="4"/>
  <c r="S71" i="4" s="1"/>
  <c r="R70" i="4"/>
  <c r="S70" i="4" s="1"/>
  <c r="R69" i="4"/>
  <c r="S69" i="4" s="1"/>
  <c r="R68" i="4"/>
  <c r="S68" i="4" s="1"/>
  <c r="R67" i="4"/>
  <c r="S67" i="4" s="1"/>
  <c r="R66" i="4"/>
  <c r="S66" i="4" s="1"/>
  <c r="R65" i="4"/>
  <c r="S65" i="4" s="1"/>
  <c r="R64" i="4"/>
  <c r="S64" i="4" s="1"/>
  <c r="R63" i="4"/>
  <c r="S63" i="4" s="1"/>
  <c r="R62" i="4"/>
  <c r="S62" i="4" s="1"/>
  <c r="R61" i="4"/>
  <c r="S61" i="4" s="1"/>
  <c r="R60" i="4"/>
  <c r="S60" i="4" s="1"/>
  <c r="R59" i="4"/>
  <c r="S59" i="4" s="1"/>
  <c r="R58" i="4"/>
  <c r="S58" i="4" s="1"/>
  <c r="R57" i="4"/>
  <c r="S57" i="4" s="1"/>
  <c r="R56" i="4"/>
  <c r="S56" i="4" s="1"/>
  <c r="R55" i="4"/>
  <c r="S55" i="4" s="1"/>
  <c r="R54" i="4"/>
  <c r="S54" i="4" s="1"/>
  <c r="R53" i="4"/>
  <c r="S53" i="4" s="1"/>
  <c r="R52" i="4"/>
  <c r="S52" i="4" s="1"/>
  <c r="R51" i="4"/>
  <c r="S51" i="4" s="1"/>
  <c r="R48" i="4"/>
  <c r="S48" i="4" s="1"/>
  <c r="R47" i="4"/>
  <c r="S47" i="4" s="1"/>
  <c r="R46" i="4"/>
  <c r="S46" i="4" s="1"/>
  <c r="R45" i="4"/>
  <c r="S45" i="4" s="1"/>
  <c r="R44" i="4"/>
  <c r="S44" i="4" s="1"/>
  <c r="R43" i="4"/>
  <c r="S43" i="4" s="1"/>
  <c r="R34" i="4"/>
  <c r="S34" i="4" s="1"/>
  <c r="R33" i="4"/>
  <c r="S33" i="4" s="1"/>
  <c r="R32" i="4"/>
  <c r="S32" i="4" s="1"/>
  <c r="R31" i="4"/>
  <c r="S31" i="4" s="1"/>
  <c r="R30" i="4"/>
  <c r="S30" i="4" s="1"/>
  <c r="R29" i="4"/>
  <c r="S29" i="4" s="1"/>
  <c r="R28" i="4"/>
  <c r="S28" i="4" s="1"/>
  <c r="R27" i="4"/>
  <c r="S27" i="4" s="1"/>
  <c r="R26" i="4"/>
  <c r="S26" i="4" s="1"/>
  <c r="R25" i="4"/>
  <c r="S25" i="4" s="1"/>
  <c r="AK7" i="4"/>
  <c r="AD7" i="4"/>
  <c r="AE7" i="4" s="1"/>
  <c r="AH7" i="4"/>
  <c r="U7" i="4"/>
  <c r="V7" i="4" s="1"/>
  <c r="AA7" i="4"/>
  <c r="AB7" i="4" s="1"/>
  <c r="R84" i="4"/>
  <c r="S84" i="4" s="1"/>
  <c r="X7" i="4"/>
  <c r="Y7" i="4" s="1"/>
  <c r="R7" i="4"/>
  <c r="O7" i="4"/>
  <c r="L7" i="4"/>
  <c r="I7" i="4"/>
  <c r="J7" i="4" s="1"/>
  <c r="S7" i="4"/>
  <c r="P7" i="4"/>
  <c r="S77" i="4" l="1"/>
  <c r="R87" i="4"/>
  <c r="P77" i="4"/>
  <c r="O87" i="4"/>
  <c r="M77" i="4"/>
  <c r="L87" i="4"/>
  <c r="J77" i="4"/>
  <c r="I87" i="4"/>
  <c r="V77" i="4"/>
  <c r="V87" i="4" s="1"/>
  <c r="U87" i="4"/>
  <c r="Y77" i="4"/>
  <c r="Y87" i="4" s="1"/>
  <c r="X87" i="4"/>
  <c r="AB77" i="4"/>
  <c r="AB87" i="4" s="1"/>
  <c r="AA87" i="4"/>
  <c r="AE77" i="4"/>
  <c r="AE87" i="4" s="1"/>
  <c r="AD87" i="4"/>
  <c r="AH77" i="4"/>
  <c r="AH87" i="4" s="1"/>
  <c r="AG87" i="4"/>
  <c r="AK77" i="4"/>
  <c r="AK87" i="4" s="1"/>
  <c r="AJ87" i="4"/>
  <c r="AN77" i="4"/>
  <c r="AN87" i="4" s="1"/>
  <c r="AM87" i="4"/>
  <c r="AQ77" i="4"/>
  <c r="AQ87" i="4" s="1"/>
  <c r="AP87" i="4"/>
  <c r="AT77" i="4"/>
  <c r="AT87" i="4" s="1"/>
  <c r="AS87" i="4"/>
  <c r="AW77" i="4"/>
  <c r="AW87" i="4" s="1"/>
  <c r="AV87" i="4"/>
  <c r="AZ77" i="4"/>
  <c r="AZ87" i="4" s="1"/>
  <c r="AY87" i="4"/>
  <c r="BC77" i="4"/>
  <c r="BC87" i="4" s="1"/>
  <c r="BB87" i="4"/>
  <c r="BF77" i="4"/>
  <c r="BF87" i="4" s="1"/>
  <c r="BE87" i="4"/>
  <c r="BI77" i="4"/>
  <c r="BI87" i="4" s="1"/>
  <c r="BH87" i="4"/>
  <c r="BL77" i="4"/>
  <c r="BL87" i="4" s="1"/>
  <c r="BK87" i="4"/>
  <c r="BO77" i="4"/>
  <c r="BO87" i="4" s="1"/>
  <c r="BN87" i="4"/>
  <c r="BR77" i="4"/>
  <c r="BR87" i="4" s="1"/>
  <c r="BQ87" i="4"/>
  <c r="S8" i="4"/>
  <c r="P8" i="4"/>
  <c r="J51" i="4"/>
  <c r="M51" i="4"/>
  <c r="I85" i="15"/>
  <c r="M7" i="4"/>
  <c r="J87" i="4" l="1"/>
  <c r="M87" i="4"/>
  <c r="P87" i="4"/>
  <c r="S87" i="4"/>
</calcChain>
</file>

<file path=xl/sharedStrings.xml><?xml version="1.0" encoding="utf-8"?>
<sst xmlns="http://schemas.openxmlformats.org/spreadsheetml/2006/main" count="1592" uniqueCount="440">
  <si>
    <t>C1</t>
  </si>
  <si>
    <t>27p</t>
  </si>
  <si>
    <t>C2</t>
  </si>
  <si>
    <t>100u</t>
  </si>
  <si>
    <t>C3</t>
  </si>
  <si>
    <t>330n</t>
  </si>
  <si>
    <t>C4</t>
  </si>
  <si>
    <t>1u</t>
  </si>
  <si>
    <t>C5</t>
  </si>
  <si>
    <t>JAUNE</t>
  </si>
  <si>
    <t>5V</t>
  </si>
  <si>
    <t>P1</t>
  </si>
  <si>
    <t>P2</t>
  </si>
  <si>
    <t>HE10-16</t>
  </si>
  <si>
    <t>P9</t>
  </si>
  <si>
    <t>R5</t>
  </si>
  <si>
    <t>10k</t>
  </si>
  <si>
    <t>RV1</t>
  </si>
  <si>
    <t>U1</t>
  </si>
  <si>
    <t>TRACO_8W_12V_DUAL</t>
  </si>
  <si>
    <t>U2</t>
  </si>
  <si>
    <t>LM324</t>
  </si>
  <si>
    <t>U3</t>
  </si>
  <si>
    <t>LM317</t>
  </si>
  <si>
    <t>Type</t>
  </si>
  <si>
    <t>Valeur</t>
  </si>
  <si>
    <t>Référence EPSA</t>
  </si>
  <si>
    <t>Référence Farnell</t>
  </si>
  <si>
    <t>UdV</t>
  </si>
  <si>
    <t>Prix UdV</t>
  </si>
  <si>
    <t>Condensateur</t>
  </si>
  <si>
    <t>Nb de pièces</t>
  </si>
  <si>
    <t>C4,C13,C15,C17,C19,C21,C23</t>
  </si>
  <si>
    <t>C3,C6,C7,C8,C9,C10,C11,C12
C25,C26,C27,C28,C29,C30,C31
C32,C33</t>
  </si>
  <si>
    <t>Diode Jaune</t>
  </si>
  <si>
    <t>D1,D2</t>
  </si>
  <si>
    <t>Diode Zener</t>
  </si>
  <si>
    <t>D3,D4,D5,D6,D7,D8,D9,D10,
D11</t>
  </si>
  <si>
    <t>KK8</t>
  </si>
  <si>
    <t>Connecteur</t>
  </si>
  <si>
    <t>P3,P4</t>
  </si>
  <si>
    <t>P1,P2,P5,P6,P8</t>
  </si>
  <si>
    <t>KK4</t>
  </si>
  <si>
    <t>KK2</t>
  </si>
  <si>
    <t>P7,P9,P10,P12,P14,P15,P16,
P17,P20,P21</t>
  </si>
  <si>
    <t>P11,P13,P18,P19,P22,P23,P24,P25,P26,P27,P28</t>
  </si>
  <si>
    <t>Résistance</t>
  </si>
  <si>
    <t>R3,R4</t>
  </si>
  <si>
    <t>1k 0,25W</t>
  </si>
  <si>
    <t>100ohm 0,25W</t>
  </si>
  <si>
    <t>10k 0,25W</t>
  </si>
  <si>
    <t>R6,R7,R8</t>
  </si>
  <si>
    <t>5k 0,25W</t>
  </si>
  <si>
    <t>33ohm 0,25W</t>
  </si>
  <si>
    <t>20k 0,25W</t>
  </si>
  <si>
    <t>R11,R14</t>
  </si>
  <si>
    <t>15k 0,25W</t>
  </si>
  <si>
    <t>R10,R17,R18,R21,R24,R25,R26
R29,R32,R33,R34,R37,R40,R41</t>
  </si>
  <si>
    <t>R23,R31,R39</t>
  </si>
  <si>
    <t>330ohm 0,25W</t>
  </si>
  <si>
    <t>R3,R4,R12,R13,R15,R19,R20,
R22,R27,R28,R30,R35,R36,R38
R42,R43,R44,R46,R47,R48,R50
R51,R52,R54,R55,R56</t>
  </si>
  <si>
    <t>R45,R49,R53,R57</t>
  </si>
  <si>
    <t>R1,R2,R9,R16,R58,R59,R60,R61,R62,R63,R64</t>
  </si>
  <si>
    <t>Potentiomètre</t>
  </si>
  <si>
    <t>Traco</t>
  </si>
  <si>
    <t>LM</t>
  </si>
  <si>
    <t>U2,U4,U5,U6,U7,U8</t>
  </si>
  <si>
    <t>C1,C5,C14,C16,C18,C20,
C22,C24</t>
  </si>
  <si>
    <t>Carte Interface</t>
  </si>
  <si>
    <t>Prix pour la carte</t>
  </si>
  <si>
    <t>100n</t>
  </si>
  <si>
    <t>10V</t>
  </si>
  <si>
    <t>LM358</t>
  </si>
  <si>
    <t>Emplacement</t>
  </si>
  <si>
    <t>C1,</t>
  </si>
  <si>
    <t>Diode</t>
  </si>
  <si>
    <t>D3,D4,D5,D6</t>
  </si>
  <si>
    <t>MEZZA1, MEZZA2</t>
  </si>
  <si>
    <t>P1,P5,P7,P8</t>
  </si>
  <si>
    <t>R1,R4</t>
  </si>
  <si>
    <t>10K 0,25W</t>
  </si>
  <si>
    <t>R2,R3,R6,R8,R9,R10,R11</t>
  </si>
  <si>
    <t>R5,R7</t>
  </si>
  <si>
    <t>100 ohm 0,25W</t>
  </si>
  <si>
    <t>Trace</t>
  </si>
  <si>
    <t>Carte pédalier</t>
  </si>
  <si>
    <t>Carte LEM</t>
  </si>
  <si>
    <t>LEM</t>
  </si>
  <si>
    <t>1000u C2v8</t>
  </si>
  <si>
    <t>12k 3W</t>
  </si>
  <si>
    <t>R1,R2,</t>
  </si>
  <si>
    <t>27k 3W</t>
  </si>
  <si>
    <t>U1,U2,U3,U4</t>
  </si>
  <si>
    <t>P3</t>
  </si>
  <si>
    <t>C2,C4</t>
  </si>
  <si>
    <t>10u</t>
  </si>
  <si>
    <t>RELAIS-DPDT</t>
  </si>
  <si>
    <t>FET_N</t>
  </si>
  <si>
    <t>LM7805</t>
  </si>
  <si>
    <t>U5</t>
  </si>
  <si>
    <t>D1,D2,D3</t>
  </si>
  <si>
    <t>DIODE ?R3</t>
  </si>
  <si>
    <t>Carte contacteur</t>
  </si>
  <si>
    <t>K1,K2,K3</t>
  </si>
  <si>
    <t>Relais</t>
  </si>
  <si>
    <t>Bornier 4</t>
  </si>
  <si>
    <t>Q1,Q2,Q3</t>
  </si>
  <si>
    <t>Transistor</t>
  </si>
  <si>
    <t>R1,R2</t>
  </si>
  <si>
    <t>R3,R5,R7</t>
  </si>
  <si>
    <t>R4,R6,R8</t>
  </si>
  <si>
    <t>220ohm 0,25W</t>
  </si>
  <si>
    <t>Logique</t>
  </si>
  <si>
    <t>Carte moteur thermique</t>
  </si>
  <si>
    <t>D1</t>
  </si>
  <si>
    <t>??</t>
  </si>
  <si>
    <t>MEZZA1 MEZZA2</t>
  </si>
  <si>
    <t>Ampli Op</t>
  </si>
  <si>
    <t>Carte convertisseur drivers</t>
  </si>
  <si>
    <t>RED</t>
  </si>
  <si>
    <t>D2</t>
  </si>
  <si>
    <t>ALIM</t>
  </si>
  <si>
    <t>Interface</t>
  </si>
  <si>
    <t>R3</t>
  </si>
  <si>
    <t>1k</t>
  </si>
  <si>
    <t>TRACO_20WI_DUAL</t>
  </si>
  <si>
    <t>U4</t>
  </si>
  <si>
    <t>U6</t>
  </si>
  <si>
    <t>Condensateur C2</t>
  </si>
  <si>
    <t>C1,C5,C8,C10,C12,C14</t>
  </si>
  <si>
    <t>C2,C6</t>
  </si>
  <si>
    <t>C7,C9,C11,C13</t>
  </si>
  <si>
    <t>Diode LED</t>
  </si>
  <si>
    <t>Connecteur SIL-2</t>
  </si>
  <si>
    <t>P2,P4</t>
  </si>
  <si>
    <t>he10-14d</t>
  </si>
  <si>
    <t>Connecteur SIL-7</t>
  </si>
  <si>
    <t>R1,R3,R11,R12,R13,R14,R15
R16</t>
  </si>
  <si>
    <t>R2,R4</t>
  </si>
  <si>
    <t>500ohm 0,25W</t>
  </si>
  <si>
    <t>R5,R6,R7,R8</t>
  </si>
  <si>
    <t>360ohm 0,25W</t>
  </si>
  <si>
    <t>R9,R10</t>
  </si>
  <si>
    <t>Alimentation</t>
  </si>
  <si>
    <t>Inverseur logique</t>
  </si>
  <si>
    <t>4069 (DIP14)</t>
  </si>
  <si>
    <t>HCPL2531 (DIP8)</t>
  </si>
  <si>
    <t>U4,U5</t>
  </si>
  <si>
    <t>HCPL2630 (DIP8)</t>
  </si>
  <si>
    <t>HE10-10</t>
  </si>
  <si>
    <t>SW_PUSH</t>
  </si>
  <si>
    <t>Carte test ldc</t>
  </si>
  <si>
    <t>P1,P2</t>
  </si>
  <si>
    <t>P6,P7,P8,P9</t>
  </si>
  <si>
    <t>Valeur ??</t>
  </si>
  <si>
    <t>RV1,RV2</t>
  </si>
  <si>
    <t>SW1,SW2</t>
  </si>
  <si>
    <t>Bouton poussoir</t>
  </si>
  <si>
    <t>???</t>
  </si>
  <si>
    <t>Carte test PIC</t>
  </si>
  <si>
    <t>D1,D2,D3,D4,D5,D6,D7,D8,D9
D10,D11,D12,D13,D14</t>
  </si>
  <si>
    <t>LED(Diamètre couleur ?)</t>
  </si>
  <si>
    <t>R1,R2,R3,R4,R5,R6,R7,R8,R9
R10,R11,R12,R13,R14</t>
  </si>
  <si>
    <t>?? Valeur</t>
  </si>
  <si>
    <t>Carte standard 28 DCDC</t>
  </si>
  <si>
    <t>C18</t>
  </si>
  <si>
    <t>C19</t>
  </si>
  <si>
    <t>K1</t>
  </si>
  <si>
    <t>MCP2551</t>
  </si>
  <si>
    <t>ICD</t>
  </si>
  <si>
    <t>MAX232</t>
  </si>
  <si>
    <t>TMH_1205S</t>
  </si>
  <si>
    <t>X1</t>
  </si>
  <si>
    <t>10M</t>
  </si>
  <si>
    <t>C6,C9,C10,C11,C13,C14,C16</t>
  </si>
  <si>
    <t>C5,C7,C8,C12,C15,C17,C20</t>
  </si>
  <si>
    <t>RED (?? Diamètre)</t>
  </si>
  <si>
    <t>Pour RS232</t>
  </si>
  <si>
    <t>MEZZA1,MEZZA2</t>
  </si>
  <si>
    <t>P1,P2,P3,P4,P5,P6,P7,P8,P9</t>
  </si>
  <si>
    <t>R1,R2,R4</t>
  </si>
  <si>
    <t>1K 0,25W</t>
  </si>
  <si>
    <t>47K 0,25W</t>
  </si>
  <si>
    <t>Traceiver CAN</t>
  </si>
  <si>
    <t>Programmateur</t>
  </si>
  <si>
    <t>Module Série</t>
  </si>
  <si>
    <t>PIC</t>
  </si>
  <si>
    <t>PIC18F2580</t>
  </si>
  <si>
    <t>Quartz</t>
  </si>
  <si>
    <t>Carte standard 40</t>
  </si>
  <si>
    <t>PIC18F4580</t>
  </si>
  <si>
    <t>C1,C4,C5,C7,C8,C12,C15,C18</t>
  </si>
  <si>
    <t>C6,C9,C10,C11,C13,C14,C16,
C17</t>
  </si>
  <si>
    <t>RED (?diamètre)</t>
  </si>
  <si>
    <t>he10-16d</t>
  </si>
  <si>
    <t>P1,P2,P3</t>
  </si>
  <si>
    <t>Tranceiver CAN</t>
  </si>
  <si>
    <t>Nom générique</t>
  </si>
  <si>
    <t>Composants</t>
  </si>
  <si>
    <t>Condensateurs</t>
  </si>
  <si>
    <t>1000u</t>
  </si>
  <si>
    <t>Udv</t>
  </si>
  <si>
    <t>PUdV</t>
  </si>
  <si>
    <t>PU</t>
  </si>
  <si>
    <t>Udv = unité de vente</t>
  </si>
  <si>
    <t>PudV = prix unité de vente</t>
  </si>
  <si>
    <t>PU = prix unitaire</t>
  </si>
  <si>
    <t>MC0805N270J101A2.54MM</t>
  </si>
  <si>
    <t>C317C104M5U5TA</t>
  </si>
  <si>
    <t>MKP2F033301M00KSSD</t>
  </si>
  <si>
    <t>ECA2CHG010</t>
  </si>
  <si>
    <t>100YXF10MEFC6.3X11</t>
  </si>
  <si>
    <t>35ZLH100MEFC6.3X11</t>
  </si>
  <si>
    <t>Condensateurs (Rad)</t>
  </si>
  <si>
    <t>Condensateurs (Axe)</t>
  </si>
  <si>
    <t>16YXF1000MEFC10X20</t>
  </si>
  <si>
    <t>MAL202115102E3</t>
  </si>
  <si>
    <t>5k</t>
  </si>
  <si>
    <t>20k</t>
  </si>
  <si>
    <t>Résistance ¼W</t>
  </si>
  <si>
    <t>Résistance 3W</t>
  </si>
  <si>
    <t>Optocoupleur</t>
  </si>
  <si>
    <t>12k</t>
  </si>
  <si>
    <t>27k</t>
  </si>
  <si>
    <t>MF25 33R</t>
  </si>
  <si>
    <t>MCMF0W4FF1000A50</t>
  </si>
  <si>
    <t>MCMF0W4FF2200A50</t>
  </si>
  <si>
    <t>MCMF0W4FF3600A50</t>
  </si>
  <si>
    <t>MCMF0W4FF3300A50</t>
  </si>
  <si>
    <t>RN60D1001F</t>
  </si>
  <si>
    <t>CMF1/44991FLFTR</t>
  </si>
  <si>
    <t>MF25 10K</t>
  </si>
  <si>
    <t>MF25 20K</t>
  </si>
  <si>
    <t>PR03000201802JAC00</t>
  </si>
  <si>
    <t>PR03000202702JAC00</t>
  </si>
  <si>
    <t>Connecteur droit mâle</t>
  </si>
  <si>
    <t>Connecteur coudé mâle</t>
  </si>
  <si>
    <t>HE1016</t>
  </si>
  <si>
    <t>HE1010</t>
  </si>
  <si>
    <t>Connecteur droit femelle</t>
  </si>
  <si>
    <t>N2516-6002RB</t>
  </si>
  <si>
    <t>8516-4500PL</t>
  </si>
  <si>
    <t>8510-4500PL</t>
  </si>
  <si>
    <t>22_05_3021</t>
  </si>
  <si>
    <t>22_04_5053</t>
  </si>
  <si>
    <t>22_05_3041</t>
  </si>
  <si>
    <t>22_11_2082</t>
  </si>
  <si>
    <t>22_23_2021</t>
  </si>
  <si>
    <t>MC9A12-1034</t>
  </si>
  <si>
    <t>Diode Zener 10V</t>
  </si>
  <si>
    <t>Transistor FET_N</t>
  </si>
  <si>
    <t>T0-92</t>
  </si>
  <si>
    <t>2N5484"D74Z</t>
  </si>
  <si>
    <t>DEL jaune 3mm</t>
  </si>
  <si>
    <t>HLMP-1401</t>
  </si>
  <si>
    <t>DEL Yellow3</t>
  </si>
  <si>
    <t>HLMP-1301</t>
  </si>
  <si>
    <t>DEL Red3</t>
  </si>
  <si>
    <t>DEL rouge 3mm</t>
  </si>
  <si>
    <t>DEL verte 3mm</t>
  </si>
  <si>
    <t>HLMP-1503</t>
  </si>
  <si>
    <t>DEL Green3</t>
  </si>
  <si>
    <t>1N4740A</t>
  </si>
  <si>
    <t>Diode Zener 5,1V</t>
  </si>
  <si>
    <t>1N4733A</t>
  </si>
  <si>
    <t>Diode générique</t>
  </si>
  <si>
    <t>1N4148</t>
  </si>
  <si>
    <t>TEN 8-1212</t>
  </si>
  <si>
    <t>TEN 20-2423WIN</t>
  </si>
  <si>
    <t>TEN 20-2423</t>
  </si>
  <si>
    <t>Amplis Opérationels</t>
  </si>
  <si>
    <t>LM324AN</t>
  </si>
  <si>
    <t>LM358AN</t>
  </si>
  <si>
    <t>Portes NOR</t>
  </si>
  <si>
    <t>CD4001UBE</t>
  </si>
  <si>
    <t>HCF4069UBEY</t>
  </si>
  <si>
    <t>Portes inverseuses</t>
  </si>
  <si>
    <t>HCPL-2531</t>
  </si>
  <si>
    <t>HCPL-2630-000E</t>
  </si>
  <si>
    <t>HCPL-2630</t>
  </si>
  <si>
    <t>TMH 1205S</t>
  </si>
  <si>
    <t>L7805ACP</t>
  </si>
  <si>
    <t>MCP2551-E/P</t>
  </si>
  <si>
    <t>PIC 18F2580</t>
  </si>
  <si>
    <t>PIC18F2580-I/SP</t>
  </si>
  <si>
    <t>18F2580</t>
  </si>
  <si>
    <t>PIC18F4580-I/P</t>
  </si>
  <si>
    <t>18F4580</t>
  </si>
  <si>
    <t>PIC 18F4580</t>
  </si>
  <si>
    <t>Support tranceiver</t>
  </si>
  <si>
    <t>MAX 232</t>
  </si>
  <si>
    <t>Support MAX232</t>
  </si>
  <si>
    <t>Bornier ICD</t>
  </si>
  <si>
    <t>Relais DPDT</t>
  </si>
  <si>
    <t>Bouton poussoir CI</t>
  </si>
  <si>
    <t>LM7805CT</t>
  </si>
  <si>
    <t>Quartz 10m</t>
  </si>
  <si>
    <t>AS-10.000-18</t>
  </si>
  <si>
    <t>10Mhz</t>
  </si>
  <si>
    <t>Ref Farnell</t>
  </si>
  <si>
    <t>Ref fabricant</t>
  </si>
  <si>
    <t>Prix 
pour une carte</t>
  </si>
  <si>
    <t>Nb pièces 
pour une carte</t>
  </si>
  <si>
    <t>Prix
total</t>
  </si>
  <si>
    <t>CARTE INTERFACE</t>
  </si>
  <si>
    <t>emplacement</t>
  </si>
  <si>
    <t>nb pieces</t>
  </si>
  <si>
    <t>C1,C5,C14,C16,C18,C20,C22,C24</t>
  </si>
  <si>
    <t>C3,C6,C7,C8,C9,C10,C11,C12,C25,C26,C27,C28,C29,C30,C31C32,C33</t>
  </si>
  <si>
    <t>D3,D4,D5,D6,D7,D8,D9,D10,D11</t>
  </si>
  <si>
    <t>P7,P9,P10,P12,P14,P15,P16, P17,P20,P21</t>
  </si>
  <si>
    <t>R3,R4,R12,R13,R15,R19,R20,R22,R27,R28,R30,R35,R36,R38,R42,R43,R44,R46,R47,R48,R50,R51,R52,R54,R55,R56</t>
  </si>
  <si>
    <t>R10,R17,R18,R21,R24,R25,R26,R29,R32,R33,R34,R37,R40,R41</t>
  </si>
  <si>
    <t>CMF1/41502FLFTR</t>
  </si>
  <si>
    <t>15k</t>
  </si>
  <si>
    <t>Total composant</t>
  </si>
  <si>
    <t>Prix unitaire</t>
  </si>
  <si>
    <t>Prix total</t>
  </si>
  <si>
    <t>Nombre carte</t>
  </si>
  <si>
    <t>CARTE PEDALIER</t>
  </si>
  <si>
    <t>CARTE LEM</t>
  </si>
  <si>
    <t>LV 25-P</t>
  </si>
  <si>
    <t>CARTE CONTACTEUR</t>
  </si>
  <si>
    <t>CARTE MOTEUR THERMIQUE</t>
  </si>
  <si>
    <t>R1,R3,R11,R12,R13,R14,R15,R16</t>
  </si>
  <si>
    <t>CARTE CONVERTISSEUR DRIVERS</t>
  </si>
  <si>
    <t>22_27_2071</t>
  </si>
  <si>
    <t>KK7</t>
  </si>
  <si>
    <t>Manque le connecteur HE10-14d Male ou femelle ?</t>
  </si>
  <si>
    <t>MF25 510R</t>
  </si>
  <si>
    <t>CARTE TEST LDC</t>
  </si>
  <si>
    <t>Manque valeur de la résistance R1,R2</t>
  </si>
  <si>
    <t>3mm rouge</t>
  </si>
  <si>
    <t>D1,D2,D3,D4,D5,D6,D7,D8,D9,D10,D11,D12,D13,D14</t>
  </si>
  <si>
    <t>R1,R2,R3,R4,R5,R6,R7,R8,R9,R10,R11,R12,R13,R14</t>
  </si>
  <si>
    <t>CARTE TEST PIC</t>
  </si>
  <si>
    <t>RED 3mm</t>
  </si>
  <si>
    <t>CARTE STANDARD28 DCDC</t>
  </si>
  <si>
    <t>MCF 0.25W 47K</t>
  </si>
  <si>
    <t>47k</t>
  </si>
  <si>
    <t xml:space="preserve">CARTE STANDARD40 </t>
  </si>
  <si>
    <t>C6,C9,C10,C11,C13,C14,C16,C17</t>
  </si>
  <si>
    <t>Besoin</t>
  </si>
  <si>
    <t>Prix</t>
  </si>
  <si>
    <t>TOTAUX</t>
  </si>
  <si>
    <t>pièce à
commander</t>
  </si>
  <si>
    <t>3309P-1-103</t>
  </si>
  <si>
    <t>MHRJJ66NFV</t>
  </si>
  <si>
    <t>Connecteurs</t>
  </si>
  <si>
    <t>Nombre</t>
  </si>
  <si>
    <t>Nombre de pin</t>
  </si>
  <si>
    <t>Placement</t>
  </si>
  <si>
    <t>Plug M</t>
  </si>
  <si>
    <t>Receptacle F</t>
  </si>
  <si>
    <t>Plug F</t>
  </si>
  <si>
    <t>Receptacle M</t>
  </si>
  <si>
    <t>Signal</t>
  </si>
  <si>
    <t>SIgnal</t>
  </si>
  <si>
    <t>Alim MP</t>
  </si>
  <si>
    <t>Connecteurs PLUG_M_2</t>
  </si>
  <si>
    <t>Connecteurs PLUG_F_2</t>
  </si>
  <si>
    <t>Connecteurs PLUG_M_4</t>
  </si>
  <si>
    <t>Connecteurs PLUG_M_8</t>
  </si>
  <si>
    <t>Conn 2</t>
  </si>
  <si>
    <t>Conn 4</t>
  </si>
  <si>
    <t>Conn 8</t>
  </si>
  <si>
    <t>Connecteurs SOCKET_F_2</t>
  </si>
  <si>
    <t>Connecteurs SOCKET_M_2</t>
  </si>
  <si>
    <t>Connecteurs SOCKET_F_4</t>
  </si>
  <si>
    <t>Connecteurs SOCKET_F_8</t>
  </si>
  <si>
    <t xml:space="preserve">09 0571 00 08 </t>
  </si>
  <si>
    <t>09 0474 00 08</t>
  </si>
  <si>
    <t xml:space="preserve">09 0301 00 02 </t>
  </si>
  <si>
    <t xml:space="preserve">09 0304 00 02 </t>
  </si>
  <si>
    <t xml:space="preserve">09 0309 00 04 </t>
  </si>
  <si>
    <t xml:space="preserve">09 0312 00 04 </t>
  </si>
  <si>
    <t>09 0302 00 02</t>
  </si>
  <si>
    <t xml:space="preserve">09 0303 00 02 </t>
  </si>
  <si>
    <t>BOITIER ALIM</t>
  </si>
  <si>
    <t>Nombre boitier</t>
  </si>
  <si>
    <t>Nb pièces 
pour un boitier</t>
  </si>
  <si>
    <t>Prix 
pour un boitier</t>
  </si>
  <si>
    <t>BOITIER FEUX AR</t>
  </si>
  <si>
    <t>BOITIER MOTEUR TH</t>
  </si>
  <si>
    <t>BOITIER INTERFACE</t>
  </si>
  <si>
    <t>BOITIER CONVERTISSEUR</t>
  </si>
  <si>
    <t>BOITIER AFFICHAGE TDB</t>
  </si>
  <si>
    <t>BOITIER TDB</t>
  </si>
  <si>
    <t>BOITIER PEDALIER</t>
  </si>
  <si>
    <t>BOITIER VITESSE/FEUX AV</t>
  </si>
  <si>
    <t>BOITIER CONTACTEURS</t>
  </si>
  <si>
    <t>BOITIER SUPER CAPAS</t>
  </si>
  <si>
    <t>Boitier HAMMOND</t>
  </si>
  <si>
    <t>Boitier SCHNEIDER</t>
  </si>
  <si>
    <t>1590WFFBK</t>
  </si>
  <si>
    <t>Boitier std</t>
  </si>
  <si>
    <t>NSYCRN33150</t>
  </si>
  <si>
    <t>Boitier int</t>
  </si>
  <si>
    <t>Boitiers</t>
  </si>
  <si>
    <t>HAMMOND</t>
  </si>
  <si>
    <t>SCHNEIDER</t>
  </si>
  <si>
    <t>Câbles</t>
  </si>
  <si>
    <t>Fonction</t>
  </si>
  <si>
    <t>Quantité</t>
  </si>
  <si>
    <t>Ethernet</t>
  </si>
  <si>
    <t>CAN</t>
  </si>
  <si>
    <t>Vis Boitiers</t>
  </si>
  <si>
    <t>1590WMS100BK</t>
  </si>
  <si>
    <t>Entretoise F-M</t>
  </si>
  <si>
    <t>05.13.141</t>
  </si>
  <si>
    <t>F-M</t>
  </si>
  <si>
    <t>MECA</t>
  </si>
  <si>
    <t>Entretoise F-F</t>
  </si>
  <si>
    <t>05.03.103</t>
  </si>
  <si>
    <t>Vis Entretoise</t>
  </si>
  <si>
    <t>M36 PRSTMCB100</t>
  </si>
  <si>
    <t>Entretoise</t>
  </si>
  <si>
    <t>F-F</t>
  </si>
  <si>
    <t>Souple</t>
  </si>
  <si>
    <t>MP</t>
  </si>
  <si>
    <t>2227MC-28-03-F1</t>
  </si>
  <si>
    <t>DIP28-7,54</t>
  </si>
  <si>
    <t>2227MC-40-06-05-F1</t>
  </si>
  <si>
    <t>DIP40-15,24</t>
  </si>
  <si>
    <t>Support DIP28-7,54</t>
  </si>
  <si>
    <t>Support DIP40-15,24</t>
  </si>
  <si>
    <t>808-AG11D-ESL-LF</t>
  </si>
  <si>
    <t>DIP8-7,54</t>
  </si>
  <si>
    <t>Commandé en double</t>
  </si>
  <si>
    <t>Commandé en simple</t>
  </si>
  <si>
    <t>Temps d'appro long</t>
  </si>
  <si>
    <t>Pas commandé</t>
  </si>
  <si>
    <t>Ref Fabricant</t>
  </si>
  <si>
    <t>1897C SL005</t>
  </si>
  <si>
    <t>Bobine 30m</t>
  </si>
  <si>
    <t>100 m</t>
  </si>
  <si>
    <t>CAT6AUFTP4PRIC</t>
  </si>
  <si>
    <t>Site</t>
  </si>
  <si>
    <t>FARNELL</t>
  </si>
  <si>
    <t>OMBILICABLE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</si>
</sst>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5" formatCode="_-* #,##0.000\ &quot;€&quot;_-;\-* #,##0.000\ &quot;€&quot;_-;_-* &quot;-&quot;???\ &quot;€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0" xfId="0" applyBorder="1"/>
    <xf numFmtId="44" fontId="0" fillId="0" borderId="0" xfId="1" applyFont="1" applyBorder="1"/>
    <xf numFmtId="0" fontId="0" fillId="0" borderId="2" xfId="0" applyFont="1" applyBorder="1"/>
    <xf numFmtId="0" fontId="3" fillId="0" borderId="2" xfId="0" applyFont="1" applyBorder="1"/>
    <xf numFmtId="164" fontId="0" fillId="0" borderId="0" xfId="1" applyNumberFormat="1" applyFont="1" applyBorder="1"/>
    <xf numFmtId="0" fontId="3" fillId="2" borderId="2" xfId="0" applyFont="1" applyFill="1" applyBorder="1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/>
    <xf numFmtId="0" fontId="0" fillId="0" borderId="10" xfId="0" applyBorder="1"/>
    <xf numFmtId="0" fontId="0" fillId="0" borderId="10" xfId="0" applyFont="1" applyBorder="1"/>
    <xf numFmtId="0" fontId="3" fillId="0" borderId="10" xfId="0" applyFont="1" applyBorder="1"/>
    <xf numFmtId="0" fontId="3" fillId="2" borderId="10" xfId="0" applyFont="1" applyFill="1" applyBorder="1"/>
    <xf numFmtId="0" fontId="0" fillId="2" borderId="10" xfId="0" applyFill="1" applyBorder="1"/>
    <xf numFmtId="0" fontId="0" fillId="0" borderId="11" xfId="0" applyBorder="1"/>
    <xf numFmtId="0" fontId="0" fillId="0" borderId="10" xfId="0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" borderId="10" xfId="0" applyFont="1" applyFill="1" applyBorder="1"/>
    <xf numFmtId="0" fontId="1" fillId="0" borderId="12" xfId="0" applyFont="1" applyBorder="1" applyAlignment="1">
      <alignment horizontal="center"/>
    </xf>
    <xf numFmtId="164" fontId="0" fillId="0" borderId="13" xfId="0" applyNumberFormat="1" applyBorder="1"/>
    <xf numFmtId="0" fontId="1" fillId="0" borderId="0" xfId="0" applyFont="1" applyAlignment="1">
      <alignment horizontal="center" wrapText="1"/>
    </xf>
    <xf numFmtId="0" fontId="0" fillId="0" borderId="0" xfId="0" applyFill="1" applyBorder="1"/>
    <xf numFmtId="165" fontId="0" fillId="0" borderId="0" xfId="0" applyNumberFormat="1"/>
    <xf numFmtId="164" fontId="0" fillId="0" borderId="0" xfId="1" applyNumberFormat="1" applyFont="1" applyFill="1" applyBorder="1"/>
    <xf numFmtId="165" fontId="1" fillId="0" borderId="0" xfId="0" applyNumberFormat="1" applyFont="1"/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165" fontId="0" fillId="0" borderId="0" xfId="0" applyNumberFormat="1" applyBorder="1"/>
    <xf numFmtId="165" fontId="0" fillId="0" borderId="15" xfId="0" applyNumberFormat="1" applyBorder="1"/>
    <xf numFmtId="0" fontId="1" fillId="0" borderId="14" xfId="0" applyFont="1" applyBorder="1"/>
    <xf numFmtId="44" fontId="1" fillId="0" borderId="15" xfId="1" applyFont="1" applyBorder="1"/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5" fontId="1" fillId="0" borderId="0" xfId="0" applyNumberFormat="1" applyFont="1" applyBorder="1"/>
    <xf numFmtId="0" fontId="0" fillId="4" borderId="0" xfId="0" applyFill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44" fontId="0" fillId="0" borderId="3" xfId="1" applyFont="1" applyBorder="1"/>
    <xf numFmtId="164" fontId="0" fillId="0" borderId="3" xfId="1" applyNumberFormat="1" applyFont="1" applyBorder="1"/>
    <xf numFmtId="164" fontId="0" fillId="0" borderId="3" xfId="1" applyNumberFormat="1" applyFont="1" applyFill="1" applyBorder="1"/>
    <xf numFmtId="44" fontId="0" fillId="0" borderId="6" xfId="1" applyFont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44" fontId="0" fillId="0" borderId="0" xfId="0" applyNumberFormat="1"/>
    <xf numFmtId="164" fontId="0" fillId="0" borderId="13" xfId="0" applyNumberFormat="1" applyFill="1" applyBorder="1"/>
    <xf numFmtId="44" fontId="0" fillId="0" borderId="3" xfId="1" applyFont="1" applyFill="1" applyBorder="1"/>
    <xf numFmtId="0" fontId="0" fillId="0" borderId="3" xfId="0" applyBorder="1"/>
    <xf numFmtId="0" fontId="4" fillId="0" borderId="15" xfId="0" applyFont="1" applyBorder="1"/>
    <xf numFmtId="0" fontId="1" fillId="0" borderId="15" xfId="0" applyFont="1" applyFill="1" applyBorder="1" applyAlignment="1">
      <alignment horizontal="center" wrapText="1"/>
    </xf>
    <xf numFmtId="0" fontId="0" fillId="0" borderId="14" xfId="0" applyFill="1" applyBorder="1"/>
    <xf numFmtId="0" fontId="0" fillId="0" borderId="6" xfId="0" applyBorder="1"/>
    <xf numFmtId="164" fontId="0" fillId="0" borderId="17" xfId="0" applyNumberFormat="1" applyBorder="1"/>
    <xf numFmtId="164" fontId="0" fillId="0" borderId="16" xfId="0" applyNumberFormat="1" applyBorder="1"/>
    <xf numFmtId="0" fontId="0" fillId="0" borderId="2" xfId="0" applyFill="1" applyBorder="1"/>
    <xf numFmtId="0" fontId="0" fillId="0" borderId="10" xfId="0" applyFill="1" applyBorder="1"/>
    <xf numFmtId="44" fontId="0" fillId="0" borderId="18" xfId="1" applyFont="1" applyBorder="1"/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3" fillId="6" borderId="2" xfId="0" applyFont="1" applyFill="1" applyBorder="1"/>
    <xf numFmtId="0" fontId="0" fillId="7" borderId="10" xfId="0" applyFill="1" applyBorder="1"/>
    <xf numFmtId="0" fontId="0" fillId="6" borderId="2" xfId="0" applyFont="1" applyFill="1" applyBorder="1"/>
    <xf numFmtId="0" fontId="0" fillId="5" borderId="6" xfId="0" applyFill="1" applyBorder="1"/>
    <xf numFmtId="0" fontId="0" fillId="5" borderId="3" xfId="0" applyFill="1" applyBorder="1"/>
    <xf numFmtId="0" fontId="0" fillId="5" borderId="10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9" xfId="0" applyBorder="1"/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89"/>
  <sheetViews>
    <sheetView zoomScaleNormal="100" workbookViewId="0">
      <pane xSplit="7" topLeftCell="BM1" activePane="topRight" state="frozen"/>
      <selection pane="topRight" activeCell="BT39" sqref="BT39"/>
    </sheetView>
  </sheetViews>
  <sheetFormatPr baseColWidth="10" defaultRowHeight="15" x14ac:dyDescent="0.25"/>
  <cols>
    <col min="1" max="1" width="27.5703125" customWidth="1"/>
    <col min="2" max="2" width="11.140625" customWidth="1"/>
    <col min="3" max="3" width="16" customWidth="1"/>
    <col min="4" max="4" width="11.5703125" bestFit="1" customWidth="1"/>
    <col min="5" max="5" width="6.7109375" customWidth="1"/>
    <col min="6" max="7" width="9.42578125" bestFit="1" customWidth="1"/>
    <col min="8" max="8" width="18.28515625" customWidth="1"/>
    <col min="9" max="9" width="14.140625" customWidth="1"/>
    <col min="11" max="11" width="18.28515625" customWidth="1"/>
    <col min="12" max="12" width="14.140625" customWidth="1"/>
    <col min="14" max="14" width="18.28515625" customWidth="1"/>
    <col min="15" max="15" width="14.140625" customWidth="1"/>
    <col min="17" max="17" width="18.28515625" customWidth="1"/>
    <col min="18" max="18" width="14.140625" customWidth="1"/>
    <col min="20" max="20" width="18.28515625" customWidth="1"/>
    <col min="21" max="21" width="14.140625" customWidth="1"/>
    <col min="23" max="23" width="18.28515625" customWidth="1"/>
    <col min="24" max="24" width="14.140625" customWidth="1"/>
    <col min="26" max="26" width="18.28515625" customWidth="1"/>
    <col min="27" max="27" width="14.140625" customWidth="1"/>
    <col min="29" max="29" width="18.28515625" customWidth="1"/>
    <col min="30" max="30" width="14.140625" customWidth="1"/>
    <col min="32" max="32" width="18.28515625" customWidth="1"/>
    <col min="33" max="33" width="14.140625" customWidth="1"/>
    <col min="35" max="35" width="18.28515625" customWidth="1"/>
    <col min="36" max="36" width="14.140625" customWidth="1"/>
    <col min="38" max="38" width="14.5703125" customWidth="1"/>
    <col min="39" max="39" width="14.140625" customWidth="1"/>
  </cols>
  <sheetData>
    <row r="1" spans="1:70" x14ac:dyDescent="0.25">
      <c r="B1" t="s">
        <v>204</v>
      </c>
      <c r="C1" t="s">
        <v>205</v>
      </c>
    </row>
    <row r="2" spans="1:70" x14ac:dyDescent="0.25">
      <c r="B2" t="s">
        <v>206</v>
      </c>
      <c r="W2" s="52" t="s">
        <v>328</v>
      </c>
      <c r="Z2" s="52" t="s">
        <v>331</v>
      </c>
      <c r="AC2" s="54"/>
      <c r="AF2" s="54"/>
      <c r="AI2" s="54"/>
    </row>
    <row r="3" spans="1:70" ht="18.75" x14ac:dyDescent="0.3">
      <c r="H3" s="84" t="s">
        <v>304</v>
      </c>
      <c r="I3" s="84"/>
      <c r="J3" s="84"/>
      <c r="K3" s="80" t="s">
        <v>319</v>
      </c>
      <c r="L3" s="81"/>
      <c r="M3" s="82"/>
      <c r="N3" s="80" t="s">
        <v>320</v>
      </c>
      <c r="O3" s="81"/>
      <c r="P3" s="82"/>
      <c r="Q3" s="80" t="s">
        <v>322</v>
      </c>
      <c r="R3" s="81"/>
      <c r="S3" s="82"/>
      <c r="T3" s="80" t="s">
        <v>323</v>
      </c>
      <c r="U3" s="81"/>
      <c r="V3" s="82"/>
      <c r="W3" s="80" t="s">
        <v>325</v>
      </c>
      <c r="X3" s="81"/>
      <c r="Y3" s="82"/>
      <c r="Z3" s="80" t="s">
        <v>330</v>
      </c>
      <c r="AA3" s="81"/>
      <c r="AB3" s="82"/>
      <c r="AC3" s="80" t="s">
        <v>335</v>
      </c>
      <c r="AD3" s="81"/>
      <c r="AE3" s="82"/>
      <c r="AF3" s="80" t="s">
        <v>337</v>
      </c>
      <c r="AG3" s="81"/>
      <c r="AH3" s="82"/>
      <c r="AI3" s="80" t="s">
        <v>340</v>
      </c>
      <c r="AJ3" s="81"/>
      <c r="AK3" s="82"/>
      <c r="AL3" s="75" t="s">
        <v>378</v>
      </c>
      <c r="AM3" s="76"/>
      <c r="AN3" s="77"/>
      <c r="AO3" s="75" t="s">
        <v>382</v>
      </c>
      <c r="AP3" s="76"/>
      <c r="AQ3" s="77"/>
      <c r="AR3" s="75" t="s">
        <v>383</v>
      </c>
      <c r="AS3" s="76"/>
      <c r="AT3" s="77"/>
      <c r="AU3" s="75" t="s">
        <v>384</v>
      </c>
      <c r="AV3" s="76"/>
      <c r="AW3" s="77"/>
      <c r="AX3" s="75" t="s">
        <v>385</v>
      </c>
      <c r="AY3" s="76"/>
      <c r="AZ3" s="77"/>
      <c r="BA3" s="75" t="s">
        <v>386</v>
      </c>
      <c r="BB3" s="76"/>
      <c r="BC3" s="77"/>
      <c r="BD3" s="75" t="s">
        <v>387</v>
      </c>
      <c r="BE3" s="76"/>
      <c r="BF3" s="77"/>
      <c r="BG3" s="75" t="s">
        <v>388</v>
      </c>
      <c r="BH3" s="76"/>
      <c r="BI3" s="77"/>
      <c r="BJ3" s="75" t="s">
        <v>389</v>
      </c>
      <c r="BK3" s="76"/>
      <c r="BL3" s="77"/>
      <c r="BM3" s="75" t="s">
        <v>390</v>
      </c>
      <c r="BN3" s="76"/>
      <c r="BO3" s="77"/>
      <c r="BP3" s="75" t="s">
        <v>391</v>
      </c>
      <c r="BQ3" s="76"/>
      <c r="BR3" s="77"/>
    </row>
    <row r="4" spans="1:70" ht="18.75" x14ac:dyDescent="0.3">
      <c r="H4" s="85" t="s">
        <v>318</v>
      </c>
      <c r="I4" s="85"/>
      <c r="J4" s="37">
        <v>2</v>
      </c>
      <c r="K4" s="78" t="s">
        <v>318</v>
      </c>
      <c r="L4" s="79"/>
      <c r="M4" s="38">
        <v>2</v>
      </c>
      <c r="N4" s="78" t="s">
        <v>318</v>
      </c>
      <c r="O4" s="79"/>
      <c r="P4" s="38">
        <v>2</v>
      </c>
      <c r="Q4" s="78" t="s">
        <v>318</v>
      </c>
      <c r="R4" s="79"/>
      <c r="S4" s="38">
        <v>2</v>
      </c>
      <c r="T4" s="78" t="s">
        <v>318</v>
      </c>
      <c r="U4" s="79"/>
      <c r="V4" s="38">
        <v>2</v>
      </c>
      <c r="W4" s="78" t="s">
        <v>318</v>
      </c>
      <c r="X4" s="79"/>
      <c r="Y4" s="38">
        <v>2</v>
      </c>
      <c r="Z4" s="78" t="s">
        <v>318</v>
      </c>
      <c r="AA4" s="79"/>
      <c r="AB4" s="38">
        <v>2</v>
      </c>
      <c r="AC4" s="78" t="s">
        <v>318</v>
      </c>
      <c r="AD4" s="79"/>
      <c r="AE4" s="38">
        <v>1</v>
      </c>
      <c r="AF4" s="78" t="s">
        <v>318</v>
      </c>
      <c r="AG4" s="79"/>
      <c r="AH4" s="38">
        <v>20</v>
      </c>
      <c r="AI4" s="78" t="s">
        <v>318</v>
      </c>
      <c r="AJ4" s="79"/>
      <c r="AK4" s="38">
        <v>4</v>
      </c>
      <c r="AL4" s="78" t="s">
        <v>379</v>
      </c>
      <c r="AM4" s="79"/>
      <c r="AN4" s="66">
        <v>1</v>
      </c>
      <c r="AO4" s="78" t="s">
        <v>379</v>
      </c>
      <c r="AP4" s="79"/>
      <c r="AQ4" s="66">
        <v>1</v>
      </c>
      <c r="AR4" s="78" t="s">
        <v>379</v>
      </c>
      <c r="AS4" s="79"/>
      <c r="AT4" s="66">
        <v>1</v>
      </c>
      <c r="AU4" s="78" t="s">
        <v>379</v>
      </c>
      <c r="AV4" s="79"/>
      <c r="AW4" s="66">
        <v>1</v>
      </c>
      <c r="AX4" s="78" t="s">
        <v>379</v>
      </c>
      <c r="AY4" s="79"/>
      <c r="AZ4" s="66">
        <v>1</v>
      </c>
      <c r="BA4" s="78" t="s">
        <v>379</v>
      </c>
      <c r="BB4" s="79"/>
      <c r="BC4" s="66">
        <v>1</v>
      </c>
      <c r="BD4" s="78" t="s">
        <v>379</v>
      </c>
      <c r="BE4" s="79"/>
      <c r="BF4" s="66">
        <v>1</v>
      </c>
      <c r="BG4" s="78" t="s">
        <v>379</v>
      </c>
      <c r="BH4" s="79"/>
      <c r="BI4" s="66">
        <v>1</v>
      </c>
      <c r="BJ4" s="78" t="s">
        <v>379</v>
      </c>
      <c r="BK4" s="79"/>
      <c r="BL4" s="66">
        <v>1</v>
      </c>
      <c r="BM4" s="78" t="s">
        <v>379</v>
      </c>
      <c r="BN4" s="79"/>
      <c r="BO4" s="66">
        <v>1</v>
      </c>
      <c r="BP4" s="78" t="s">
        <v>379</v>
      </c>
      <c r="BQ4" s="79"/>
      <c r="BR4" s="66">
        <v>1</v>
      </c>
    </row>
    <row r="5" spans="1:70" ht="46.5" x14ac:dyDescent="0.35">
      <c r="A5" s="83" t="s">
        <v>198</v>
      </c>
      <c r="B5" s="83"/>
      <c r="C5" s="83"/>
      <c r="D5" s="83"/>
      <c r="E5" s="83"/>
      <c r="F5" s="83"/>
      <c r="G5" s="83"/>
      <c r="H5" s="32" t="s">
        <v>302</v>
      </c>
      <c r="I5" s="32" t="s">
        <v>301</v>
      </c>
      <c r="J5" s="32" t="s">
        <v>303</v>
      </c>
      <c r="K5" s="39" t="s">
        <v>302</v>
      </c>
      <c r="L5" s="40" t="s">
        <v>301</v>
      </c>
      <c r="M5" s="41" t="s">
        <v>303</v>
      </c>
      <c r="N5" s="39" t="s">
        <v>302</v>
      </c>
      <c r="O5" s="40" t="s">
        <v>301</v>
      </c>
      <c r="P5" s="41" t="s">
        <v>303</v>
      </c>
      <c r="Q5" s="39" t="s">
        <v>302</v>
      </c>
      <c r="R5" s="40" t="s">
        <v>301</v>
      </c>
      <c r="S5" s="41" t="s">
        <v>303</v>
      </c>
      <c r="T5" s="39" t="s">
        <v>302</v>
      </c>
      <c r="U5" s="40" t="s">
        <v>301</v>
      </c>
      <c r="V5" s="41" t="s">
        <v>303</v>
      </c>
      <c r="W5" s="39" t="s">
        <v>302</v>
      </c>
      <c r="X5" s="40" t="s">
        <v>301</v>
      </c>
      <c r="Y5" s="41" t="s">
        <v>303</v>
      </c>
      <c r="Z5" s="39" t="s">
        <v>302</v>
      </c>
      <c r="AA5" s="40" t="s">
        <v>301</v>
      </c>
      <c r="AB5" s="41" t="s">
        <v>303</v>
      </c>
      <c r="AC5" s="39" t="s">
        <v>302</v>
      </c>
      <c r="AD5" s="40" t="s">
        <v>301</v>
      </c>
      <c r="AE5" s="41" t="s">
        <v>303</v>
      </c>
      <c r="AF5" s="39" t="s">
        <v>302</v>
      </c>
      <c r="AG5" s="40" t="s">
        <v>301</v>
      </c>
      <c r="AH5" s="41" t="s">
        <v>303</v>
      </c>
      <c r="AI5" s="39" t="s">
        <v>302</v>
      </c>
      <c r="AJ5" s="40" t="s">
        <v>301</v>
      </c>
      <c r="AK5" s="41" t="s">
        <v>303</v>
      </c>
      <c r="AL5" s="39" t="s">
        <v>380</v>
      </c>
      <c r="AM5" s="40" t="s">
        <v>381</v>
      </c>
      <c r="AN5" s="67" t="s">
        <v>317</v>
      </c>
      <c r="AO5" s="39" t="s">
        <v>380</v>
      </c>
      <c r="AP5" s="40" t="s">
        <v>381</v>
      </c>
      <c r="AQ5" s="67" t="s">
        <v>317</v>
      </c>
      <c r="AR5" s="39" t="s">
        <v>380</v>
      </c>
      <c r="AS5" s="40" t="s">
        <v>381</v>
      </c>
      <c r="AT5" s="67" t="s">
        <v>317</v>
      </c>
      <c r="AU5" s="39" t="s">
        <v>380</v>
      </c>
      <c r="AV5" s="40" t="s">
        <v>381</v>
      </c>
      <c r="AW5" s="67" t="s">
        <v>317</v>
      </c>
      <c r="AX5" s="39" t="s">
        <v>380</v>
      </c>
      <c r="AY5" s="40" t="s">
        <v>381</v>
      </c>
      <c r="AZ5" s="67" t="s">
        <v>317</v>
      </c>
      <c r="BA5" s="39" t="s">
        <v>380</v>
      </c>
      <c r="BB5" s="40" t="s">
        <v>381</v>
      </c>
      <c r="BC5" s="67" t="s">
        <v>317</v>
      </c>
      <c r="BD5" s="39" t="s">
        <v>380</v>
      </c>
      <c r="BE5" s="40" t="s">
        <v>381</v>
      </c>
      <c r="BF5" s="67" t="s">
        <v>317</v>
      </c>
      <c r="BG5" s="39" t="s">
        <v>380</v>
      </c>
      <c r="BH5" s="40" t="s">
        <v>381</v>
      </c>
      <c r="BI5" s="67" t="s">
        <v>317</v>
      </c>
      <c r="BJ5" s="39" t="s">
        <v>380</v>
      </c>
      <c r="BK5" s="40" t="s">
        <v>381</v>
      </c>
      <c r="BL5" s="67" t="s">
        <v>317</v>
      </c>
      <c r="BM5" s="39" t="s">
        <v>380</v>
      </c>
      <c r="BN5" s="40" t="s">
        <v>381</v>
      </c>
      <c r="BO5" s="67" t="s">
        <v>317</v>
      </c>
      <c r="BP5" s="39" t="s">
        <v>380</v>
      </c>
      <c r="BQ5" s="40" t="s">
        <v>381</v>
      </c>
      <c r="BR5" s="67" t="s">
        <v>317</v>
      </c>
    </row>
    <row r="6" spans="1:70" x14ac:dyDescent="0.25">
      <c r="A6" s="17" t="s">
        <v>197</v>
      </c>
      <c r="B6" s="17" t="s">
        <v>299</v>
      </c>
      <c r="C6" s="20" t="s">
        <v>300</v>
      </c>
      <c r="D6" s="20" t="s">
        <v>25</v>
      </c>
      <c r="E6" s="18" t="s">
        <v>201</v>
      </c>
      <c r="F6" s="18" t="s">
        <v>202</v>
      </c>
      <c r="G6" s="30" t="s">
        <v>203</v>
      </c>
      <c r="K6" s="42"/>
      <c r="L6" s="8"/>
      <c r="M6" s="43"/>
      <c r="N6" s="42"/>
      <c r="O6" s="8"/>
      <c r="P6" s="43"/>
      <c r="Q6" s="42"/>
      <c r="R6" s="8"/>
      <c r="S6" s="43"/>
      <c r="T6" s="42"/>
      <c r="U6" s="8"/>
      <c r="V6" s="43"/>
      <c r="W6" s="42"/>
      <c r="X6" s="8"/>
      <c r="Y6" s="43"/>
      <c r="Z6" s="42"/>
      <c r="AA6" s="8"/>
      <c r="AB6" s="43"/>
      <c r="AC6" s="42"/>
      <c r="AD6" s="8"/>
      <c r="AE6" s="43"/>
      <c r="AF6" s="42"/>
      <c r="AG6" s="8"/>
      <c r="AH6" s="43"/>
      <c r="AI6" s="42"/>
      <c r="AJ6" s="8"/>
      <c r="AK6" s="43"/>
      <c r="AL6" s="42"/>
      <c r="AM6" s="8"/>
      <c r="AN6" s="43"/>
      <c r="AO6" s="42"/>
      <c r="AP6" s="8"/>
      <c r="AQ6" s="43"/>
      <c r="AR6" s="42"/>
      <c r="AS6" s="8"/>
      <c r="AT6" s="43"/>
      <c r="AU6" s="42"/>
      <c r="AV6" s="8"/>
      <c r="AW6" s="43"/>
      <c r="AX6" s="42"/>
      <c r="AY6" s="8"/>
      <c r="AZ6" s="43"/>
      <c r="BA6" s="42"/>
      <c r="BB6" s="8"/>
      <c r="BC6" s="43"/>
      <c r="BD6" s="42"/>
      <c r="BE6" s="8"/>
      <c r="BF6" s="43"/>
      <c r="BG6" s="42"/>
      <c r="BH6" s="8"/>
      <c r="BI6" s="43"/>
      <c r="BJ6" s="42"/>
      <c r="BK6" s="8"/>
      <c r="BL6" s="43"/>
      <c r="BM6" s="42"/>
      <c r="BN6" s="8"/>
      <c r="BO6" s="43"/>
      <c r="BP6" s="42"/>
      <c r="BQ6" s="8"/>
      <c r="BR6" s="43"/>
    </row>
    <row r="7" spans="1:70" x14ac:dyDescent="0.25">
      <c r="A7" s="7" t="s">
        <v>143</v>
      </c>
      <c r="B7" s="7">
        <v>1007558</v>
      </c>
      <c r="C7" s="21" t="s">
        <v>280</v>
      </c>
      <c r="D7" s="27" t="s">
        <v>280</v>
      </c>
      <c r="E7" s="8">
        <v>1</v>
      </c>
      <c r="F7" s="9">
        <v>6</v>
      </c>
      <c r="G7" s="31">
        <f t="shared" ref="G7:G48" si="0">F7/E7</f>
        <v>6</v>
      </c>
      <c r="H7">
        <v>0</v>
      </c>
      <c r="I7" s="34">
        <f>$G7*H7</f>
        <v>0</v>
      </c>
      <c r="J7" s="34">
        <f>J$4*I7</f>
        <v>0</v>
      </c>
      <c r="K7" s="42">
        <v>0</v>
      </c>
      <c r="L7" s="34">
        <f>$G7*K7</f>
        <v>0</v>
      </c>
      <c r="M7" s="34">
        <f>M$4*L7</f>
        <v>0</v>
      </c>
      <c r="N7" s="42">
        <v>0</v>
      </c>
      <c r="O7" s="44">
        <f>$G7*N7</f>
        <v>0</v>
      </c>
      <c r="P7" s="45">
        <f>P$4*O7</f>
        <v>0</v>
      </c>
      <c r="Q7" s="42">
        <v>0</v>
      </c>
      <c r="R7" s="44">
        <f>$G7*Q7</f>
        <v>0</v>
      </c>
      <c r="S7" s="45">
        <f>S$4*R7</f>
        <v>0</v>
      </c>
      <c r="T7" s="42">
        <v>0</v>
      </c>
      <c r="U7" s="44">
        <f>$G7*T7</f>
        <v>0</v>
      </c>
      <c r="V7" s="45">
        <f>V$4*U7</f>
        <v>0</v>
      </c>
      <c r="W7" s="42">
        <v>0</v>
      </c>
      <c r="X7" s="44">
        <f>$G7*W7</f>
        <v>0</v>
      </c>
      <c r="Y7" s="45">
        <f>Y$4*X7</f>
        <v>0</v>
      </c>
      <c r="Z7" s="42">
        <v>0</v>
      </c>
      <c r="AA7" s="44">
        <f>$G7*Z7</f>
        <v>0</v>
      </c>
      <c r="AB7" s="45">
        <f>AB$4*AA7</f>
        <v>0</v>
      </c>
      <c r="AC7" s="42">
        <v>0</v>
      </c>
      <c r="AD7" s="44">
        <f>$G7*AC7</f>
        <v>0</v>
      </c>
      <c r="AE7" s="45">
        <f>AE$4*AD7</f>
        <v>0</v>
      </c>
      <c r="AF7" s="42">
        <v>1</v>
      </c>
      <c r="AG7" s="44">
        <f>$G7*AF7</f>
        <v>6</v>
      </c>
      <c r="AH7" s="45">
        <f>AH$4*AG7</f>
        <v>120</v>
      </c>
      <c r="AI7" s="42">
        <v>0</v>
      </c>
      <c r="AJ7" s="44">
        <f>$G7*AI7</f>
        <v>0</v>
      </c>
      <c r="AK7" s="45">
        <f>AK$4*AJ7</f>
        <v>0</v>
      </c>
      <c r="AL7" s="42">
        <v>0</v>
      </c>
      <c r="AM7" s="44">
        <f>$G7*AL7</f>
        <v>0</v>
      </c>
      <c r="AN7" s="45">
        <f>AN$4*AM7</f>
        <v>0</v>
      </c>
      <c r="AO7" s="42">
        <v>0</v>
      </c>
      <c r="AP7" s="44">
        <f>$G7*AO7</f>
        <v>0</v>
      </c>
      <c r="AQ7" s="45">
        <f>AQ$4*AP7</f>
        <v>0</v>
      </c>
      <c r="AR7" s="42">
        <v>0</v>
      </c>
      <c r="AS7" s="44">
        <f>$G7*AR7</f>
        <v>0</v>
      </c>
      <c r="AT7" s="45">
        <f>AT$4*AS7</f>
        <v>0</v>
      </c>
      <c r="AU7" s="42">
        <v>0</v>
      </c>
      <c r="AV7" s="44">
        <f>$G7*AU7</f>
        <v>0</v>
      </c>
      <c r="AW7" s="45">
        <f>AW$4*AV7</f>
        <v>0</v>
      </c>
      <c r="AX7" s="42">
        <v>0</v>
      </c>
      <c r="AY7" s="44">
        <f>$G7*AX7</f>
        <v>0</v>
      </c>
      <c r="AZ7" s="45">
        <f>AZ$4*AY7</f>
        <v>0</v>
      </c>
      <c r="BA7" s="42">
        <v>0</v>
      </c>
      <c r="BB7" s="44">
        <f>$G7*BA7</f>
        <v>0</v>
      </c>
      <c r="BC7" s="45">
        <f>BC$4*BB7</f>
        <v>0</v>
      </c>
      <c r="BD7" s="42">
        <v>0</v>
      </c>
      <c r="BE7" s="44">
        <f>$G7*BD7</f>
        <v>0</v>
      </c>
      <c r="BF7" s="45">
        <f>BF$4*BE7</f>
        <v>0</v>
      </c>
      <c r="BG7" s="42">
        <v>0</v>
      </c>
      <c r="BH7" s="44">
        <f>$G7*BG7</f>
        <v>0</v>
      </c>
      <c r="BI7" s="45">
        <f>BI$4*BH7</f>
        <v>0</v>
      </c>
      <c r="BJ7" s="42">
        <v>0</v>
      </c>
      <c r="BK7" s="44">
        <f>$G7*BJ7</f>
        <v>0</v>
      </c>
      <c r="BL7" s="45">
        <f>BL$4*BK7</f>
        <v>0</v>
      </c>
      <c r="BM7" s="42">
        <v>0</v>
      </c>
      <c r="BN7" s="44">
        <f>$G7*BM7</f>
        <v>0</v>
      </c>
      <c r="BO7" s="45">
        <f>BO$4*BN7</f>
        <v>0</v>
      </c>
      <c r="BP7" s="42">
        <v>0</v>
      </c>
      <c r="BQ7" s="44">
        <f>$G7*BP7</f>
        <v>0</v>
      </c>
      <c r="BR7" s="45">
        <f>BR$4*BQ7</f>
        <v>0</v>
      </c>
    </row>
    <row r="8" spans="1:70" x14ac:dyDescent="0.25">
      <c r="A8" s="10" t="s">
        <v>143</v>
      </c>
      <c r="B8" s="10">
        <v>1261398</v>
      </c>
      <c r="C8" s="22" t="s">
        <v>281</v>
      </c>
      <c r="D8" s="28">
        <v>7805</v>
      </c>
      <c r="E8" s="8">
        <v>1</v>
      </c>
      <c r="F8" s="9">
        <v>0.69</v>
      </c>
      <c r="G8" s="31">
        <f t="shared" si="0"/>
        <v>0.69</v>
      </c>
      <c r="H8">
        <v>0</v>
      </c>
      <c r="I8" s="34">
        <f t="shared" ref="I8:I81" si="1">$G8*H8</f>
        <v>0</v>
      </c>
      <c r="J8" s="34">
        <f t="shared" ref="J8:J81" si="2">J$4*I8</f>
        <v>0</v>
      </c>
      <c r="K8" s="42">
        <v>0</v>
      </c>
      <c r="L8" s="34">
        <f t="shared" ref="L8:L81" si="3">$G8*K8</f>
        <v>0</v>
      </c>
      <c r="M8" s="34">
        <f t="shared" ref="M8:M81" si="4">M$4*L8</f>
        <v>0</v>
      </c>
      <c r="N8" s="42">
        <v>0</v>
      </c>
      <c r="O8" s="44">
        <f t="shared" ref="O8:O81" si="5">$G8*N8</f>
        <v>0</v>
      </c>
      <c r="P8" s="45">
        <f t="shared" ref="P8:P81" si="6">P$4*O8</f>
        <v>0</v>
      </c>
      <c r="Q8" s="42">
        <v>0</v>
      </c>
      <c r="R8" s="44">
        <f t="shared" ref="R8:R81" si="7">$G8*Q8</f>
        <v>0</v>
      </c>
      <c r="S8" s="45">
        <f t="shared" ref="S8:S81" si="8">S$4*R8</f>
        <v>0</v>
      </c>
      <c r="T8" s="42">
        <v>0</v>
      </c>
      <c r="U8" s="44">
        <f t="shared" ref="U8:U81" si="9">$G8*T8</f>
        <v>0</v>
      </c>
      <c r="V8" s="45">
        <f t="shared" ref="V8:V81" si="10">V$4*U8</f>
        <v>0</v>
      </c>
      <c r="W8" s="42">
        <v>0</v>
      </c>
      <c r="X8" s="44">
        <f t="shared" ref="X8:X81" si="11">$G8*W8</f>
        <v>0</v>
      </c>
      <c r="Y8" s="45">
        <f t="shared" ref="Y8:Y81" si="12">Y$4*X8</f>
        <v>0</v>
      </c>
      <c r="Z8" s="42">
        <v>0</v>
      </c>
      <c r="AA8" s="44">
        <f t="shared" ref="AA8:AA81" si="13">$G8*Z8</f>
        <v>0</v>
      </c>
      <c r="AB8" s="45">
        <f t="shared" ref="AB8:AB81" si="14">AB$4*AA8</f>
        <v>0</v>
      </c>
      <c r="AC8" s="42">
        <v>0</v>
      </c>
      <c r="AD8" s="44">
        <f t="shared" ref="AD8:AD81" si="15">$G8*AC8</f>
        <v>0</v>
      </c>
      <c r="AE8" s="45">
        <f t="shared" ref="AE8:AE81" si="16">AE$4*AD8</f>
        <v>0</v>
      </c>
      <c r="AF8" s="42">
        <v>0</v>
      </c>
      <c r="AG8" s="44">
        <f t="shared" ref="AG8:AG81" si="17">$G8*AF8</f>
        <v>0</v>
      </c>
      <c r="AH8" s="45">
        <f t="shared" ref="AH8:AH81" si="18">AH$4*AG8</f>
        <v>0</v>
      </c>
      <c r="AI8" s="42">
        <v>0</v>
      </c>
      <c r="AJ8" s="44">
        <f t="shared" ref="AJ8:AJ81" si="19">$G8*AI8</f>
        <v>0</v>
      </c>
      <c r="AK8" s="45">
        <f t="shared" ref="AK8:AK81" si="20">AK$4*AJ8</f>
        <v>0</v>
      </c>
      <c r="AL8" s="42">
        <v>0</v>
      </c>
      <c r="AM8" s="44">
        <f t="shared" ref="AM8:AM75" si="21">$G8*AL8</f>
        <v>0</v>
      </c>
      <c r="AN8" s="45">
        <f t="shared" ref="AN8:AN75" si="22">AN$4*AM8</f>
        <v>0</v>
      </c>
      <c r="AO8">
        <v>0</v>
      </c>
      <c r="AP8" s="44">
        <f t="shared" ref="AP8:AP75" si="23">$G8*AO8</f>
        <v>0</v>
      </c>
      <c r="AQ8" s="45">
        <f t="shared" ref="AQ8:AQ75" si="24">AQ$4*AP8</f>
        <v>0</v>
      </c>
      <c r="AR8">
        <v>0</v>
      </c>
      <c r="AS8" s="44">
        <f t="shared" ref="AS8:AS75" si="25">$G8*AR8</f>
        <v>0</v>
      </c>
      <c r="AT8" s="45">
        <f t="shared" ref="AT8:AT75" si="26">AT$4*AS8</f>
        <v>0</v>
      </c>
      <c r="AU8">
        <v>0</v>
      </c>
      <c r="AV8" s="44">
        <f t="shared" ref="AV8:AV75" si="27">$G8*AU8</f>
        <v>0</v>
      </c>
      <c r="AW8" s="45">
        <f t="shared" ref="AW8:AW75" si="28">AW$4*AV8</f>
        <v>0</v>
      </c>
      <c r="AX8">
        <v>0</v>
      </c>
      <c r="AY8" s="44">
        <f t="shared" ref="AY8:AY75" si="29">$G8*AX8</f>
        <v>0</v>
      </c>
      <c r="AZ8" s="45">
        <f t="shared" ref="AZ8:AZ75" si="30">AZ$4*AY8</f>
        <v>0</v>
      </c>
      <c r="BA8">
        <v>0</v>
      </c>
      <c r="BB8" s="44">
        <f t="shared" ref="BB8:BB75" si="31">$G8*BA8</f>
        <v>0</v>
      </c>
      <c r="BC8" s="45">
        <f t="shared" ref="BC8:BC75" si="32">BC$4*BB8</f>
        <v>0</v>
      </c>
      <c r="BD8">
        <v>0</v>
      </c>
      <c r="BE8" s="44">
        <f t="shared" ref="BE8:BE75" si="33">$G8*BD8</f>
        <v>0</v>
      </c>
      <c r="BF8" s="45">
        <f t="shared" ref="BF8:BF75" si="34">BF$4*BE8</f>
        <v>0</v>
      </c>
      <c r="BG8">
        <v>0</v>
      </c>
      <c r="BH8" s="44">
        <f t="shared" ref="BH8:BH75" si="35">$G8*BG8</f>
        <v>0</v>
      </c>
      <c r="BI8" s="45">
        <f t="shared" ref="BI8:BI75" si="36">BI$4*BH8</f>
        <v>0</v>
      </c>
      <c r="BJ8">
        <v>0</v>
      </c>
      <c r="BK8" s="44">
        <f t="shared" ref="BK8:BK75" si="37">$G8*BJ8</f>
        <v>0</v>
      </c>
      <c r="BL8" s="45">
        <f t="shared" ref="BL8:BL75" si="38">BL$4*BK8</f>
        <v>0</v>
      </c>
      <c r="BM8">
        <v>0</v>
      </c>
      <c r="BN8" s="44">
        <f t="shared" ref="BN8:BN75" si="39">$G8*BM8</f>
        <v>0</v>
      </c>
      <c r="BO8" s="45">
        <f t="shared" ref="BO8:BO75" si="40">BO$4*BN8</f>
        <v>0</v>
      </c>
      <c r="BP8">
        <v>0</v>
      </c>
      <c r="BQ8" s="44">
        <f t="shared" ref="BQ8:BQ75" si="41">$G8*BP8</f>
        <v>0</v>
      </c>
      <c r="BR8" s="45">
        <f t="shared" ref="BR8:BR75" si="42">BR$4*BQ8</f>
        <v>0</v>
      </c>
    </row>
    <row r="9" spans="1:70" x14ac:dyDescent="0.25">
      <c r="A9" s="11" t="s">
        <v>143</v>
      </c>
      <c r="B9" s="11">
        <v>1523798</v>
      </c>
      <c r="C9" s="23" t="s">
        <v>295</v>
      </c>
      <c r="D9" s="28" t="s">
        <v>98</v>
      </c>
      <c r="E9" s="8">
        <v>50</v>
      </c>
      <c r="F9" s="9">
        <v>17.100000000000001</v>
      </c>
      <c r="G9" s="31">
        <f t="shared" si="0"/>
        <v>0.34200000000000003</v>
      </c>
      <c r="H9">
        <v>0</v>
      </c>
      <c r="I9" s="34">
        <f t="shared" si="1"/>
        <v>0</v>
      </c>
      <c r="J9" s="34">
        <f t="shared" si="2"/>
        <v>0</v>
      </c>
      <c r="K9" s="42">
        <v>0</v>
      </c>
      <c r="L9" s="34">
        <f t="shared" si="3"/>
        <v>0</v>
      </c>
      <c r="M9" s="34">
        <f t="shared" si="4"/>
        <v>0</v>
      </c>
      <c r="N9" s="42">
        <v>0</v>
      </c>
      <c r="O9" s="44">
        <f t="shared" si="5"/>
        <v>0</v>
      </c>
      <c r="P9" s="45">
        <f t="shared" si="6"/>
        <v>0</v>
      </c>
      <c r="Q9" s="42">
        <v>1</v>
      </c>
      <c r="R9" s="44">
        <f t="shared" si="7"/>
        <v>0.34200000000000003</v>
      </c>
      <c r="S9" s="45">
        <f t="shared" si="8"/>
        <v>0.68400000000000005</v>
      </c>
      <c r="T9" s="42">
        <v>0</v>
      </c>
      <c r="U9" s="44">
        <f t="shared" si="9"/>
        <v>0</v>
      </c>
      <c r="V9" s="45">
        <f t="shared" si="10"/>
        <v>0</v>
      </c>
      <c r="W9" s="42">
        <v>1</v>
      </c>
      <c r="X9" s="44">
        <f t="shared" si="11"/>
        <v>0.34200000000000003</v>
      </c>
      <c r="Y9" s="45">
        <f t="shared" si="12"/>
        <v>0.68400000000000005</v>
      </c>
      <c r="Z9" s="42">
        <v>0</v>
      </c>
      <c r="AA9" s="44">
        <f t="shared" si="13"/>
        <v>0</v>
      </c>
      <c r="AB9" s="45">
        <f t="shared" si="14"/>
        <v>0</v>
      </c>
      <c r="AC9" s="42">
        <v>0</v>
      </c>
      <c r="AD9" s="44">
        <f t="shared" si="15"/>
        <v>0</v>
      </c>
      <c r="AE9" s="45">
        <f t="shared" si="16"/>
        <v>0</v>
      </c>
      <c r="AF9" s="42">
        <v>0</v>
      </c>
      <c r="AG9" s="44">
        <f t="shared" si="17"/>
        <v>0</v>
      </c>
      <c r="AH9" s="45">
        <f t="shared" si="18"/>
        <v>0</v>
      </c>
      <c r="AI9" s="42">
        <v>1</v>
      </c>
      <c r="AJ9" s="44">
        <f t="shared" si="19"/>
        <v>0.34200000000000003</v>
      </c>
      <c r="AK9" s="45">
        <f t="shared" si="20"/>
        <v>1.3680000000000001</v>
      </c>
      <c r="AL9" s="42">
        <v>0</v>
      </c>
      <c r="AM9" s="44">
        <f t="shared" si="21"/>
        <v>0</v>
      </c>
      <c r="AN9" s="45">
        <f t="shared" si="22"/>
        <v>0</v>
      </c>
      <c r="AO9">
        <v>0</v>
      </c>
      <c r="AP9" s="44">
        <f t="shared" si="23"/>
        <v>0</v>
      </c>
      <c r="AQ9" s="45">
        <f t="shared" si="24"/>
        <v>0</v>
      </c>
      <c r="AR9" s="42">
        <v>0</v>
      </c>
      <c r="AS9" s="44">
        <f t="shared" si="25"/>
        <v>0</v>
      </c>
      <c r="AT9" s="45">
        <f t="shared" si="26"/>
        <v>0</v>
      </c>
      <c r="AU9" s="42">
        <v>0</v>
      </c>
      <c r="AV9" s="44">
        <f t="shared" si="27"/>
        <v>0</v>
      </c>
      <c r="AW9" s="45">
        <f t="shared" si="28"/>
        <v>0</v>
      </c>
      <c r="AX9" s="42">
        <v>0</v>
      </c>
      <c r="AY9" s="44">
        <f t="shared" si="29"/>
        <v>0</v>
      </c>
      <c r="AZ9" s="45">
        <f t="shared" si="30"/>
        <v>0</v>
      </c>
      <c r="BA9" s="42">
        <v>0</v>
      </c>
      <c r="BB9" s="44">
        <f t="shared" si="31"/>
        <v>0</v>
      </c>
      <c r="BC9" s="45">
        <f t="shared" si="32"/>
        <v>0</v>
      </c>
      <c r="BD9" s="42">
        <v>0</v>
      </c>
      <c r="BE9" s="44">
        <f t="shared" si="33"/>
        <v>0</v>
      </c>
      <c r="BF9" s="45">
        <f t="shared" si="34"/>
        <v>0</v>
      </c>
      <c r="BG9" s="42">
        <v>0</v>
      </c>
      <c r="BH9" s="44">
        <f t="shared" si="35"/>
        <v>0</v>
      </c>
      <c r="BI9" s="45">
        <f t="shared" si="36"/>
        <v>0</v>
      </c>
      <c r="BJ9" s="42">
        <v>0</v>
      </c>
      <c r="BK9" s="44">
        <f t="shared" si="37"/>
        <v>0</v>
      </c>
      <c r="BL9" s="45">
        <f t="shared" si="38"/>
        <v>0</v>
      </c>
      <c r="BM9" s="42">
        <v>0</v>
      </c>
      <c r="BN9" s="44">
        <f t="shared" si="39"/>
        <v>0</v>
      </c>
      <c r="BO9" s="45">
        <f t="shared" si="40"/>
        <v>0</v>
      </c>
      <c r="BP9" s="42">
        <v>0</v>
      </c>
      <c r="BQ9" s="44">
        <f t="shared" si="41"/>
        <v>0</v>
      </c>
      <c r="BR9" s="45">
        <f t="shared" si="42"/>
        <v>0</v>
      </c>
    </row>
    <row r="10" spans="1:70" x14ac:dyDescent="0.25">
      <c r="A10" s="7" t="s">
        <v>270</v>
      </c>
      <c r="B10" s="7">
        <v>1564954</v>
      </c>
      <c r="C10" s="21" t="s">
        <v>271</v>
      </c>
      <c r="D10" s="27" t="s">
        <v>271</v>
      </c>
      <c r="E10" s="8">
        <v>1</v>
      </c>
      <c r="F10" s="9">
        <v>0.5</v>
      </c>
      <c r="G10" s="31">
        <f t="shared" si="0"/>
        <v>0.5</v>
      </c>
      <c r="H10">
        <v>6</v>
      </c>
      <c r="I10" s="34">
        <f t="shared" si="1"/>
        <v>3</v>
      </c>
      <c r="J10" s="34">
        <f t="shared" si="2"/>
        <v>6</v>
      </c>
      <c r="K10" s="42">
        <v>0</v>
      </c>
      <c r="L10" s="34">
        <f t="shared" si="3"/>
        <v>0</v>
      </c>
      <c r="M10" s="34">
        <f t="shared" si="4"/>
        <v>0</v>
      </c>
      <c r="N10" s="42">
        <v>0</v>
      </c>
      <c r="O10" s="44">
        <f t="shared" si="5"/>
        <v>0</v>
      </c>
      <c r="P10" s="45">
        <f t="shared" si="6"/>
        <v>0</v>
      </c>
      <c r="Q10" s="42">
        <v>0</v>
      </c>
      <c r="R10" s="44">
        <f t="shared" si="7"/>
        <v>0</v>
      </c>
      <c r="S10" s="45">
        <f t="shared" si="8"/>
        <v>0</v>
      </c>
      <c r="T10" s="42">
        <v>0</v>
      </c>
      <c r="U10" s="44">
        <f t="shared" si="9"/>
        <v>0</v>
      </c>
      <c r="V10" s="45">
        <f t="shared" si="10"/>
        <v>0</v>
      </c>
      <c r="W10" s="42">
        <v>0</v>
      </c>
      <c r="X10" s="44">
        <f t="shared" si="11"/>
        <v>0</v>
      </c>
      <c r="Y10" s="45">
        <f t="shared" si="12"/>
        <v>0</v>
      </c>
      <c r="Z10" s="42">
        <v>0</v>
      </c>
      <c r="AA10" s="44">
        <f t="shared" si="13"/>
        <v>0</v>
      </c>
      <c r="AB10" s="45">
        <f t="shared" si="14"/>
        <v>0</v>
      </c>
      <c r="AC10" s="42">
        <v>0</v>
      </c>
      <c r="AD10" s="44">
        <f t="shared" si="15"/>
        <v>0</v>
      </c>
      <c r="AE10" s="45">
        <f t="shared" si="16"/>
        <v>0</v>
      </c>
      <c r="AF10" s="42">
        <v>0</v>
      </c>
      <c r="AG10" s="44">
        <f t="shared" si="17"/>
        <v>0</v>
      </c>
      <c r="AH10" s="45">
        <f t="shared" si="18"/>
        <v>0</v>
      </c>
      <c r="AI10" s="42">
        <v>0</v>
      </c>
      <c r="AJ10" s="44">
        <f t="shared" si="19"/>
        <v>0</v>
      </c>
      <c r="AK10" s="45">
        <f t="shared" si="20"/>
        <v>0</v>
      </c>
      <c r="AL10" s="42">
        <v>0</v>
      </c>
      <c r="AM10" s="44">
        <f t="shared" si="21"/>
        <v>0</v>
      </c>
      <c r="AN10" s="45">
        <f t="shared" si="22"/>
        <v>0</v>
      </c>
      <c r="AO10" s="42">
        <v>0</v>
      </c>
      <c r="AP10" s="44">
        <f t="shared" si="23"/>
        <v>0</v>
      </c>
      <c r="AQ10" s="45">
        <f t="shared" si="24"/>
        <v>0</v>
      </c>
      <c r="AR10">
        <v>0</v>
      </c>
      <c r="AS10" s="44">
        <f t="shared" si="25"/>
        <v>0</v>
      </c>
      <c r="AT10" s="45">
        <f t="shared" si="26"/>
        <v>0</v>
      </c>
      <c r="AU10">
        <v>0</v>
      </c>
      <c r="AV10" s="44">
        <f t="shared" si="27"/>
        <v>0</v>
      </c>
      <c r="AW10" s="45">
        <f t="shared" si="28"/>
        <v>0</v>
      </c>
      <c r="AX10">
        <v>0</v>
      </c>
      <c r="AY10" s="44">
        <f t="shared" si="29"/>
        <v>0</v>
      </c>
      <c r="AZ10" s="45">
        <f t="shared" si="30"/>
        <v>0</v>
      </c>
      <c r="BA10" s="42">
        <v>0</v>
      </c>
      <c r="BB10" s="44">
        <f t="shared" si="31"/>
        <v>0</v>
      </c>
      <c r="BC10" s="45">
        <f t="shared" si="32"/>
        <v>0</v>
      </c>
      <c r="BD10" s="42">
        <v>0</v>
      </c>
      <c r="BE10" s="44">
        <f t="shared" si="33"/>
        <v>0</v>
      </c>
      <c r="BF10" s="45">
        <f t="shared" si="34"/>
        <v>0</v>
      </c>
      <c r="BG10" s="42">
        <v>0</v>
      </c>
      <c r="BH10" s="44">
        <f t="shared" si="35"/>
        <v>0</v>
      </c>
      <c r="BI10" s="45">
        <f t="shared" si="36"/>
        <v>0</v>
      </c>
      <c r="BJ10" s="42">
        <v>0</v>
      </c>
      <c r="BK10" s="44">
        <f t="shared" si="37"/>
        <v>0</v>
      </c>
      <c r="BL10" s="45">
        <f t="shared" si="38"/>
        <v>0</v>
      </c>
      <c r="BM10" s="42">
        <v>0</v>
      </c>
      <c r="BN10" s="44">
        <f t="shared" si="39"/>
        <v>0</v>
      </c>
      <c r="BO10" s="45">
        <f t="shared" si="40"/>
        <v>0</v>
      </c>
      <c r="BP10" s="42">
        <v>0</v>
      </c>
      <c r="BQ10" s="44">
        <f t="shared" si="41"/>
        <v>0</v>
      </c>
      <c r="BR10" s="45">
        <f t="shared" si="42"/>
        <v>0</v>
      </c>
    </row>
    <row r="11" spans="1:70" x14ac:dyDescent="0.25">
      <c r="A11" s="7" t="s">
        <v>270</v>
      </c>
      <c r="B11" s="7">
        <v>9486810</v>
      </c>
      <c r="C11" s="21" t="s">
        <v>272</v>
      </c>
      <c r="D11" s="27" t="s">
        <v>272</v>
      </c>
      <c r="E11" s="8">
        <v>1</v>
      </c>
      <c r="F11" s="9">
        <v>0.82</v>
      </c>
      <c r="G11" s="31">
        <f t="shared" si="0"/>
        <v>0.82</v>
      </c>
      <c r="H11">
        <v>0</v>
      </c>
      <c r="I11" s="34">
        <f t="shared" si="1"/>
        <v>0</v>
      </c>
      <c r="J11" s="34">
        <f t="shared" si="2"/>
        <v>0</v>
      </c>
      <c r="K11" s="42">
        <v>1</v>
      </c>
      <c r="L11" s="34">
        <f t="shared" si="3"/>
        <v>0.82</v>
      </c>
      <c r="M11" s="34">
        <f t="shared" si="4"/>
        <v>1.64</v>
      </c>
      <c r="N11" s="42">
        <v>0</v>
      </c>
      <c r="O11" s="44">
        <f t="shared" si="5"/>
        <v>0</v>
      </c>
      <c r="P11" s="45">
        <f t="shared" si="6"/>
        <v>0</v>
      </c>
      <c r="Q11" s="42">
        <v>0</v>
      </c>
      <c r="R11" s="44">
        <f t="shared" si="7"/>
        <v>0</v>
      </c>
      <c r="S11" s="45">
        <f t="shared" si="8"/>
        <v>0</v>
      </c>
      <c r="T11" s="42">
        <v>1</v>
      </c>
      <c r="U11" s="44">
        <f t="shared" si="9"/>
        <v>0.82</v>
      </c>
      <c r="V11" s="45">
        <f t="shared" si="10"/>
        <v>1.64</v>
      </c>
      <c r="W11" s="42">
        <v>0</v>
      </c>
      <c r="X11" s="44">
        <f t="shared" si="11"/>
        <v>0</v>
      </c>
      <c r="Y11" s="45">
        <f t="shared" si="12"/>
        <v>0</v>
      </c>
      <c r="Z11" s="42">
        <v>0</v>
      </c>
      <c r="AA11" s="44">
        <f t="shared" si="13"/>
        <v>0</v>
      </c>
      <c r="AB11" s="45">
        <f t="shared" si="14"/>
        <v>0</v>
      </c>
      <c r="AC11" s="42">
        <v>0</v>
      </c>
      <c r="AD11" s="44">
        <f t="shared" si="15"/>
        <v>0</v>
      </c>
      <c r="AE11" s="45">
        <f t="shared" si="16"/>
        <v>0</v>
      </c>
      <c r="AF11" s="42">
        <v>0</v>
      </c>
      <c r="AG11" s="44">
        <f t="shared" si="17"/>
        <v>0</v>
      </c>
      <c r="AH11" s="45">
        <f t="shared" si="18"/>
        <v>0</v>
      </c>
      <c r="AI11" s="42">
        <v>0</v>
      </c>
      <c r="AJ11" s="44">
        <f t="shared" si="19"/>
        <v>0</v>
      </c>
      <c r="AK11" s="45">
        <f t="shared" si="20"/>
        <v>0</v>
      </c>
      <c r="AL11" s="42">
        <v>0</v>
      </c>
      <c r="AM11" s="44">
        <f t="shared" si="21"/>
        <v>0</v>
      </c>
      <c r="AN11" s="45">
        <f t="shared" si="22"/>
        <v>0</v>
      </c>
      <c r="AO11">
        <v>0</v>
      </c>
      <c r="AP11" s="44">
        <f t="shared" si="23"/>
        <v>0</v>
      </c>
      <c r="AQ11" s="45">
        <f t="shared" si="24"/>
        <v>0</v>
      </c>
      <c r="AR11" s="42">
        <v>0</v>
      </c>
      <c r="AS11" s="44">
        <f t="shared" si="25"/>
        <v>0</v>
      </c>
      <c r="AT11" s="45">
        <f t="shared" si="26"/>
        <v>0</v>
      </c>
      <c r="AU11" s="42">
        <v>0</v>
      </c>
      <c r="AV11" s="44">
        <f t="shared" si="27"/>
        <v>0</v>
      </c>
      <c r="AW11" s="45">
        <f t="shared" si="28"/>
        <v>0</v>
      </c>
      <c r="AX11" s="42">
        <v>0</v>
      </c>
      <c r="AY11" s="44">
        <f t="shared" si="29"/>
        <v>0</v>
      </c>
      <c r="AZ11" s="45">
        <f t="shared" si="30"/>
        <v>0</v>
      </c>
      <c r="BA11">
        <v>0</v>
      </c>
      <c r="BB11" s="44">
        <f t="shared" si="31"/>
        <v>0</v>
      </c>
      <c r="BC11" s="45">
        <f t="shared" si="32"/>
        <v>0</v>
      </c>
      <c r="BD11">
        <v>0</v>
      </c>
      <c r="BE11" s="44">
        <f t="shared" si="33"/>
        <v>0</v>
      </c>
      <c r="BF11" s="45">
        <f t="shared" si="34"/>
        <v>0</v>
      </c>
      <c r="BG11">
        <v>0</v>
      </c>
      <c r="BH11" s="44">
        <f t="shared" si="35"/>
        <v>0</v>
      </c>
      <c r="BI11" s="45">
        <f t="shared" si="36"/>
        <v>0</v>
      </c>
      <c r="BJ11" s="42">
        <v>0</v>
      </c>
      <c r="BK11" s="44">
        <f t="shared" si="37"/>
        <v>0</v>
      </c>
      <c r="BL11" s="45">
        <f t="shared" si="38"/>
        <v>0</v>
      </c>
      <c r="BM11">
        <v>0</v>
      </c>
      <c r="BN11" s="44">
        <f t="shared" si="39"/>
        <v>0</v>
      </c>
      <c r="BO11" s="45">
        <f t="shared" si="40"/>
        <v>0</v>
      </c>
      <c r="BP11">
        <v>0</v>
      </c>
      <c r="BQ11" s="44">
        <f t="shared" si="41"/>
        <v>0</v>
      </c>
      <c r="BR11" s="45">
        <f t="shared" si="42"/>
        <v>0</v>
      </c>
    </row>
    <row r="12" spans="1:70" x14ac:dyDescent="0.25">
      <c r="A12" s="21" t="s">
        <v>392</v>
      </c>
      <c r="B12">
        <v>1896827</v>
      </c>
      <c r="C12" s="7" t="s">
        <v>394</v>
      </c>
      <c r="D12" s="27" t="s">
        <v>395</v>
      </c>
      <c r="E12" s="33">
        <v>1</v>
      </c>
      <c r="F12" s="9">
        <v>58.93</v>
      </c>
      <c r="G12" s="31">
        <f t="shared" si="0"/>
        <v>58.93</v>
      </c>
      <c r="H12">
        <v>0</v>
      </c>
      <c r="I12" s="34">
        <f t="shared" si="1"/>
        <v>0</v>
      </c>
      <c r="J12" s="34">
        <f t="shared" si="2"/>
        <v>0</v>
      </c>
      <c r="K12" s="42">
        <v>0</v>
      </c>
      <c r="L12" s="34">
        <f t="shared" si="3"/>
        <v>0</v>
      </c>
      <c r="M12" s="34">
        <f t="shared" si="4"/>
        <v>0</v>
      </c>
      <c r="N12" s="42">
        <v>0</v>
      </c>
      <c r="O12" s="44">
        <f t="shared" si="5"/>
        <v>0</v>
      </c>
      <c r="P12" s="45">
        <f t="shared" si="6"/>
        <v>0</v>
      </c>
      <c r="Q12" s="42">
        <v>0</v>
      </c>
      <c r="R12" s="44">
        <f t="shared" si="7"/>
        <v>0</v>
      </c>
      <c r="S12" s="45">
        <f t="shared" si="8"/>
        <v>0</v>
      </c>
      <c r="T12" s="42">
        <v>0</v>
      </c>
      <c r="U12" s="44">
        <f t="shared" si="9"/>
        <v>0</v>
      </c>
      <c r="V12" s="45">
        <f t="shared" si="10"/>
        <v>0</v>
      </c>
      <c r="W12" s="42">
        <v>0</v>
      </c>
      <c r="X12" s="44">
        <f t="shared" si="11"/>
        <v>0</v>
      </c>
      <c r="Y12" s="45">
        <f t="shared" si="12"/>
        <v>0</v>
      </c>
      <c r="Z12" s="42">
        <v>0</v>
      </c>
      <c r="AA12" s="44">
        <f t="shared" si="13"/>
        <v>0</v>
      </c>
      <c r="AB12" s="45">
        <f t="shared" si="14"/>
        <v>0</v>
      </c>
      <c r="AC12" s="42">
        <v>0</v>
      </c>
      <c r="AD12" s="44">
        <f t="shared" si="15"/>
        <v>0</v>
      </c>
      <c r="AE12" s="45">
        <f t="shared" si="16"/>
        <v>0</v>
      </c>
      <c r="AF12" s="42">
        <v>0</v>
      </c>
      <c r="AG12" s="44">
        <f t="shared" si="17"/>
        <v>0</v>
      </c>
      <c r="AH12" s="45">
        <f t="shared" si="18"/>
        <v>0</v>
      </c>
      <c r="AI12" s="42">
        <v>0</v>
      </c>
      <c r="AJ12" s="44">
        <f t="shared" si="19"/>
        <v>0</v>
      </c>
      <c r="AK12" s="45">
        <f t="shared" si="20"/>
        <v>0</v>
      </c>
      <c r="AL12" s="42">
        <v>1</v>
      </c>
      <c r="AM12" s="44">
        <f t="shared" si="21"/>
        <v>58.93</v>
      </c>
      <c r="AN12" s="45">
        <f t="shared" si="22"/>
        <v>58.93</v>
      </c>
      <c r="AO12">
        <v>1</v>
      </c>
      <c r="AP12" s="44">
        <f t="shared" si="23"/>
        <v>58.93</v>
      </c>
      <c r="AQ12" s="45">
        <f t="shared" si="24"/>
        <v>58.93</v>
      </c>
      <c r="AR12" s="68">
        <v>1</v>
      </c>
      <c r="AS12" s="44">
        <f t="shared" si="25"/>
        <v>58.93</v>
      </c>
      <c r="AT12" s="45">
        <f t="shared" si="26"/>
        <v>58.93</v>
      </c>
      <c r="AU12" s="68">
        <v>0</v>
      </c>
      <c r="AV12" s="44">
        <f t="shared" si="27"/>
        <v>0</v>
      </c>
      <c r="AW12" s="45">
        <f t="shared" si="28"/>
        <v>0</v>
      </c>
      <c r="AX12" s="68">
        <v>1</v>
      </c>
      <c r="AY12" s="44">
        <f t="shared" si="29"/>
        <v>58.93</v>
      </c>
      <c r="AZ12" s="45">
        <f t="shared" si="30"/>
        <v>58.93</v>
      </c>
      <c r="BA12">
        <v>1</v>
      </c>
      <c r="BB12" s="44">
        <f t="shared" si="31"/>
        <v>58.93</v>
      </c>
      <c r="BC12" s="45">
        <f t="shared" si="32"/>
        <v>58.93</v>
      </c>
      <c r="BD12">
        <v>1</v>
      </c>
      <c r="BE12" s="44">
        <f t="shared" si="33"/>
        <v>58.93</v>
      </c>
      <c r="BF12" s="45">
        <f t="shared" si="34"/>
        <v>58.93</v>
      </c>
      <c r="BG12">
        <v>1</v>
      </c>
      <c r="BH12" s="44">
        <f t="shared" si="35"/>
        <v>58.93</v>
      </c>
      <c r="BI12" s="45">
        <f t="shared" si="36"/>
        <v>58.93</v>
      </c>
      <c r="BJ12" s="68">
        <v>1</v>
      </c>
      <c r="BK12" s="44">
        <f t="shared" si="37"/>
        <v>58.93</v>
      </c>
      <c r="BL12" s="45">
        <f t="shared" si="38"/>
        <v>58.93</v>
      </c>
      <c r="BM12">
        <v>1</v>
      </c>
      <c r="BN12" s="44">
        <f t="shared" si="39"/>
        <v>58.93</v>
      </c>
      <c r="BO12" s="45">
        <f t="shared" si="40"/>
        <v>58.93</v>
      </c>
      <c r="BP12">
        <v>1</v>
      </c>
      <c r="BQ12" s="44">
        <f t="shared" si="41"/>
        <v>58.93</v>
      </c>
      <c r="BR12" s="45">
        <f t="shared" si="42"/>
        <v>58.93</v>
      </c>
    </row>
    <row r="13" spans="1:70" x14ac:dyDescent="0.25">
      <c r="A13" s="21" t="s">
        <v>393</v>
      </c>
      <c r="B13">
        <v>1850790</v>
      </c>
      <c r="C13" t="s">
        <v>396</v>
      </c>
      <c r="D13" s="27" t="s">
        <v>397</v>
      </c>
      <c r="E13" s="33">
        <v>1</v>
      </c>
      <c r="F13" s="9">
        <v>51</v>
      </c>
      <c r="G13" s="31">
        <f t="shared" si="0"/>
        <v>51</v>
      </c>
      <c r="H13">
        <v>0</v>
      </c>
      <c r="I13" s="34">
        <f t="shared" si="1"/>
        <v>0</v>
      </c>
      <c r="J13" s="34">
        <f t="shared" si="2"/>
        <v>0</v>
      </c>
      <c r="K13" s="42">
        <v>0</v>
      </c>
      <c r="L13" s="34">
        <f t="shared" si="3"/>
        <v>0</v>
      </c>
      <c r="M13" s="34">
        <f t="shared" si="4"/>
        <v>0</v>
      </c>
      <c r="N13" s="42">
        <v>0</v>
      </c>
      <c r="O13" s="44">
        <f t="shared" si="5"/>
        <v>0</v>
      </c>
      <c r="P13" s="45">
        <f t="shared" si="6"/>
        <v>0</v>
      </c>
      <c r="Q13" s="42">
        <v>0</v>
      </c>
      <c r="R13" s="44">
        <f t="shared" si="7"/>
        <v>0</v>
      </c>
      <c r="S13" s="45">
        <f t="shared" si="8"/>
        <v>0</v>
      </c>
      <c r="T13" s="42">
        <v>0</v>
      </c>
      <c r="U13" s="44">
        <f t="shared" si="9"/>
        <v>0</v>
      </c>
      <c r="V13" s="45">
        <f t="shared" si="10"/>
        <v>0</v>
      </c>
      <c r="W13" s="42">
        <v>0</v>
      </c>
      <c r="X13" s="44">
        <f t="shared" si="11"/>
        <v>0</v>
      </c>
      <c r="Y13" s="45">
        <f t="shared" si="12"/>
        <v>0</v>
      </c>
      <c r="Z13" s="42">
        <v>0</v>
      </c>
      <c r="AA13" s="44">
        <f t="shared" si="13"/>
        <v>0</v>
      </c>
      <c r="AB13" s="45">
        <f t="shared" si="14"/>
        <v>0</v>
      </c>
      <c r="AC13" s="42">
        <v>0</v>
      </c>
      <c r="AD13" s="44">
        <f t="shared" si="15"/>
        <v>0</v>
      </c>
      <c r="AE13" s="45">
        <f t="shared" si="16"/>
        <v>0</v>
      </c>
      <c r="AF13" s="42">
        <v>0</v>
      </c>
      <c r="AG13" s="44">
        <f t="shared" si="17"/>
        <v>0</v>
      </c>
      <c r="AH13" s="45">
        <f t="shared" si="18"/>
        <v>0</v>
      </c>
      <c r="AI13" s="42">
        <v>0</v>
      </c>
      <c r="AJ13" s="44">
        <f t="shared" si="19"/>
        <v>0</v>
      </c>
      <c r="AK13" s="45">
        <f t="shared" si="20"/>
        <v>0</v>
      </c>
      <c r="AL13" s="42">
        <v>0</v>
      </c>
      <c r="AM13" s="44">
        <f t="shared" si="21"/>
        <v>0</v>
      </c>
      <c r="AN13" s="45">
        <f t="shared" si="22"/>
        <v>0</v>
      </c>
      <c r="AO13">
        <v>0</v>
      </c>
      <c r="AP13" s="44">
        <f t="shared" si="23"/>
        <v>0</v>
      </c>
      <c r="AQ13" s="45">
        <f t="shared" si="24"/>
        <v>0</v>
      </c>
      <c r="AR13" s="68">
        <v>0</v>
      </c>
      <c r="AS13" s="44">
        <f t="shared" si="25"/>
        <v>0</v>
      </c>
      <c r="AT13" s="45">
        <f t="shared" si="26"/>
        <v>0</v>
      </c>
      <c r="AU13" s="68">
        <v>1</v>
      </c>
      <c r="AV13" s="44">
        <f t="shared" si="27"/>
        <v>51</v>
      </c>
      <c r="AW13" s="45">
        <f t="shared" si="28"/>
        <v>51</v>
      </c>
      <c r="AX13" s="68">
        <v>0</v>
      </c>
      <c r="AY13" s="44">
        <f t="shared" si="29"/>
        <v>0</v>
      </c>
      <c r="AZ13" s="45">
        <f t="shared" si="30"/>
        <v>0</v>
      </c>
      <c r="BA13">
        <v>0</v>
      </c>
      <c r="BB13" s="44">
        <f t="shared" si="31"/>
        <v>0</v>
      </c>
      <c r="BC13" s="45">
        <f t="shared" si="32"/>
        <v>0</v>
      </c>
      <c r="BD13">
        <v>0</v>
      </c>
      <c r="BE13" s="44">
        <f t="shared" si="33"/>
        <v>0</v>
      </c>
      <c r="BF13" s="45">
        <f t="shared" si="34"/>
        <v>0</v>
      </c>
      <c r="BG13">
        <v>0</v>
      </c>
      <c r="BH13" s="44">
        <f t="shared" si="35"/>
        <v>0</v>
      </c>
      <c r="BI13" s="45">
        <f t="shared" si="36"/>
        <v>0</v>
      </c>
      <c r="BJ13" s="68">
        <v>0</v>
      </c>
      <c r="BK13" s="44">
        <f t="shared" si="37"/>
        <v>0</v>
      </c>
      <c r="BL13" s="45">
        <f t="shared" si="38"/>
        <v>0</v>
      </c>
      <c r="BM13">
        <v>0</v>
      </c>
      <c r="BN13" s="44">
        <f t="shared" si="39"/>
        <v>0</v>
      </c>
      <c r="BO13" s="45">
        <f t="shared" si="40"/>
        <v>0</v>
      </c>
      <c r="BP13">
        <v>0</v>
      </c>
      <c r="BQ13" s="44">
        <f t="shared" si="41"/>
        <v>0</v>
      </c>
      <c r="BR13" s="45">
        <f t="shared" si="42"/>
        <v>0</v>
      </c>
    </row>
    <row r="14" spans="1:70" x14ac:dyDescent="0.25">
      <c r="A14" s="10" t="s">
        <v>292</v>
      </c>
      <c r="B14" s="7">
        <v>3938414</v>
      </c>
      <c r="C14" s="7" t="s">
        <v>347</v>
      </c>
      <c r="D14" s="21" t="s">
        <v>169</v>
      </c>
      <c r="E14" s="33">
        <v>1</v>
      </c>
      <c r="F14" s="9">
        <v>0.85</v>
      </c>
      <c r="G14" s="31">
        <f t="shared" si="0"/>
        <v>0.85</v>
      </c>
      <c r="H14">
        <v>0</v>
      </c>
      <c r="I14" s="34">
        <f t="shared" si="1"/>
        <v>0</v>
      </c>
      <c r="J14" s="34">
        <f t="shared" si="2"/>
        <v>0</v>
      </c>
      <c r="K14" s="42">
        <v>0</v>
      </c>
      <c r="L14" s="34">
        <f t="shared" si="3"/>
        <v>0</v>
      </c>
      <c r="M14" s="34">
        <f t="shared" si="4"/>
        <v>0</v>
      </c>
      <c r="N14" s="42">
        <v>0</v>
      </c>
      <c r="O14" s="44">
        <f t="shared" si="5"/>
        <v>0</v>
      </c>
      <c r="P14" s="45">
        <f t="shared" si="6"/>
        <v>0</v>
      </c>
      <c r="Q14" s="42">
        <v>0</v>
      </c>
      <c r="R14" s="44">
        <f t="shared" si="7"/>
        <v>0</v>
      </c>
      <c r="S14" s="45">
        <f t="shared" si="8"/>
        <v>0</v>
      </c>
      <c r="T14" s="42">
        <v>0</v>
      </c>
      <c r="U14" s="44">
        <f t="shared" si="9"/>
        <v>0</v>
      </c>
      <c r="V14" s="45">
        <f t="shared" si="10"/>
        <v>0</v>
      </c>
      <c r="W14" s="42">
        <v>0</v>
      </c>
      <c r="X14" s="44">
        <f t="shared" si="11"/>
        <v>0</v>
      </c>
      <c r="Y14" s="45">
        <f t="shared" si="12"/>
        <v>0</v>
      </c>
      <c r="Z14" s="42">
        <v>0</v>
      </c>
      <c r="AA14" s="44">
        <f t="shared" si="13"/>
        <v>0</v>
      </c>
      <c r="AB14" s="45">
        <f t="shared" si="14"/>
        <v>0</v>
      </c>
      <c r="AC14" s="42">
        <v>0</v>
      </c>
      <c r="AD14" s="44">
        <f t="shared" si="15"/>
        <v>0</v>
      </c>
      <c r="AE14" s="45">
        <f t="shared" si="16"/>
        <v>0</v>
      </c>
      <c r="AF14" s="42">
        <v>1</v>
      </c>
      <c r="AG14" s="44">
        <f t="shared" si="17"/>
        <v>0.85</v>
      </c>
      <c r="AH14" s="45">
        <f t="shared" si="18"/>
        <v>17</v>
      </c>
      <c r="AI14" s="42">
        <v>1</v>
      </c>
      <c r="AJ14" s="44">
        <f t="shared" si="19"/>
        <v>0.85</v>
      </c>
      <c r="AK14" s="45">
        <f t="shared" si="20"/>
        <v>3.4</v>
      </c>
      <c r="AL14" s="42">
        <v>0</v>
      </c>
      <c r="AM14" s="44">
        <f t="shared" si="21"/>
        <v>0</v>
      </c>
      <c r="AN14" s="45">
        <f t="shared" si="22"/>
        <v>0</v>
      </c>
      <c r="AO14">
        <v>0</v>
      </c>
      <c r="AP14" s="44">
        <f t="shared" si="23"/>
        <v>0</v>
      </c>
      <c r="AQ14" s="45">
        <f t="shared" si="24"/>
        <v>0</v>
      </c>
      <c r="AR14">
        <v>0</v>
      </c>
      <c r="AS14" s="44">
        <f t="shared" si="25"/>
        <v>0</v>
      </c>
      <c r="AT14" s="45">
        <f t="shared" si="26"/>
        <v>0</v>
      </c>
      <c r="AU14">
        <v>0</v>
      </c>
      <c r="AV14" s="44">
        <f t="shared" si="27"/>
        <v>0</v>
      </c>
      <c r="AW14" s="45">
        <f t="shared" si="28"/>
        <v>0</v>
      </c>
      <c r="AX14">
        <v>0</v>
      </c>
      <c r="AY14" s="44">
        <f t="shared" si="29"/>
        <v>0</v>
      </c>
      <c r="AZ14" s="45">
        <f t="shared" si="30"/>
        <v>0</v>
      </c>
      <c r="BA14" s="42">
        <v>0</v>
      </c>
      <c r="BB14" s="44">
        <f t="shared" si="31"/>
        <v>0</v>
      </c>
      <c r="BC14" s="45">
        <f t="shared" si="32"/>
        <v>0</v>
      </c>
      <c r="BD14" s="42">
        <v>0</v>
      </c>
      <c r="BE14" s="44">
        <f t="shared" si="33"/>
        <v>0</v>
      </c>
      <c r="BF14" s="45">
        <f t="shared" si="34"/>
        <v>0</v>
      </c>
      <c r="BG14" s="42">
        <v>0</v>
      </c>
      <c r="BH14" s="44">
        <f t="shared" si="35"/>
        <v>0</v>
      </c>
      <c r="BI14" s="45">
        <f t="shared" si="36"/>
        <v>0</v>
      </c>
      <c r="BJ14">
        <v>0</v>
      </c>
      <c r="BK14" s="44">
        <f t="shared" si="37"/>
        <v>0</v>
      </c>
      <c r="BL14" s="45">
        <f t="shared" si="38"/>
        <v>0</v>
      </c>
      <c r="BM14" s="42">
        <v>0</v>
      </c>
      <c r="BN14" s="44">
        <f t="shared" si="39"/>
        <v>0</v>
      </c>
      <c r="BO14" s="45">
        <f t="shared" si="40"/>
        <v>0</v>
      </c>
      <c r="BP14" s="42">
        <v>0</v>
      </c>
      <c r="BQ14" s="44">
        <f t="shared" si="41"/>
        <v>0</v>
      </c>
      <c r="BR14" s="45">
        <f t="shared" si="42"/>
        <v>0</v>
      </c>
    </row>
    <row r="15" spans="1:70" x14ac:dyDescent="0.25">
      <c r="A15" s="11" t="s">
        <v>294</v>
      </c>
      <c r="B15" s="13"/>
      <c r="C15" s="24"/>
      <c r="D15" s="22"/>
      <c r="E15" s="33">
        <v>1</v>
      </c>
      <c r="F15" s="9">
        <v>0</v>
      </c>
      <c r="G15" s="31">
        <f t="shared" si="0"/>
        <v>0</v>
      </c>
      <c r="H15">
        <v>0</v>
      </c>
      <c r="I15" s="34">
        <f t="shared" si="1"/>
        <v>0</v>
      </c>
      <c r="J15" s="34">
        <f t="shared" si="2"/>
        <v>0</v>
      </c>
      <c r="K15" s="42">
        <v>0</v>
      </c>
      <c r="L15" s="34">
        <f t="shared" si="3"/>
        <v>0</v>
      </c>
      <c r="M15" s="34">
        <f t="shared" si="4"/>
        <v>0</v>
      </c>
      <c r="N15" s="42">
        <v>0</v>
      </c>
      <c r="O15" s="44">
        <f t="shared" si="5"/>
        <v>0</v>
      </c>
      <c r="P15" s="45">
        <f t="shared" si="6"/>
        <v>0</v>
      </c>
      <c r="Q15" s="42">
        <v>0</v>
      </c>
      <c r="R15" s="44">
        <f t="shared" si="7"/>
        <v>0</v>
      </c>
      <c r="S15" s="45">
        <f t="shared" si="8"/>
        <v>0</v>
      </c>
      <c r="T15" s="42">
        <v>0</v>
      </c>
      <c r="U15" s="44">
        <f t="shared" si="9"/>
        <v>0</v>
      </c>
      <c r="V15" s="45">
        <f t="shared" si="10"/>
        <v>0</v>
      </c>
      <c r="W15" s="42">
        <v>0</v>
      </c>
      <c r="X15" s="44">
        <f t="shared" si="11"/>
        <v>0</v>
      </c>
      <c r="Y15" s="45">
        <f t="shared" si="12"/>
        <v>0</v>
      </c>
      <c r="Z15" s="42">
        <v>2</v>
      </c>
      <c r="AA15" s="44">
        <f t="shared" si="13"/>
        <v>0</v>
      </c>
      <c r="AB15" s="45">
        <f t="shared" si="14"/>
        <v>0</v>
      </c>
      <c r="AC15" s="42">
        <v>0</v>
      </c>
      <c r="AD15" s="44">
        <f t="shared" si="15"/>
        <v>0</v>
      </c>
      <c r="AE15" s="45">
        <f t="shared" si="16"/>
        <v>0</v>
      </c>
      <c r="AF15" s="42">
        <v>0</v>
      </c>
      <c r="AG15" s="44">
        <f t="shared" si="17"/>
        <v>0</v>
      </c>
      <c r="AH15" s="45">
        <f t="shared" si="18"/>
        <v>0</v>
      </c>
      <c r="AI15" s="42">
        <v>0</v>
      </c>
      <c r="AJ15" s="44">
        <f t="shared" si="19"/>
        <v>0</v>
      </c>
      <c r="AK15" s="45">
        <f t="shared" si="20"/>
        <v>0</v>
      </c>
      <c r="AL15" s="42">
        <v>0</v>
      </c>
      <c r="AM15" s="44">
        <f t="shared" si="21"/>
        <v>0</v>
      </c>
      <c r="AN15" s="45">
        <f t="shared" si="22"/>
        <v>0</v>
      </c>
      <c r="AO15" s="42">
        <v>0</v>
      </c>
      <c r="AP15" s="44">
        <f t="shared" si="23"/>
        <v>0</v>
      </c>
      <c r="AQ15" s="45">
        <f t="shared" si="24"/>
        <v>0</v>
      </c>
      <c r="AR15" s="42">
        <v>0</v>
      </c>
      <c r="AS15" s="44">
        <f t="shared" si="25"/>
        <v>0</v>
      </c>
      <c r="AT15" s="45">
        <f t="shared" si="26"/>
        <v>0</v>
      </c>
      <c r="AU15" s="42">
        <v>0</v>
      </c>
      <c r="AV15" s="44">
        <f t="shared" si="27"/>
        <v>0</v>
      </c>
      <c r="AW15" s="45">
        <f t="shared" si="28"/>
        <v>0</v>
      </c>
      <c r="AX15" s="42">
        <v>0</v>
      </c>
      <c r="AY15" s="44">
        <f t="shared" si="29"/>
        <v>0</v>
      </c>
      <c r="AZ15" s="45">
        <f t="shared" si="30"/>
        <v>0</v>
      </c>
      <c r="BA15" s="42">
        <v>0</v>
      </c>
      <c r="BB15" s="44">
        <f t="shared" si="31"/>
        <v>0</v>
      </c>
      <c r="BC15" s="45">
        <f t="shared" si="32"/>
        <v>0</v>
      </c>
      <c r="BD15" s="42">
        <v>0</v>
      </c>
      <c r="BE15" s="44">
        <f t="shared" si="33"/>
        <v>0</v>
      </c>
      <c r="BF15" s="45">
        <f t="shared" si="34"/>
        <v>0</v>
      </c>
      <c r="BG15" s="42">
        <v>0</v>
      </c>
      <c r="BH15" s="44">
        <f t="shared" si="35"/>
        <v>0</v>
      </c>
      <c r="BI15" s="45">
        <f t="shared" si="36"/>
        <v>0</v>
      </c>
      <c r="BJ15" s="42">
        <v>0</v>
      </c>
      <c r="BK15" s="44">
        <f t="shared" si="37"/>
        <v>0</v>
      </c>
      <c r="BL15" s="45">
        <f t="shared" si="38"/>
        <v>0</v>
      </c>
      <c r="BM15" s="42">
        <v>0</v>
      </c>
      <c r="BN15" s="44">
        <f t="shared" si="39"/>
        <v>0</v>
      </c>
      <c r="BO15" s="45">
        <f t="shared" si="40"/>
        <v>0</v>
      </c>
      <c r="BP15" s="42">
        <v>0</v>
      </c>
      <c r="BQ15" s="44">
        <f t="shared" si="41"/>
        <v>0</v>
      </c>
      <c r="BR15" s="45">
        <f t="shared" si="42"/>
        <v>0</v>
      </c>
    </row>
    <row r="16" spans="1:70" x14ac:dyDescent="0.25">
      <c r="A16" s="7" t="s">
        <v>199</v>
      </c>
      <c r="B16" s="7">
        <v>1694239</v>
      </c>
      <c r="C16" s="21" t="s">
        <v>207</v>
      </c>
      <c r="D16" s="21" t="s">
        <v>1</v>
      </c>
      <c r="E16" s="8">
        <v>1</v>
      </c>
      <c r="F16" s="12">
        <v>3.5999999999999997E-2</v>
      </c>
      <c r="G16" s="31">
        <f t="shared" si="0"/>
        <v>3.5999999999999997E-2</v>
      </c>
      <c r="H16">
        <v>8</v>
      </c>
      <c r="I16" s="34">
        <f t="shared" si="1"/>
        <v>0.28799999999999998</v>
      </c>
      <c r="J16" s="34">
        <f t="shared" si="2"/>
        <v>0.57599999999999996</v>
      </c>
      <c r="K16" s="42">
        <v>1</v>
      </c>
      <c r="L16" s="34">
        <f t="shared" si="3"/>
        <v>3.5999999999999997E-2</v>
      </c>
      <c r="M16" s="34">
        <f t="shared" si="4"/>
        <v>7.1999999999999995E-2</v>
      </c>
      <c r="N16" s="42">
        <v>1</v>
      </c>
      <c r="O16" s="44">
        <f t="shared" si="5"/>
        <v>3.5999999999999997E-2</v>
      </c>
      <c r="P16" s="45">
        <f t="shared" si="6"/>
        <v>7.1999999999999995E-2</v>
      </c>
      <c r="Q16" s="42">
        <v>2</v>
      </c>
      <c r="R16" s="44">
        <f t="shared" si="7"/>
        <v>7.1999999999999995E-2</v>
      </c>
      <c r="S16" s="45">
        <f t="shared" si="8"/>
        <v>0.14399999999999999</v>
      </c>
      <c r="T16" s="42">
        <v>1</v>
      </c>
      <c r="U16" s="44">
        <f t="shared" si="9"/>
        <v>3.5999999999999997E-2</v>
      </c>
      <c r="V16" s="45">
        <f t="shared" si="10"/>
        <v>7.1999999999999995E-2</v>
      </c>
      <c r="W16" s="42">
        <v>0</v>
      </c>
      <c r="X16" s="44">
        <f t="shared" si="11"/>
        <v>0</v>
      </c>
      <c r="Y16" s="45">
        <f t="shared" si="12"/>
        <v>0</v>
      </c>
      <c r="Z16" s="42">
        <v>0</v>
      </c>
      <c r="AA16" s="44">
        <f t="shared" si="13"/>
        <v>0</v>
      </c>
      <c r="AB16" s="45">
        <f t="shared" si="14"/>
        <v>0</v>
      </c>
      <c r="AC16" s="42">
        <v>0</v>
      </c>
      <c r="AD16" s="44">
        <f t="shared" si="15"/>
        <v>0</v>
      </c>
      <c r="AE16" s="45">
        <f t="shared" si="16"/>
        <v>0</v>
      </c>
      <c r="AF16" s="42">
        <v>7</v>
      </c>
      <c r="AG16" s="44">
        <f t="shared" si="17"/>
        <v>0.252</v>
      </c>
      <c r="AH16" s="45">
        <f t="shared" si="18"/>
        <v>5.04</v>
      </c>
      <c r="AI16" s="42">
        <v>8</v>
      </c>
      <c r="AJ16" s="44">
        <f t="shared" si="19"/>
        <v>0.28799999999999998</v>
      </c>
      <c r="AK16" s="45">
        <f t="shared" si="20"/>
        <v>1.1519999999999999</v>
      </c>
      <c r="AL16" s="42">
        <v>0</v>
      </c>
      <c r="AM16" s="44">
        <f t="shared" si="21"/>
        <v>0</v>
      </c>
      <c r="AN16" s="45">
        <f t="shared" si="22"/>
        <v>0</v>
      </c>
      <c r="AO16">
        <v>0</v>
      </c>
      <c r="AP16" s="44">
        <f t="shared" si="23"/>
        <v>0</v>
      </c>
      <c r="AQ16" s="45">
        <f t="shared" si="24"/>
        <v>0</v>
      </c>
      <c r="AR16">
        <v>0</v>
      </c>
      <c r="AS16" s="44">
        <f t="shared" si="25"/>
        <v>0</v>
      </c>
      <c r="AT16" s="45">
        <f t="shared" si="26"/>
        <v>0</v>
      </c>
      <c r="AU16">
        <v>0</v>
      </c>
      <c r="AV16" s="44">
        <f t="shared" si="27"/>
        <v>0</v>
      </c>
      <c r="AW16" s="45">
        <f t="shared" si="28"/>
        <v>0</v>
      </c>
      <c r="AX16">
        <v>0</v>
      </c>
      <c r="AY16" s="44">
        <f t="shared" si="29"/>
        <v>0</v>
      </c>
      <c r="AZ16" s="45">
        <f t="shared" si="30"/>
        <v>0</v>
      </c>
      <c r="BA16">
        <v>0</v>
      </c>
      <c r="BB16" s="44">
        <f t="shared" si="31"/>
        <v>0</v>
      </c>
      <c r="BC16" s="45">
        <f t="shared" si="32"/>
        <v>0</v>
      </c>
      <c r="BD16">
        <v>0</v>
      </c>
      <c r="BE16" s="44">
        <f t="shared" si="33"/>
        <v>0</v>
      </c>
      <c r="BF16" s="45">
        <f t="shared" si="34"/>
        <v>0</v>
      </c>
      <c r="BG16">
        <v>0</v>
      </c>
      <c r="BH16" s="44">
        <f t="shared" si="35"/>
        <v>0</v>
      </c>
      <c r="BI16" s="45">
        <f t="shared" si="36"/>
        <v>0</v>
      </c>
      <c r="BJ16" s="42">
        <v>0</v>
      </c>
      <c r="BK16" s="44">
        <f t="shared" si="37"/>
        <v>0</v>
      </c>
      <c r="BL16" s="45">
        <f t="shared" si="38"/>
        <v>0</v>
      </c>
      <c r="BM16">
        <v>0</v>
      </c>
      <c r="BN16" s="44">
        <f t="shared" si="39"/>
        <v>0</v>
      </c>
      <c r="BO16" s="45">
        <f t="shared" si="40"/>
        <v>0</v>
      </c>
      <c r="BP16">
        <v>0</v>
      </c>
      <c r="BQ16" s="44">
        <f t="shared" si="41"/>
        <v>0</v>
      </c>
      <c r="BR16" s="45">
        <f t="shared" si="42"/>
        <v>0</v>
      </c>
    </row>
    <row r="17" spans="1:70" x14ac:dyDescent="0.25">
      <c r="A17" s="7" t="s">
        <v>199</v>
      </c>
      <c r="B17" s="7">
        <v>1457705</v>
      </c>
      <c r="C17" s="21" t="s">
        <v>208</v>
      </c>
      <c r="D17" s="21" t="s">
        <v>70</v>
      </c>
      <c r="E17" s="8">
        <v>10</v>
      </c>
      <c r="F17" s="9">
        <v>2.6</v>
      </c>
      <c r="G17" s="31">
        <f t="shared" si="0"/>
        <v>0.26</v>
      </c>
      <c r="H17">
        <v>0</v>
      </c>
      <c r="I17" s="34">
        <f t="shared" si="1"/>
        <v>0</v>
      </c>
      <c r="J17" s="34">
        <f t="shared" si="2"/>
        <v>0</v>
      </c>
      <c r="K17" s="42">
        <v>1</v>
      </c>
      <c r="L17" s="34">
        <f t="shared" si="3"/>
        <v>0.26</v>
      </c>
      <c r="M17" s="34">
        <f t="shared" si="4"/>
        <v>0.52</v>
      </c>
      <c r="N17" s="42">
        <v>0</v>
      </c>
      <c r="O17" s="44">
        <f t="shared" si="5"/>
        <v>0</v>
      </c>
      <c r="P17" s="45">
        <f t="shared" si="6"/>
        <v>0</v>
      </c>
      <c r="Q17" s="42">
        <v>0</v>
      </c>
      <c r="R17" s="44">
        <f t="shared" si="7"/>
        <v>0</v>
      </c>
      <c r="S17" s="45">
        <f t="shared" si="8"/>
        <v>0</v>
      </c>
      <c r="T17" s="42">
        <v>0</v>
      </c>
      <c r="U17" s="44">
        <f t="shared" si="9"/>
        <v>0</v>
      </c>
      <c r="V17" s="45">
        <f t="shared" si="10"/>
        <v>0</v>
      </c>
      <c r="W17" s="42">
        <v>6</v>
      </c>
      <c r="X17" s="44">
        <f t="shared" si="11"/>
        <v>1.56</v>
      </c>
      <c r="Y17" s="45">
        <f t="shared" si="12"/>
        <v>3.12</v>
      </c>
      <c r="Z17" s="42">
        <v>0</v>
      </c>
      <c r="AA17" s="44">
        <f t="shared" si="13"/>
        <v>0</v>
      </c>
      <c r="AB17" s="45">
        <f t="shared" si="14"/>
        <v>0</v>
      </c>
      <c r="AC17" s="42">
        <v>0</v>
      </c>
      <c r="AD17" s="44">
        <f t="shared" si="15"/>
        <v>0</v>
      </c>
      <c r="AE17" s="45">
        <f t="shared" si="16"/>
        <v>0</v>
      </c>
      <c r="AF17" s="42">
        <v>0</v>
      </c>
      <c r="AG17" s="44">
        <f t="shared" si="17"/>
        <v>0</v>
      </c>
      <c r="AH17" s="45">
        <f t="shared" si="18"/>
        <v>0</v>
      </c>
      <c r="AI17" s="42">
        <v>0</v>
      </c>
      <c r="AJ17" s="44">
        <f t="shared" si="19"/>
        <v>0</v>
      </c>
      <c r="AK17" s="45">
        <f t="shared" si="20"/>
        <v>0</v>
      </c>
      <c r="AL17" s="42">
        <v>0</v>
      </c>
      <c r="AM17" s="44">
        <f t="shared" si="21"/>
        <v>0</v>
      </c>
      <c r="AN17" s="45">
        <f t="shared" si="22"/>
        <v>0</v>
      </c>
      <c r="AO17">
        <v>0</v>
      </c>
      <c r="AP17" s="44">
        <f t="shared" si="23"/>
        <v>0</v>
      </c>
      <c r="AQ17" s="45">
        <f t="shared" si="24"/>
        <v>0</v>
      </c>
      <c r="AR17" s="42">
        <v>0</v>
      </c>
      <c r="AS17" s="44">
        <f t="shared" si="25"/>
        <v>0</v>
      </c>
      <c r="AT17" s="45">
        <f t="shared" si="26"/>
        <v>0</v>
      </c>
      <c r="AU17" s="42">
        <v>0</v>
      </c>
      <c r="AV17" s="44">
        <f t="shared" si="27"/>
        <v>0</v>
      </c>
      <c r="AW17" s="45">
        <f t="shared" si="28"/>
        <v>0</v>
      </c>
      <c r="AX17" s="42">
        <v>0</v>
      </c>
      <c r="AY17" s="44">
        <f t="shared" si="29"/>
        <v>0</v>
      </c>
      <c r="AZ17" s="45">
        <f t="shared" si="30"/>
        <v>0</v>
      </c>
      <c r="BA17" s="42">
        <v>0</v>
      </c>
      <c r="BB17" s="44">
        <f t="shared" si="31"/>
        <v>0</v>
      </c>
      <c r="BC17" s="45">
        <f t="shared" si="32"/>
        <v>0</v>
      </c>
      <c r="BD17" s="42">
        <v>0</v>
      </c>
      <c r="BE17" s="44">
        <f t="shared" si="33"/>
        <v>0</v>
      </c>
      <c r="BF17" s="45">
        <f t="shared" si="34"/>
        <v>0</v>
      </c>
      <c r="BG17" s="42">
        <v>0</v>
      </c>
      <c r="BH17" s="44">
        <f t="shared" si="35"/>
        <v>0</v>
      </c>
      <c r="BI17" s="45">
        <f t="shared" si="36"/>
        <v>0</v>
      </c>
      <c r="BJ17" s="42">
        <v>0</v>
      </c>
      <c r="BK17" s="44">
        <f t="shared" si="37"/>
        <v>0</v>
      </c>
      <c r="BL17" s="45">
        <f t="shared" si="38"/>
        <v>0</v>
      </c>
      <c r="BM17" s="42">
        <v>0</v>
      </c>
      <c r="BN17" s="44">
        <f t="shared" si="39"/>
        <v>0</v>
      </c>
      <c r="BO17" s="45">
        <f t="shared" si="40"/>
        <v>0</v>
      </c>
      <c r="BP17" s="42">
        <v>0</v>
      </c>
      <c r="BQ17" s="44">
        <f t="shared" si="41"/>
        <v>0</v>
      </c>
      <c r="BR17" s="45">
        <f t="shared" si="42"/>
        <v>0</v>
      </c>
    </row>
    <row r="18" spans="1:70" x14ac:dyDescent="0.25">
      <c r="A18" s="7" t="s">
        <v>199</v>
      </c>
      <c r="B18" s="7">
        <v>1890269</v>
      </c>
      <c r="C18" s="21" t="s">
        <v>209</v>
      </c>
      <c r="D18" s="21" t="s">
        <v>5</v>
      </c>
      <c r="E18" s="8">
        <v>10</v>
      </c>
      <c r="F18" s="9">
        <v>8.6999999999999993</v>
      </c>
      <c r="G18" s="31">
        <f t="shared" si="0"/>
        <v>0.86999999999999988</v>
      </c>
      <c r="H18">
        <v>17</v>
      </c>
      <c r="I18" s="34">
        <f t="shared" si="1"/>
        <v>14.789999999999997</v>
      </c>
      <c r="J18" s="34">
        <f t="shared" si="2"/>
        <v>29.579999999999995</v>
      </c>
      <c r="K18" s="42">
        <v>1</v>
      </c>
      <c r="L18" s="34">
        <f t="shared" si="3"/>
        <v>0.86999999999999988</v>
      </c>
      <c r="M18" s="34">
        <f t="shared" si="4"/>
        <v>1.7399999999999998</v>
      </c>
      <c r="N18" s="42">
        <v>0</v>
      </c>
      <c r="O18" s="44">
        <f t="shared" si="5"/>
        <v>0</v>
      </c>
      <c r="P18" s="45">
        <f t="shared" si="6"/>
        <v>0</v>
      </c>
      <c r="Q18" s="42">
        <v>0</v>
      </c>
      <c r="R18" s="44">
        <f t="shared" si="7"/>
        <v>0</v>
      </c>
      <c r="S18" s="45">
        <f t="shared" si="8"/>
        <v>0</v>
      </c>
      <c r="T18" s="42">
        <v>0</v>
      </c>
      <c r="U18" s="44">
        <f t="shared" si="9"/>
        <v>0</v>
      </c>
      <c r="V18" s="45">
        <f t="shared" si="10"/>
        <v>0</v>
      </c>
      <c r="W18" s="42">
        <v>0</v>
      </c>
      <c r="X18" s="44">
        <f t="shared" si="11"/>
        <v>0</v>
      </c>
      <c r="Y18" s="45">
        <f t="shared" si="12"/>
        <v>0</v>
      </c>
      <c r="Z18" s="42">
        <v>0</v>
      </c>
      <c r="AA18" s="44">
        <f t="shared" si="13"/>
        <v>0</v>
      </c>
      <c r="AB18" s="45">
        <f t="shared" si="14"/>
        <v>0</v>
      </c>
      <c r="AC18" s="42">
        <v>0</v>
      </c>
      <c r="AD18" s="44">
        <f t="shared" si="15"/>
        <v>0</v>
      </c>
      <c r="AE18" s="45">
        <f t="shared" si="16"/>
        <v>0</v>
      </c>
      <c r="AF18" s="42">
        <v>0</v>
      </c>
      <c r="AG18" s="44">
        <f t="shared" si="17"/>
        <v>0</v>
      </c>
      <c r="AH18" s="45">
        <f t="shared" si="18"/>
        <v>0</v>
      </c>
      <c r="AI18" s="42">
        <v>0</v>
      </c>
      <c r="AJ18" s="44">
        <f t="shared" si="19"/>
        <v>0</v>
      </c>
      <c r="AK18" s="45">
        <f t="shared" si="20"/>
        <v>0</v>
      </c>
      <c r="AL18" s="42">
        <v>0</v>
      </c>
      <c r="AM18" s="44">
        <f t="shared" si="21"/>
        <v>0</v>
      </c>
      <c r="AN18" s="45">
        <f t="shared" si="22"/>
        <v>0</v>
      </c>
      <c r="AO18" s="42">
        <v>0</v>
      </c>
      <c r="AP18" s="44">
        <f t="shared" si="23"/>
        <v>0</v>
      </c>
      <c r="AQ18" s="45">
        <f t="shared" si="24"/>
        <v>0</v>
      </c>
      <c r="AR18">
        <v>0</v>
      </c>
      <c r="AS18" s="44">
        <f t="shared" si="25"/>
        <v>0</v>
      </c>
      <c r="AT18" s="45">
        <f t="shared" si="26"/>
        <v>0</v>
      </c>
      <c r="AU18">
        <v>0</v>
      </c>
      <c r="AV18" s="44">
        <f t="shared" si="27"/>
        <v>0</v>
      </c>
      <c r="AW18" s="45">
        <f t="shared" si="28"/>
        <v>0</v>
      </c>
      <c r="AX18">
        <v>0</v>
      </c>
      <c r="AY18" s="44">
        <f t="shared" si="29"/>
        <v>0</v>
      </c>
      <c r="AZ18" s="45">
        <f t="shared" si="30"/>
        <v>0</v>
      </c>
      <c r="BA18" s="42">
        <v>0</v>
      </c>
      <c r="BB18" s="44">
        <f t="shared" si="31"/>
        <v>0</v>
      </c>
      <c r="BC18" s="45">
        <f t="shared" si="32"/>
        <v>0</v>
      </c>
      <c r="BD18" s="42">
        <v>0</v>
      </c>
      <c r="BE18" s="44">
        <f t="shared" si="33"/>
        <v>0</v>
      </c>
      <c r="BF18" s="45">
        <f t="shared" si="34"/>
        <v>0</v>
      </c>
      <c r="BG18" s="42">
        <v>0</v>
      </c>
      <c r="BH18" s="44">
        <f t="shared" si="35"/>
        <v>0</v>
      </c>
      <c r="BI18" s="45">
        <f t="shared" si="36"/>
        <v>0</v>
      </c>
      <c r="BJ18">
        <v>0</v>
      </c>
      <c r="BK18" s="44">
        <f t="shared" si="37"/>
        <v>0</v>
      </c>
      <c r="BL18" s="45">
        <f t="shared" si="38"/>
        <v>0</v>
      </c>
      <c r="BM18" s="42">
        <v>0</v>
      </c>
      <c r="BN18" s="44">
        <f t="shared" si="39"/>
        <v>0</v>
      </c>
      <c r="BO18" s="45">
        <f t="shared" si="40"/>
        <v>0</v>
      </c>
      <c r="BP18" s="42">
        <v>0</v>
      </c>
      <c r="BQ18" s="44">
        <f t="shared" si="41"/>
        <v>0</v>
      </c>
      <c r="BR18" s="45">
        <f t="shared" si="42"/>
        <v>0</v>
      </c>
    </row>
    <row r="19" spans="1:70" x14ac:dyDescent="0.25">
      <c r="A19" s="7" t="s">
        <v>199</v>
      </c>
      <c r="B19" s="7">
        <v>1848561</v>
      </c>
      <c r="C19" s="21" t="s">
        <v>210</v>
      </c>
      <c r="D19" s="21" t="s">
        <v>7</v>
      </c>
      <c r="E19" s="8">
        <v>5</v>
      </c>
      <c r="F19" s="9">
        <f>5*0.29</f>
        <v>1.45</v>
      </c>
      <c r="G19" s="31">
        <f t="shared" si="0"/>
        <v>0.28999999999999998</v>
      </c>
      <c r="H19">
        <v>7</v>
      </c>
      <c r="I19" s="34">
        <f t="shared" si="1"/>
        <v>2.0299999999999998</v>
      </c>
      <c r="J19" s="34">
        <f t="shared" si="2"/>
        <v>4.0599999999999996</v>
      </c>
      <c r="K19" s="42">
        <v>1</v>
      </c>
      <c r="L19" s="34">
        <f t="shared" si="3"/>
        <v>0.28999999999999998</v>
      </c>
      <c r="M19" s="34">
        <f t="shared" si="4"/>
        <v>0.57999999999999996</v>
      </c>
      <c r="N19" s="42">
        <v>0</v>
      </c>
      <c r="O19" s="44">
        <f t="shared" si="5"/>
        <v>0</v>
      </c>
      <c r="P19" s="45">
        <f t="shared" si="6"/>
        <v>0</v>
      </c>
      <c r="Q19" s="42">
        <v>1</v>
      </c>
      <c r="R19" s="44">
        <f t="shared" si="7"/>
        <v>0.28999999999999998</v>
      </c>
      <c r="S19" s="45">
        <f t="shared" si="8"/>
        <v>0.57999999999999996</v>
      </c>
      <c r="T19" s="42">
        <v>1</v>
      </c>
      <c r="U19" s="44">
        <f t="shared" si="9"/>
        <v>0.28999999999999998</v>
      </c>
      <c r="V19" s="45">
        <f t="shared" si="10"/>
        <v>0.57999999999999996</v>
      </c>
      <c r="W19" s="42">
        <v>4</v>
      </c>
      <c r="X19" s="44">
        <f t="shared" si="11"/>
        <v>1.1599999999999999</v>
      </c>
      <c r="Y19" s="45">
        <f t="shared" si="12"/>
        <v>2.3199999999999998</v>
      </c>
      <c r="Z19" s="42">
        <v>0</v>
      </c>
      <c r="AA19" s="44">
        <f t="shared" si="13"/>
        <v>0</v>
      </c>
      <c r="AB19" s="45">
        <f t="shared" si="14"/>
        <v>0</v>
      </c>
      <c r="AC19" s="42">
        <v>0</v>
      </c>
      <c r="AD19" s="44">
        <f t="shared" si="15"/>
        <v>0</v>
      </c>
      <c r="AE19" s="45">
        <f t="shared" si="16"/>
        <v>0</v>
      </c>
      <c r="AF19" s="42">
        <v>7</v>
      </c>
      <c r="AG19" s="44">
        <f t="shared" si="17"/>
        <v>2.0299999999999998</v>
      </c>
      <c r="AH19" s="45">
        <f t="shared" si="18"/>
        <v>40.599999999999994</v>
      </c>
      <c r="AI19" s="42">
        <v>8</v>
      </c>
      <c r="AJ19" s="44">
        <f t="shared" si="19"/>
        <v>2.3199999999999998</v>
      </c>
      <c r="AK19" s="45">
        <f t="shared" si="20"/>
        <v>9.2799999999999994</v>
      </c>
      <c r="AL19" s="42">
        <v>0</v>
      </c>
      <c r="AM19" s="44">
        <f t="shared" si="21"/>
        <v>0</v>
      </c>
      <c r="AN19" s="45">
        <f t="shared" si="22"/>
        <v>0</v>
      </c>
      <c r="AO19">
        <v>0</v>
      </c>
      <c r="AP19" s="44">
        <f t="shared" si="23"/>
        <v>0</v>
      </c>
      <c r="AQ19" s="45">
        <f t="shared" si="24"/>
        <v>0</v>
      </c>
      <c r="AR19" s="42">
        <v>0</v>
      </c>
      <c r="AS19" s="44">
        <f t="shared" si="25"/>
        <v>0</v>
      </c>
      <c r="AT19" s="45">
        <f t="shared" si="26"/>
        <v>0</v>
      </c>
      <c r="AU19" s="42">
        <v>0</v>
      </c>
      <c r="AV19" s="44">
        <f t="shared" si="27"/>
        <v>0</v>
      </c>
      <c r="AW19" s="45">
        <f t="shared" si="28"/>
        <v>0</v>
      </c>
      <c r="AX19" s="42">
        <v>0</v>
      </c>
      <c r="AY19" s="44">
        <f t="shared" si="29"/>
        <v>0</v>
      </c>
      <c r="AZ19" s="45">
        <f t="shared" si="30"/>
        <v>0</v>
      </c>
      <c r="BA19">
        <v>0</v>
      </c>
      <c r="BB19" s="44">
        <f t="shared" si="31"/>
        <v>0</v>
      </c>
      <c r="BC19" s="45">
        <f t="shared" si="32"/>
        <v>0</v>
      </c>
      <c r="BD19">
        <v>0</v>
      </c>
      <c r="BE19" s="44">
        <f t="shared" si="33"/>
        <v>0</v>
      </c>
      <c r="BF19" s="45">
        <f t="shared" si="34"/>
        <v>0</v>
      </c>
      <c r="BG19">
        <v>0</v>
      </c>
      <c r="BH19" s="44">
        <f t="shared" si="35"/>
        <v>0</v>
      </c>
      <c r="BI19" s="45">
        <f t="shared" si="36"/>
        <v>0</v>
      </c>
      <c r="BJ19" s="42">
        <v>0</v>
      </c>
      <c r="BK19" s="44">
        <f t="shared" si="37"/>
        <v>0</v>
      </c>
      <c r="BL19" s="45">
        <f t="shared" si="38"/>
        <v>0</v>
      </c>
      <c r="BM19">
        <v>0</v>
      </c>
      <c r="BN19" s="44">
        <f t="shared" si="39"/>
        <v>0</v>
      </c>
      <c r="BO19" s="45">
        <f t="shared" si="40"/>
        <v>0</v>
      </c>
      <c r="BP19">
        <v>0</v>
      </c>
      <c r="BQ19" s="44">
        <f t="shared" si="41"/>
        <v>0</v>
      </c>
      <c r="BR19" s="45">
        <f t="shared" si="42"/>
        <v>0</v>
      </c>
    </row>
    <row r="20" spans="1:70" x14ac:dyDescent="0.25">
      <c r="A20" s="7" t="s">
        <v>199</v>
      </c>
      <c r="B20" s="7">
        <v>1144640</v>
      </c>
      <c r="C20" s="21" t="s">
        <v>211</v>
      </c>
      <c r="D20" s="21" t="s">
        <v>95</v>
      </c>
      <c r="E20" s="8">
        <v>5</v>
      </c>
      <c r="F20" s="9">
        <f>0.24*5</f>
        <v>1.2</v>
      </c>
      <c r="G20" s="31">
        <f t="shared" si="0"/>
        <v>0.24</v>
      </c>
      <c r="H20">
        <v>0</v>
      </c>
      <c r="I20" s="34">
        <f t="shared" si="1"/>
        <v>0</v>
      </c>
      <c r="J20" s="34">
        <f t="shared" si="2"/>
        <v>0</v>
      </c>
      <c r="K20" s="42">
        <v>0</v>
      </c>
      <c r="L20" s="34">
        <f t="shared" si="3"/>
        <v>0</v>
      </c>
      <c r="M20" s="34">
        <f t="shared" si="4"/>
        <v>0</v>
      </c>
      <c r="N20" s="42">
        <v>0</v>
      </c>
      <c r="O20" s="44">
        <f t="shared" si="5"/>
        <v>0</v>
      </c>
      <c r="P20" s="45">
        <f t="shared" si="6"/>
        <v>0</v>
      </c>
      <c r="Q20" s="42">
        <v>1</v>
      </c>
      <c r="R20" s="44">
        <f t="shared" si="7"/>
        <v>0.24</v>
      </c>
      <c r="S20" s="45">
        <f t="shared" si="8"/>
        <v>0.48</v>
      </c>
      <c r="T20" s="42">
        <v>0</v>
      </c>
      <c r="U20" s="44">
        <f t="shared" si="9"/>
        <v>0</v>
      </c>
      <c r="V20" s="45">
        <f t="shared" si="10"/>
        <v>0</v>
      </c>
      <c r="W20" s="42">
        <v>0</v>
      </c>
      <c r="X20" s="44">
        <f t="shared" si="11"/>
        <v>0</v>
      </c>
      <c r="Y20" s="45">
        <f t="shared" si="12"/>
        <v>0</v>
      </c>
      <c r="Z20" s="42">
        <v>0</v>
      </c>
      <c r="AA20" s="44">
        <f t="shared" si="13"/>
        <v>0</v>
      </c>
      <c r="AB20" s="45">
        <f t="shared" si="14"/>
        <v>0</v>
      </c>
      <c r="AC20" s="42">
        <v>0</v>
      </c>
      <c r="AD20" s="44">
        <f t="shared" si="15"/>
        <v>0</v>
      </c>
      <c r="AE20" s="45">
        <f t="shared" si="16"/>
        <v>0</v>
      </c>
      <c r="AF20" s="42">
        <v>1</v>
      </c>
      <c r="AG20" s="44">
        <f t="shared" si="17"/>
        <v>0.24</v>
      </c>
      <c r="AH20" s="45">
        <f t="shared" si="18"/>
        <v>4.8</v>
      </c>
      <c r="AI20" s="42">
        <v>1</v>
      </c>
      <c r="AJ20" s="44">
        <f t="shared" si="19"/>
        <v>0.24</v>
      </c>
      <c r="AK20" s="45">
        <f t="shared" si="20"/>
        <v>0.96</v>
      </c>
      <c r="AL20" s="42">
        <v>0</v>
      </c>
      <c r="AM20" s="44">
        <f t="shared" si="21"/>
        <v>0</v>
      </c>
      <c r="AN20" s="45">
        <f t="shared" si="22"/>
        <v>0</v>
      </c>
      <c r="AO20">
        <v>0</v>
      </c>
      <c r="AP20" s="44">
        <f t="shared" si="23"/>
        <v>0</v>
      </c>
      <c r="AQ20" s="45">
        <f t="shared" si="24"/>
        <v>0</v>
      </c>
      <c r="AR20">
        <v>0</v>
      </c>
      <c r="AS20" s="44">
        <f t="shared" si="25"/>
        <v>0</v>
      </c>
      <c r="AT20" s="45">
        <f t="shared" si="26"/>
        <v>0</v>
      </c>
      <c r="AU20">
        <v>0</v>
      </c>
      <c r="AV20" s="44">
        <f t="shared" si="27"/>
        <v>0</v>
      </c>
      <c r="AW20" s="45">
        <f t="shared" si="28"/>
        <v>0</v>
      </c>
      <c r="AX20">
        <v>0</v>
      </c>
      <c r="AY20" s="44">
        <f t="shared" si="29"/>
        <v>0</v>
      </c>
      <c r="AZ20" s="45">
        <f t="shared" si="30"/>
        <v>0</v>
      </c>
      <c r="BA20" s="42">
        <v>0</v>
      </c>
      <c r="BB20" s="44">
        <f t="shared" si="31"/>
        <v>0</v>
      </c>
      <c r="BC20" s="45">
        <f t="shared" si="32"/>
        <v>0</v>
      </c>
      <c r="BD20" s="42">
        <v>0</v>
      </c>
      <c r="BE20" s="44">
        <f t="shared" si="33"/>
        <v>0</v>
      </c>
      <c r="BF20" s="45">
        <f t="shared" si="34"/>
        <v>0</v>
      </c>
      <c r="BG20" s="42">
        <v>0</v>
      </c>
      <c r="BH20" s="44">
        <f t="shared" si="35"/>
        <v>0</v>
      </c>
      <c r="BI20" s="45">
        <f t="shared" si="36"/>
        <v>0</v>
      </c>
      <c r="BJ20" s="42">
        <v>0</v>
      </c>
      <c r="BK20" s="44">
        <f t="shared" si="37"/>
        <v>0</v>
      </c>
      <c r="BL20" s="45">
        <f t="shared" si="38"/>
        <v>0</v>
      </c>
      <c r="BM20" s="42">
        <v>0</v>
      </c>
      <c r="BN20" s="44">
        <f t="shared" si="39"/>
        <v>0</v>
      </c>
      <c r="BO20" s="45">
        <f t="shared" si="40"/>
        <v>0</v>
      </c>
      <c r="BP20" s="42">
        <v>0</v>
      </c>
      <c r="BQ20" s="44">
        <f t="shared" si="41"/>
        <v>0</v>
      </c>
      <c r="BR20" s="45">
        <f t="shared" si="42"/>
        <v>0</v>
      </c>
    </row>
    <row r="21" spans="1:70" x14ac:dyDescent="0.25">
      <c r="A21" s="7" t="s">
        <v>199</v>
      </c>
      <c r="B21" s="7">
        <v>8126658</v>
      </c>
      <c r="C21" s="21" t="s">
        <v>212</v>
      </c>
      <c r="D21" s="21" t="s">
        <v>3</v>
      </c>
      <c r="E21" s="8">
        <v>1</v>
      </c>
      <c r="F21" s="9">
        <v>0.4</v>
      </c>
      <c r="G21" s="31">
        <f t="shared" si="0"/>
        <v>0.4</v>
      </c>
      <c r="H21">
        <v>1</v>
      </c>
      <c r="I21" s="34">
        <f t="shared" si="1"/>
        <v>0.4</v>
      </c>
      <c r="J21" s="34">
        <f t="shared" si="2"/>
        <v>0.8</v>
      </c>
      <c r="K21" s="42">
        <v>1</v>
      </c>
      <c r="L21" s="34">
        <f t="shared" si="3"/>
        <v>0.4</v>
      </c>
      <c r="M21" s="34">
        <f t="shared" si="4"/>
        <v>0.8</v>
      </c>
      <c r="N21" s="42">
        <v>0</v>
      </c>
      <c r="O21" s="44">
        <f t="shared" si="5"/>
        <v>0</v>
      </c>
      <c r="P21" s="45">
        <f t="shared" si="6"/>
        <v>0</v>
      </c>
      <c r="Q21" s="42">
        <v>0</v>
      </c>
      <c r="R21" s="44">
        <f t="shared" si="7"/>
        <v>0</v>
      </c>
      <c r="S21" s="45">
        <f t="shared" si="8"/>
        <v>0</v>
      </c>
      <c r="T21" s="42">
        <v>0</v>
      </c>
      <c r="U21" s="44">
        <f t="shared" si="9"/>
        <v>0</v>
      </c>
      <c r="V21" s="45">
        <f t="shared" si="10"/>
        <v>0</v>
      </c>
      <c r="W21" s="42">
        <v>2</v>
      </c>
      <c r="X21" s="44">
        <f t="shared" si="11"/>
        <v>0.8</v>
      </c>
      <c r="Y21" s="45">
        <f t="shared" si="12"/>
        <v>1.6</v>
      </c>
      <c r="Z21" s="42">
        <v>0</v>
      </c>
      <c r="AA21" s="44">
        <f t="shared" si="13"/>
        <v>0</v>
      </c>
      <c r="AB21" s="45">
        <f t="shared" si="14"/>
        <v>0</v>
      </c>
      <c r="AC21" s="42">
        <v>0</v>
      </c>
      <c r="AD21" s="44">
        <f t="shared" si="15"/>
        <v>0</v>
      </c>
      <c r="AE21" s="45">
        <f t="shared" si="16"/>
        <v>0</v>
      </c>
      <c r="AF21" s="42">
        <v>1</v>
      </c>
      <c r="AG21" s="44">
        <f t="shared" si="17"/>
        <v>0.4</v>
      </c>
      <c r="AH21" s="45">
        <f t="shared" si="18"/>
        <v>8</v>
      </c>
      <c r="AI21" s="42">
        <v>1</v>
      </c>
      <c r="AJ21" s="44">
        <f t="shared" si="19"/>
        <v>0.4</v>
      </c>
      <c r="AK21" s="45">
        <f t="shared" si="20"/>
        <v>1.6</v>
      </c>
      <c r="AL21" s="42">
        <v>0</v>
      </c>
      <c r="AM21" s="44">
        <f t="shared" si="21"/>
        <v>0</v>
      </c>
      <c r="AN21" s="45">
        <f t="shared" si="22"/>
        <v>0</v>
      </c>
      <c r="AO21" s="42">
        <v>0</v>
      </c>
      <c r="AP21" s="44">
        <f t="shared" si="23"/>
        <v>0</v>
      </c>
      <c r="AQ21" s="45">
        <f t="shared" si="24"/>
        <v>0</v>
      </c>
      <c r="AR21" s="42">
        <v>0</v>
      </c>
      <c r="AS21" s="44">
        <f t="shared" si="25"/>
        <v>0</v>
      </c>
      <c r="AT21" s="45">
        <f t="shared" si="26"/>
        <v>0</v>
      </c>
      <c r="AU21" s="42">
        <v>0</v>
      </c>
      <c r="AV21" s="44">
        <f t="shared" si="27"/>
        <v>0</v>
      </c>
      <c r="AW21" s="45">
        <f t="shared" si="28"/>
        <v>0</v>
      </c>
      <c r="AX21" s="42">
        <v>0</v>
      </c>
      <c r="AY21" s="44">
        <f t="shared" si="29"/>
        <v>0</v>
      </c>
      <c r="AZ21" s="45">
        <f t="shared" si="30"/>
        <v>0</v>
      </c>
      <c r="BA21" s="42">
        <v>0</v>
      </c>
      <c r="BB21" s="44">
        <f t="shared" si="31"/>
        <v>0</v>
      </c>
      <c r="BC21" s="45">
        <f t="shared" si="32"/>
        <v>0</v>
      </c>
      <c r="BD21" s="42">
        <v>0</v>
      </c>
      <c r="BE21" s="44">
        <f t="shared" si="33"/>
        <v>0</v>
      </c>
      <c r="BF21" s="45">
        <f t="shared" si="34"/>
        <v>0</v>
      </c>
      <c r="BG21" s="42">
        <v>0</v>
      </c>
      <c r="BH21" s="44">
        <f t="shared" si="35"/>
        <v>0</v>
      </c>
      <c r="BI21" s="45">
        <f t="shared" si="36"/>
        <v>0</v>
      </c>
      <c r="BJ21" s="42">
        <v>0</v>
      </c>
      <c r="BK21" s="44">
        <f t="shared" si="37"/>
        <v>0</v>
      </c>
      <c r="BL21" s="45">
        <f t="shared" si="38"/>
        <v>0</v>
      </c>
      <c r="BM21" s="42">
        <v>0</v>
      </c>
      <c r="BN21" s="44">
        <f t="shared" si="39"/>
        <v>0</v>
      </c>
      <c r="BO21" s="45">
        <f t="shared" si="40"/>
        <v>0</v>
      </c>
      <c r="BP21" s="42">
        <v>0</v>
      </c>
      <c r="BQ21" s="44">
        <f t="shared" si="41"/>
        <v>0</v>
      </c>
      <c r="BR21" s="45">
        <f t="shared" si="42"/>
        <v>0</v>
      </c>
    </row>
    <row r="22" spans="1:70" x14ac:dyDescent="0.25">
      <c r="A22" s="7" t="s">
        <v>214</v>
      </c>
      <c r="B22" s="7">
        <v>1165376</v>
      </c>
      <c r="C22" s="21" t="s">
        <v>216</v>
      </c>
      <c r="D22" s="21" t="s">
        <v>200</v>
      </c>
      <c r="E22" s="8">
        <v>1</v>
      </c>
      <c r="F22" s="9">
        <v>2.83</v>
      </c>
      <c r="G22" s="31">
        <f t="shared" si="0"/>
        <v>2.83</v>
      </c>
      <c r="H22">
        <v>0</v>
      </c>
      <c r="I22" s="34">
        <f t="shared" si="1"/>
        <v>0</v>
      </c>
      <c r="J22" s="34">
        <f t="shared" si="2"/>
        <v>0</v>
      </c>
      <c r="K22" s="42">
        <v>0</v>
      </c>
      <c r="L22" s="34">
        <f t="shared" si="3"/>
        <v>0</v>
      </c>
      <c r="M22" s="34">
        <f t="shared" si="4"/>
        <v>0</v>
      </c>
      <c r="N22" s="42">
        <v>0</v>
      </c>
      <c r="O22" s="44">
        <f t="shared" si="5"/>
        <v>0</v>
      </c>
      <c r="P22" s="45">
        <f t="shared" si="6"/>
        <v>0</v>
      </c>
      <c r="Q22" s="42">
        <v>0</v>
      </c>
      <c r="R22" s="44">
        <f t="shared" si="7"/>
        <v>0</v>
      </c>
      <c r="S22" s="45">
        <f t="shared" si="8"/>
        <v>0</v>
      </c>
      <c r="T22" s="42">
        <v>0</v>
      </c>
      <c r="U22" s="44">
        <f t="shared" si="9"/>
        <v>0</v>
      </c>
      <c r="V22" s="45">
        <f t="shared" si="10"/>
        <v>0</v>
      </c>
      <c r="W22" s="42">
        <v>0</v>
      </c>
      <c r="X22" s="44">
        <f t="shared" si="11"/>
        <v>0</v>
      </c>
      <c r="Y22" s="45">
        <f t="shared" si="12"/>
        <v>0</v>
      </c>
      <c r="Z22" s="42">
        <v>0</v>
      </c>
      <c r="AA22" s="44">
        <f t="shared" si="13"/>
        <v>0</v>
      </c>
      <c r="AB22" s="45">
        <f t="shared" si="14"/>
        <v>0</v>
      </c>
      <c r="AC22" s="42">
        <v>0</v>
      </c>
      <c r="AD22" s="44">
        <f t="shared" si="15"/>
        <v>0</v>
      </c>
      <c r="AE22" s="45">
        <f t="shared" si="16"/>
        <v>0</v>
      </c>
      <c r="AF22" s="42">
        <v>0</v>
      </c>
      <c r="AG22" s="44">
        <f t="shared" si="17"/>
        <v>0</v>
      </c>
      <c r="AH22" s="45">
        <f t="shared" si="18"/>
        <v>0</v>
      </c>
      <c r="AI22" s="42">
        <v>0</v>
      </c>
      <c r="AJ22" s="44">
        <f t="shared" si="19"/>
        <v>0</v>
      </c>
      <c r="AK22" s="45">
        <f t="shared" si="20"/>
        <v>0</v>
      </c>
      <c r="AL22" s="42">
        <v>0</v>
      </c>
      <c r="AM22" s="44">
        <f t="shared" si="21"/>
        <v>0</v>
      </c>
      <c r="AN22" s="45">
        <f t="shared" si="22"/>
        <v>0</v>
      </c>
      <c r="AO22">
        <v>0</v>
      </c>
      <c r="AP22" s="44">
        <f t="shared" si="23"/>
        <v>0</v>
      </c>
      <c r="AQ22" s="45">
        <f t="shared" si="24"/>
        <v>0</v>
      </c>
      <c r="AR22">
        <v>0</v>
      </c>
      <c r="AS22" s="44">
        <f t="shared" si="25"/>
        <v>0</v>
      </c>
      <c r="AT22" s="45">
        <f t="shared" si="26"/>
        <v>0</v>
      </c>
      <c r="AU22">
        <v>0</v>
      </c>
      <c r="AV22" s="44">
        <f t="shared" si="27"/>
        <v>0</v>
      </c>
      <c r="AW22" s="45">
        <f t="shared" si="28"/>
        <v>0</v>
      </c>
      <c r="AX22">
        <v>0</v>
      </c>
      <c r="AY22" s="44">
        <f t="shared" si="29"/>
        <v>0</v>
      </c>
      <c r="AZ22" s="45">
        <f t="shared" si="30"/>
        <v>0</v>
      </c>
      <c r="BA22">
        <v>0</v>
      </c>
      <c r="BB22" s="44">
        <f t="shared" si="31"/>
        <v>0</v>
      </c>
      <c r="BC22" s="45">
        <f t="shared" si="32"/>
        <v>0</v>
      </c>
      <c r="BD22">
        <v>0</v>
      </c>
      <c r="BE22" s="44">
        <f t="shared" si="33"/>
        <v>0</v>
      </c>
      <c r="BF22" s="45">
        <f t="shared" si="34"/>
        <v>0</v>
      </c>
      <c r="BG22">
        <v>0</v>
      </c>
      <c r="BH22" s="44">
        <f t="shared" si="35"/>
        <v>0</v>
      </c>
      <c r="BI22" s="45">
        <f t="shared" si="36"/>
        <v>0</v>
      </c>
      <c r="BJ22">
        <v>0</v>
      </c>
      <c r="BK22" s="44">
        <f t="shared" si="37"/>
        <v>0</v>
      </c>
      <c r="BL22" s="45">
        <f t="shared" si="38"/>
        <v>0</v>
      </c>
      <c r="BM22">
        <v>0</v>
      </c>
      <c r="BN22" s="44">
        <f t="shared" si="39"/>
        <v>0</v>
      </c>
      <c r="BO22" s="45">
        <f t="shared" si="40"/>
        <v>0</v>
      </c>
      <c r="BP22">
        <v>0</v>
      </c>
      <c r="BQ22" s="44">
        <f t="shared" si="41"/>
        <v>0</v>
      </c>
      <c r="BR22" s="45">
        <f t="shared" si="42"/>
        <v>0</v>
      </c>
    </row>
    <row r="23" spans="1:70" x14ac:dyDescent="0.25">
      <c r="A23" s="7" t="s">
        <v>213</v>
      </c>
      <c r="B23" s="7">
        <v>1144617</v>
      </c>
      <c r="C23" s="21" t="s">
        <v>215</v>
      </c>
      <c r="D23" s="21" t="s">
        <v>200</v>
      </c>
      <c r="E23" s="8">
        <v>5</v>
      </c>
      <c r="F23" s="9">
        <f>0.75*5</f>
        <v>3.75</v>
      </c>
      <c r="G23" s="31">
        <f t="shared" si="0"/>
        <v>0.75</v>
      </c>
      <c r="H23">
        <v>0</v>
      </c>
      <c r="I23" s="34">
        <f t="shared" si="1"/>
        <v>0</v>
      </c>
      <c r="J23" s="34">
        <f t="shared" si="2"/>
        <v>0</v>
      </c>
      <c r="K23" s="42">
        <v>0</v>
      </c>
      <c r="L23" s="34">
        <f t="shared" si="3"/>
        <v>0</v>
      </c>
      <c r="M23" s="34">
        <f t="shared" si="4"/>
        <v>0</v>
      </c>
      <c r="N23" s="42">
        <v>1</v>
      </c>
      <c r="O23" s="44">
        <f t="shared" si="5"/>
        <v>0.75</v>
      </c>
      <c r="P23" s="45">
        <f t="shared" si="6"/>
        <v>1.5</v>
      </c>
      <c r="Q23" s="42">
        <v>0</v>
      </c>
      <c r="R23" s="44">
        <f t="shared" si="7"/>
        <v>0</v>
      </c>
      <c r="S23" s="45">
        <f t="shared" si="8"/>
        <v>0</v>
      </c>
      <c r="T23" s="42">
        <v>0</v>
      </c>
      <c r="U23" s="44">
        <f t="shared" si="9"/>
        <v>0</v>
      </c>
      <c r="V23" s="45">
        <f t="shared" si="10"/>
        <v>0</v>
      </c>
      <c r="W23" s="42">
        <v>0</v>
      </c>
      <c r="X23" s="44">
        <f t="shared" si="11"/>
        <v>0</v>
      </c>
      <c r="Y23" s="45">
        <f t="shared" si="12"/>
        <v>0</v>
      </c>
      <c r="Z23" s="42">
        <v>0</v>
      </c>
      <c r="AA23" s="44">
        <f t="shared" si="13"/>
        <v>0</v>
      </c>
      <c r="AB23" s="45">
        <f t="shared" si="14"/>
        <v>0</v>
      </c>
      <c r="AC23" s="42">
        <v>0</v>
      </c>
      <c r="AD23" s="44">
        <f t="shared" si="15"/>
        <v>0</v>
      </c>
      <c r="AE23" s="45">
        <f t="shared" si="16"/>
        <v>0</v>
      </c>
      <c r="AF23" s="42">
        <v>0</v>
      </c>
      <c r="AG23" s="44">
        <f t="shared" si="17"/>
        <v>0</v>
      </c>
      <c r="AH23" s="45">
        <f t="shared" si="18"/>
        <v>0</v>
      </c>
      <c r="AI23" s="42">
        <v>0</v>
      </c>
      <c r="AJ23" s="44">
        <f t="shared" si="19"/>
        <v>0</v>
      </c>
      <c r="AK23" s="45">
        <f t="shared" si="20"/>
        <v>0</v>
      </c>
      <c r="AL23" s="42">
        <v>0</v>
      </c>
      <c r="AM23" s="44">
        <f t="shared" si="21"/>
        <v>0</v>
      </c>
      <c r="AN23" s="45">
        <f t="shared" si="22"/>
        <v>0</v>
      </c>
      <c r="AO23">
        <v>0</v>
      </c>
      <c r="AP23" s="44">
        <f t="shared" si="23"/>
        <v>0</v>
      </c>
      <c r="AQ23" s="45">
        <f t="shared" si="24"/>
        <v>0</v>
      </c>
      <c r="AR23" s="42">
        <v>0</v>
      </c>
      <c r="AS23" s="44">
        <f t="shared" si="25"/>
        <v>0</v>
      </c>
      <c r="AT23" s="45">
        <f t="shared" si="26"/>
        <v>0</v>
      </c>
      <c r="AU23" s="42">
        <v>0</v>
      </c>
      <c r="AV23" s="44">
        <f t="shared" si="27"/>
        <v>0</v>
      </c>
      <c r="AW23" s="45">
        <f t="shared" si="28"/>
        <v>0</v>
      </c>
      <c r="AX23" s="42">
        <v>0</v>
      </c>
      <c r="AY23" s="44">
        <f t="shared" si="29"/>
        <v>0</v>
      </c>
      <c r="AZ23" s="45">
        <f t="shared" si="30"/>
        <v>0</v>
      </c>
      <c r="BA23" s="42">
        <v>0</v>
      </c>
      <c r="BB23" s="44">
        <f t="shared" si="31"/>
        <v>0</v>
      </c>
      <c r="BC23" s="45">
        <f t="shared" si="32"/>
        <v>0</v>
      </c>
      <c r="BD23" s="42">
        <v>0</v>
      </c>
      <c r="BE23" s="44">
        <f t="shared" si="33"/>
        <v>0</v>
      </c>
      <c r="BF23" s="45">
        <f t="shared" si="34"/>
        <v>0</v>
      </c>
      <c r="BG23" s="42">
        <v>0</v>
      </c>
      <c r="BH23" s="44">
        <f t="shared" si="35"/>
        <v>0</v>
      </c>
      <c r="BI23" s="45">
        <f t="shared" si="36"/>
        <v>0</v>
      </c>
      <c r="BJ23" s="42">
        <v>0</v>
      </c>
      <c r="BK23" s="44">
        <f t="shared" si="37"/>
        <v>0</v>
      </c>
      <c r="BL23" s="45">
        <f t="shared" si="38"/>
        <v>0</v>
      </c>
      <c r="BM23" s="42">
        <v>0</v>
      </c>
      <c r="BN23" s="44">
        <f t="shared" si="39"/>
        <v>0</v>
      </c>
      <c r="BO23" s="45">
        <f t="shared" si="40"/>
        <v>0</v>
      </c>
      <c r="BP23" s="42">
        <v>0</v>
      </c>
      <c r="BQ23" s="44">
        <f t="shared" si="41"/>
        <v>0</v>
      </c>
      <c r="BR23" s="45">
        <f t="shared" si="42"/>
        <v>0</v>
      </c>
    </row>
    <row r="24" spans="1:70" x14ac:dyDescent="0.25">
      <c r="A24" s="7" t="s">
        <v>236</v>
      </c>
      <c r="B24" s="7">
        <v>1756797</v>
      </c>
      <c r="C24" s="21" t="s">
        <v>243</v>
      </c>
      <c r="D24" s="27" t="s">
        <v>43</v>
      </c>
      <c r="E24" s="8">
        <v>10</v>
      </c>
      <c r="F24" s="9">
        <v>1.42</v>
      </c>
      <c r="G24" s="31">
        <f t="shared" si="0"/>
        <v>0.14199999999999999</v>
      </c>
      <c r="H24">
        <v>0</v>
      </c>
      <c r="I24" s="34">
        <f t="shared" si="1"/>
        <v>0</v>
      </c>
      <c r="J24" s="34">
        <f t="shared" si="2"/>
        <v>0</v>
      </c>
      <c r="K24" s="42">
        <v>0</v>
      </c>
      <c r="L24" s="34">
        <f t="shared" si="3"/>
        <v>0</v>
      </c>
      <c r="M24" s="34">
        <f t="shared" si="4"/>
        <v>0</v>
      </c>
      <c r="N24" s="42">
        <v>0</v>
      </c>
      <c r="O24" s="44">
        <f t="shared" si="5"/>
        <v>0</v>
      </c>
      <c r="P24" s="45">
        <f t="shared" si="6"/>
        <v>0</v>
      </c>
      <c r="Q24" s="42">
        <v>0</v>
      </c>
      <c r="R24" s="44">
        <f t="shared" si="7"/>
        <v>0</v>
      </c>
      <c r="S24" s="45">
        <f t="shared" si="8"/>
        <v>0</v>
      </c>
      <c r="T24" s="42">
        <v>0</v>
      </c>
      <c r="U24" s="44">
        <f t="shared" si="9"/>
        <v>0</v>
      </c>
      <c r="V24" s="45">
        <f t="shared" si="10"/>
        <v>0</v>
      </c>
      <c r="W24" s="42">
        <v>0</v>
      </c>
      <c r="X24" s="44">
        <f t="shared" si="11"/>
        <v>0</v>
      </c>
      <c r="Y24" s="45">
        <f t="shared" si="12"/>
        <v>0</v>
      </c>
      <c r="Z24" s="42">
        <v>0</v>
      </c>
      <c r="AA24" s="44">
        <f t="shared" si="13"/>
        <v>0</v>
      </c>
      <c r="AB24" s="45">
        <f t="shared" si="14"/>
        <v>0</v>
      </c>
      <c r="AC24" s="42">
        <v>0</v>
      </c>
      <c r="AD24" s="44">
        <f t="shared" si="15"/>
        <v>0</v>
      </c>
      <c r="AE24" s="45">
        <f t="shared" si="16"/>
        <v>0</v>
      </c>
      <c r="AF24" s="42">
        <v>9</v>
      </c>
      <c r="AG24" s="44">
        <f t="shared" si="17"/>
        <v>1.2779999999999998</v>
      </c>
      <c r="AH24" s="45">
        <f t="shared" si="18"/>
        <v>25.559999999999995</v>
      </c>
      <c r="AI24" s="42">
        <v>3</v>
      </c>
      <c r="AJ24" s="44">
        <f t="shared" si="19"/>
        <v>0.42599999999999993</v>
      </c>
      <c r="AK24" s="45">
        <f t="shared" si="20"/>
        <v>1.7039999999999997</v>
      </c>
      <c r="AL24" s="42">
        <v>0</v>
      </c>
      <c r="AM24" s="44">
        <f t="shared" si="21"/>
        <v>0</v>
      </c>
      <c r="AN24" s="45">
        <f t="shared" si="22"/>
        <v>0</v>
      </c>
      <c r="AO24" s="42">
        <v>0</v>
      </c>
      <c r="AP24" s="44">
        <f t="shared" si="23"/>
        <v>0</v>
      </c>
      <c r="AQ24" s="45">
        <f t="shared" si="24"/>
        <v>0</v>
      </c>
      <c r="AR24">
        <v>0</v>
      </c>
      <c r="AS24" s="44">
        <f t="shared" si="25"/>
        <v>0</v>
      </c>
      <c r="AT24" s="45">
        <f t="shared" si="26"/>
        <v>0</v>
      </c>
      <c r="AU24">
        <v>0</v>
      </c>
      <c r="AV24" s="44">
        <f t="shared" si="27"/>
        <v>0</v>
      </c>
      <c r="AW24" s="45">
        <f t="shared" si="28"/>
        <v>0</v>
      </c>
      <c r="AX24">
        <v>0</v>
      </c>
      <c r="AY24" s="44">
        <f t="shared" si="29"/>
        <v>0</v>
      </c>
      <c r="AZ24" s="45">
        <f t="shared" si="30"/>
        <v>0</v>
      </c>
      <c r="BA24" s="42">
        <v>0</v>
      </c>
      <c r="BB24" s="44">
        <f t="shared" si="31"/>
        <v>0</v>
      </c>
      <c r="BC24" s="45">
        <f t="shared" si="32"/>
        <v>0</v>
      </c>
      <c r="BD24" s="42">
        <v>0</v>
      </c>
      <c r="BE24" s="44">
        <f t="shared" si="33"/>
        <v>0</v>
      </c>
      <c r="BF24" s="45">
        <f t="shared" si="34"/>
        <v>0</v>
      </c>
      <c r="BG24" s="42">
        <v>0</v>
      </c>
      <c r="BH24" s="44">
        <f t="shared" si="35"/>
        <v>0</v>
      </c>
      <c r="BI24" s="45">
        <f t="shared" si="36"/>
        <v>0</v>
      </c>
      <c r="BJ24" s="42">
        <v>0</v>
      </c>
      <c r="BK24" s="44">
        <f t="shared" si="37"/>
        <v>0</v>
      </c>
      <c r="BL24" s="45">
        <f t="shared" si="38"/>
        <v>0</v>
      </c>
      <c r="BM24" s="42">
        <v>0</v>
      </c>
      <c r="BN24" s="44">
        <f t="shared" si="39"/>
        <v>0</v>
      </c>
      <c r="BO24" s="45">
        <f t="shared" si="40"/>
        <v>0</v>
      </c>
      <c r="BP24" s="42">
        <v>0</v>
      </c>
      <c r="BQ24" s="44">
        <f t="shared" si="41"/>
        <v>0</v>
      </c>
      <c r="BR24" s="45">
        <f t="shared" si="42"/>
        <v>0</v>
      </c>
    </row>
    <row r="25" spans="1:70" x14ac:dyDescent="0.25">
      <c r="A25" s="7" t="s">
        <v>236</v>
      </c>
      <c r="B25" s="7">
        <v>1756798</v>
      </c>
      <c r="C25" s="21" t="s">
        <v>245</v>
      </c>
      <c r="D25" s="27" t="s">
        <v>42</v>
      </c>
      <c r="E25" s="8">
        <v>10</v>
      </c>
      <c r="F25" s="9">
        <v>2.5</v>
      </c>
      <c r="G25" s="31">
        <f t="shared" si="0"/>
        <v>0.25</v>
      </c>
      <c r="H25">
        <v>0</v>
      </c>
      <c r="I25" s="34">
        <f t="shared" si="1"/>
        <v>0</v>
      </c>
      <c r="J25" s="34">
        <f t="shared" si="2"/>
        <v>0</v>
      </c>
      <c r="K25" s="42">
        <v>0</v>
      </c>
      <c r="L25" s="34">
        <f t="shared" si="3"/>
        <v>0</v>
      </c>
      <c r="M25" s="34">
        <f t="shared" si="4"/>
        <v>0</v>
      </c>
      <c r="N25" s="42">
        <v>0</v>
      </c>
      <c r="O25" s="44">
        <f t="shared" si="5"/>
        <v>0</v>
      </c>
      <c r="P25" s="45">
        <f t="shared" si="6"/>
        <v>0</v>
      </c>
      <c r="Q25" s="42">
        <v>0</v>
      </c>
      <c r="R25" s="44">
        <f t="shared" si="7"/>
        <v>0</v>
      </c>
      <c r="S25" s="45">
        <f t="shared" si="8"/>
        <v>0</v>
      </c>
      <c r="T25" s="42">
        <v>0</v>
      </c>
      <c r="U25" s="44">
        <f t="shared" si="9"/>
        <v>0</v>
      </c>
      <c r="V25" s="45">
        <f t="shared" si="10"/>
        <v>0</v>
      </c>
      <c r="W25" s="42">
        <v>0</v>
      </c>
      <c r="X25" s="44">
        <f t="shared" si="11"/>
        <v>0</v>
      </c>
      <c r="Y25" s="45">
        <f t="shared" si="12"/>
        <v>0</v>
      </c>
      <c r="Z25" s="42">
        <v>0</v>
      </c>
      <c r="AA25" s="44">
        <f t="shared" si="13"/>
        <v>0</v>
      </c>
      <c r="AB25" s="45">
        <f t="shared" si="14"/>
        <v>0</v>
      </c>
      <c r="AC25" s="42">
        <v>0</v>
      </c>
      <c r="AD25" s="44">
        <f t="shared" si="15"/>
        <v>0</v>
      </c>
      <c r="AE25" s="45">
        <f t="shared" si="16"/>
        <v>0</v>
      </c>
      <c r="AF25" s="42">
        <v>1</v>
      </c>
      <c r="AG25" s="44">
        <f t="shared" si="17"/>
        <v>0.25</v>
      </c>
      <c r="AH25" s="45">
        <f t="shared" si="18"/>
        <v>5</v>
      </c>
      <c r="AI25" s="42">
        <v>1</v>
      </c>
      <c r="AJ25" s="44">
        <f t="shared" si="19"/>
        <v>0.25</v>
      </c>
      <c r="AK25" s="45">
        <f t="shared" si="20"/>
        <v>1</v>
      </c>
      <c r="AL25" s="42">
        <v>0</v>
      </c>
      <c r="AM25" s="44">
        <f t="shared" si="21"/>
        <v>0</v>
      </c>
      <c r="AN25" s="45">
        <f t="shared" si="22"/>
        <v>0</v>
      </c>
      <c r="AO25">
        <v>0</v>
      </c>
      <c r="AP25" s="44">
        <f t="shared" si="23"/>
        <v>0</v>
      </c>
      <c r="AQ25" s="45">
        <f t="shared" si="24"/>
        <v>0</v>
      </c>
      <c r="AR25" s="42">
        <v>0</v>
      </c>
      <c r="AS25" s="44">
        <f t="shared" si="25"/>
        <v>0</v>
      </c>
      <c r="AT25" s="45">
        <f t="shared" si="26"/>
        <v>0</v>
      </c>
      <c r="AU25" s="42">
        <v>0</v>
      </c>
      <c r="AV25" s="44">
        <f t="shared" si="27"/>
        <v>0</v>
      </c>
      <c r="AW25" s="45">
        <f t="shared" si="28"/>
        <v>0</v>
      </c>
      <c r="AX25" s="42">
        <v>0</v>
      </c>
      <c r="AY25" s="44">
        <f t="shared" si="29"/>
        <v>0</v>
      </c>
      <c r="AZ25" s="45">
        <f t="shared" si="30"/>
        <v>0</v>
      </c>
      <c r="BA25">
        <v>0</v>
      </c>
      <c r="BB25" s="44">
        <f t="shared" si="31"/>
        <v>0</v>
      </c>
      <c r="BC25" s="45">
        <f t="shared" si="32"/>
        <v>0</v>
      </c>
      <c r="BD25">
        <v>0</v>
      </c>
      <c r="BE25" s="44">
        <f t="shared" si="33"/>
        <v>0</v>
      </c>
      <c r="BF25" s="45">
        <f t="shared" si="34"/>
        <v>0</v>
      </c>
      <c r="BG25">
        <v>0</v>
      </c>
      <c r="BH25" s="44">
        <f t="shared" si="35"/>
        <v>0</v>
      </c>
      <c r="BI25" s="45">
        <f t="shared" si="36"/>
        <v>0</v>
      </c>
      <c r="BJ25" s="42">
        <v>0</v>
      </c>
      <c r="BK25" s="44">
        <f t="shared" si="37"/>
        <v>0</v>
      </c>
      <c r="BL25" s="45">
        <f t="shared" si="38"/>
        <v>0</v>
      </c>
      <c r="BM25">
        <v>0</v>
      </c>
      <c r="BN25" s="44">
        <f t="shared" si="39"/>
        <v>0</v>
      </c>
      <c r="BO25" s="45">
        <f t="shared" si="40"/>
        <v>0</v>
      </c>
      <c r="BP25">
        <v>0</v>
      </c>
      <c r="BQ25" s="44">
        <f t="shared" si="41"/>
        <v>0</v>
      </c>
      <c r="BR25" s="45">
        <f t="shared" si="42"/>
        <v>0</v>
      </c>
    </row>
    <row r="26" spans="1:70" x14ac:dyDescent="0.25">
      <c r="A26" s="7" t="s">
        <v>239</v>
      </c>
      <c r="B26" s="7">
        <v>9138625</v>
      </c>
      <c r="C26" s="21" t="s">
        <v>242</v>
      </c>
      <c r="D26" s="27" t="s">
        <v>238</v>
      </c>
      <c r="E26" s="8">
        <v>1</v>
      </c>
      <c r="F26" s="9">
        <v>2.5</v>
      </c>
      <c r="G26" s="31">
        <f t="shared" si="0"/>
        <v>2.5</v>
      </c>
      <c r="H26">
        <v>0</v>
      </c>
      <c r="I26" s="34">
        <f t="shared" si="1"/>
        <v>0</v>
      </c>
      <c r="J26" s="34">
        <f t="shared" si="2"/>
        <v>0</v>
      </c>
      <c r="K26" s="42">
        <v>0</v>
      </c>
      <c r="L26" s="34">
        <f t="shared" si="3"/>
        <v>0</v>
      </c>
      <c r="M26" s="34">
        <f t="shared" si="4"/>
        <v>0</v>
      </c>
      <c r="N26" s="42">
        <v>0</v>
      </c>
      <c r="O26" s="44">
        <f t="shared" si="5"/>
        <v>0</v>
      </c>
      <c r="P26" s="45">
        <f t="shared" si="6"/>
        <v>0</v>
      </c>
      <c r="Q26" s="42">
        <v>0</v>
      </c>
      <c r="R26" s="44">
        <f t="shared" si="7"/>
        <v>0</v>
      </c>
      <c r="S26" s="45">
        <f t="shared" si="8"/>
        <v>0</v>
      </c>
      <c r="T26" s="42">
        <v>0</v>
      </c>
      <c r="U26" s="44">
        <f t="shared" si="9"/>
        <v>0</v>
      </c>
      <c r="V26" s="45">
        <f t="shared" si="10"/>
        <v>0</v>
      </c>
      <c r="W26" s="42">
        <v>0</v>
      </c>
      <c r="X26" s="44">
        <f t="shared" si="11"/>
        <v>0</v>
      </c>
      <c r="Y26" s="45">
        <f t="shared" si="12"/>
        <v>0</v>
      </c>
      <c r="Z26" s="42">
        <v>0</v>
      </c>
      <c r="AA26" s="44">
        <f t="shared" si="13"/>
        <v>0</v>
      </c>
      <c r="AB26" s="45">
        <f t="shared" si="14"/>
        <v>0</v>
      </c>
      <c r="AC26" s="42">
        <v>0</v>
      </c>
      <c r="AD26" s="44">
        <f t="shared" si="15"/>
        <v>0</v>
      </c>
      <c r="AE26" s="45">
        <f t="shared" si="16"/>
        <v>0</v>
      </c>
      <c r="AF26" s="42">
        <v>0</v>
      </c>
      <c r="AG26" s="44">
        <f t="shared" si="17"/>
        <v>0</v>
      </c>
      <c r="AH26" s="45">
        <f t="shared" si="18"/>
        <v>0</v>
      </c>
      <c r="AI26" s="42">
        <v>0</v>
      </c>
      <c r="AJ26" s="44">
        <f t="shared" si="19"/>
        <v>0</v>
      </c>
      <c r="AK26" s="45">
        <f t="shared" si="20"/>
        <v>0</v>
      </c>
      <c r="AL26" s="42">
        <v>0</v>
      </c>
      <c r="AM26" s="44">
        <f t="shared" si="21"/>
        <v>0</v>
      </c>
      <c r="AN26" s="45">
        <f t="shared" si="22"/>
        <v>0</v>
      </c>
      <c r="AO26">
        <v>0</v>
      </c>
      <c r="AP26" s="44">
        <f t="shared" si="23"/>
        <v>0</v>
      </c>
      <c r="AQ26" s="45">
        <f t="shared" si="24"/>
        <v>0</v>
      </c>
      <c r="AR26">
        <v>0</v>
      </c>
      <c r="AS26" s="44">
        <f t="shared" si="25"/>
        <v>0</v>
      </c>
      <c r="AT26" s="45">
        <f t="shared" si="26"/>
        <v>0</v>
      </c>
      <c r="AU26">
        <v>0</v>
      </c>
      <c r="AV26" s="44">
        <f t="shared" si="27"/>
        <v>0</v>
      </c>
      <c r="AW26" s="45">
        <f t="shared" si="28"/>
        <v>0</v>
      </c>
      <c r="AX26">
        <v>0</v>
      </c>
      <c r="AY26" s="44">
        <f t="shared" si="29"/>
        <v>0</v>
      </c>
      <c r="AZ26" s="45">
        <f t="shared" si="30"/>
        <v>0</v>
      </c>
      <c r="BA26" s="42">
        <v>0</v>
      </c>
      <c r="BB26" s="44">
        <f t="shared" si="31"/>
        <v>0</v>
      </c>
      <c r="BC26" s="45">
        <f t="shared" si="32"/>
        <v>0</v>
      </c>
      <c r="BD26" s="42">
        <v>0</v>
      </c>
      <c r="BE26" s="44">
        <f t="shared" si="33"/>
        <v>0</v>
      </c>
      <c r="BF26" s="45">
        <f t="shared" si="34"/>
        <v>0</v>
      </c>
      <c r="BG26" s="42">
        <v>0</v>
      </c>
      <c r="BH26" s="44">
        <f t="shared" si="35"/>
        <v>0</v>
      </c>
      <c r="BI26" s="45">
        <f t="shared" si="36"/>
        <v>0</v>
      </c>
      <c r="BJ26">
        <v>0</v>
      </c>
      <c r="BK26" s="44">
        <f t="shared" si="37"/>
        <v>0</v>
      </c>
      <c r="BL26" s="45">
        <f t="shared" si="38"/>
        <v>0</v>
      </c>
      <c r="BM26" s="42">
        <v>0</v>
      </c>
      <c r="BN26" s="44">
        <f t="shared" si="39"/>
        <v>0</v>
      </c>
      <c r="BO26" s="45">
        <f t="shared" si="40"/>
        <v>0</v>
      </c>
      <c r="BP26" s="42">
        <v>0</v>
      </c>
      <c r="BQ26" s="44">
        <f t="shared" si="41"/>
        <v>0</v>
      </c>
      <c r="BR26" s="45">
        <f t="shared" si="42"/>
        <v>0</v>
      </c>
    </row>
    <row r="27" spans="1:70" x14ac:dyDescent="0.25">
      <c r="A27" s="7" t="s">
        <v>239</v>
      </c>
      <c r="B27" s="7">
        <v>9138633</v>
      </c>
      <c r="C27" s="21" t="s">
        <v>241</v>
      </c>
      <c r="D27" s="27" t="s">
        <v>237</v>
      </c>
      <c r="E27" s="8">
        <v>1</v>
      </c>
      <c r="F27" s="9">
        <v>2.5299999999999998</v>
      </c>
      <c r="G27" s="31">
        <f t="shared" si="0"/>
        <v>2.5299999999999998</v>
      </c>
      <c r="H27">
        <v>2</v>
      </c>
      <c r="I27" s="34">
        <f t="shared" si="1"/>
        <v>5.0599999999999996</v>
      </c>
      <c r="J27" s="34">
        <f t="shared" si="2"/>
        <v>10.119999999999999</v>
      </c>
      <c r="K27" s="42">
        <v>2</v>
      </c>
      <c r="L27" s="34">
        <f t="shared" si="3"/>
        <v>5.0599999999999996</v>
      </c>
      <c r="M27" s="34">
        <f t="shared" si="4"/>
        <v>10.119999999999999</v>
      </c>
      <c r="N27" s="42">
        <v>0</v>
      </c>
      <c r="O27" s="44">
        <f t="shared" si="5"/>
        <v>0</v>
      </c>
      <c r="P27" s="45">
        <f t="shared" si="6"/>
        <v>0</v>
      </c>
      <c r="Q27" s="42">
        <v>0</v>
      </c>
      <c r="R27" s="44">
        <f t="shared" si="7"/>
        <v>0</v>
      </c>
      <c r="S27" s="45">
        <f t="shared" si="8"/>
        <v>0</v>
      </c>
      <c r="T27" s="42">
        <v>2</v>
      </c>
      <c r="U27" s="44">
        <f t="shared" si="9"/>
        <v>5.0599999999999996</v>
      </c>
      <c r="V27" s="45">
        <f t="shared" si="10"/>
        <v>10.119999999999999</v>
      </c>
      <c r="W27" s="42">
        <v>0</v>
      </c>
      <c r="X27" s="44">
        <f t="shared" si="11"/>
        <v>0</v>
      </c>
      <c r="Y27" s="45">
        <f t="shared" si="12"/>
        <v>0</v>
      </c>
      <c r="Z27" s="42">
        <v>0</v>
      </c>
      <c r="AA27" s="44">
        <f t="shared" si="13"/>
        <v>0</v>
      </c>
      <c r="AB27" s="45">
        <f t="shared" si="14"/>
        <v>0</v>
      </c>
      <c r="AC27" s="42">
        <v>0</v>
      </c>
      <c r="AD27" s="44">
        <f t="shared" si="15"/>
        <v>0</v>
      </c>
      <c r="AE27" s="45">
        <f t="shared" si="16"/>
        <v>0</v>
      </c>
      <c r="AF27" s="42">
        <v>0</v>
      </c>
      <c r="AG27" s="44">
        <f t="shared" si="17"/>
        <v>0</v>
      </c>
      <c r="AH27" s="45">
        <f t="shared" si="18"/>
        <v>0</v>
      </c>
      <c r="AI27" s="42">
        <v>0</v>
      </c>
      <c r="AJ27" s="44">
        <f t="shared" si="19"/>
        <v>0</v>
      </c>
      <c r="AK27" s="45">
        <f t="shared" si="20"/>
        <v>0</v>
      </c>
      <c r="AL27" s="42">
        <v>0</v>
      </c>
      <c r="AM27" s="44">
        <f t="shared" si="21"/>
        <v>0</v>
      </c>
      <c r="AN27" s="45">
        <f t="shared" si="22"/>
        <v>0</v>
      </c>
      <c r="AO27" s="42">
        <v>0</v>
      </c>
      <c r="AP27" s="44">
        <f t="shared" si="23"/>
        <v>0</v>
      </c>
      <c r="AQ27" s="45">
        <f t="shared" si="24"/>
        <v>0</v>
      </c>
      <c r="AR27" s="42">
        <v>0</v>
      </c>
      <c r="AS27" s="44">
        <f t="shared" si="25"/>
        <v>0</v>
      </c>
      <c r="AT27" s="45">
        <f t="shared" si="26"/>
        <v>0</v>
      </c>
      <c r="AU27" s="42">
        <v>0</v>
      </c>
      <c r="AV27" s="44">
        <f t="shared" si="27"/>
        <v>0</v>
      </c>
      <c r="AW27" s="45">
        <f t="shared" si="28"/>
        <v>0</v>
      </c>
      <c r="AX27" s="42">
        <v>0</v>
      </c>
      <c r="AY27" s="44">
        <f t="shared" si="29"/>
        <v>0</v>
      </c>
      <c r="AZ27" s="45">
        <f t="shared" si="30"/>
        <v>0</v>
      </c>
      <c r="BA27" s="42">
        <v>0</v>
      </c>
      <c r="BB27" s="44">
        <f t="shared" si="31"/>
        <v>0</v>
      </c>
      <c r="BC27" s="45">
        <f t="shared" si="32"/>
        <v>0</v>
      </c>
      <c r="BD27" s="42">
        <v>0</v>
      </c>
      <c r="BE27" s="44">
        <f t="shared" si="33"/>
        <v>0</v>
      </c>
      <c r="BF27" s="45">
        <f t="shared" si="34"/>
        <v>0</v>
      </c>
      <c r="BG27" s="42">
        <v>0</v>
      </c>
      <c r="BH27" s="44">
        <f t="shared" si="35"/>
        <v>0</v>
      </c>
      <c r="BI27" s="45">
        <f t="shared" si="36"/>
        <v>0</v>
      </c>
      <c r="BJ27" s="42">
        <v>0</v>
      </c>
      <c r="BK27" s="44">
        <f t="shared" si="37"/>
        <v>0</v>
      </c>
      <c r="BL27" s="45">
        <f t="shared" si="38"/>
        <v>0</v>
      </c>
      <c r="BM27" s="42">
        <v>0</v>
      </c>
      <c r="BN27" s="44">
        <f t="shared" si="39"/>
        <v>0</v>
      </c>
      <c r="BO27" s="45">
        <f t="shared" si="40"/>
        <v>0</v>
      </c>
      <c r="BP27" s="42">
        <v>0</v>
      </c>
      <c r="BQ27" s="44">
        <f t="shared" si="41"/>
        <v>0</v>
      </c>
      <c r="BR27" s="45">
        <f t="shared" si="42"/>
        <v>0</v>
      </c>
    </row>
    <row r="28" spans="1:70" x14ac:dyDescent="0.25">
      <c r="A28" s="7" t="s">
        <v>235</v>
      </c>
      <c r="B28" s="7">
        <v>1462926</v>
      </c>
      <c r="C28" s="21" t="s">
        <v>247</v>
      </c>
      <c r="D28" s="27" t="s">
        <v>43</v>
      </c>
      <c r="E28" s="8">
        <v>1</v>
      </c>
      <c r="F28" s="12">
        <v>7.0999999999999994E-2</v>
      </c>
      <c r="G28" s="31">
        <f t="shared" si="0"/>
        <v>7.0999999999999994E-2</v>
      </c>
      <c r="H28">
        <v>11</v>
      </c>
      <c r="I28" s="34">
        <f t="shared" si="1"/>
        <v>0.78099999999999992</v>
      </c>
      <c r="J28" s="34">
        <f t="shared" si="2"/>
        <v>1.5619999999999998</v>
      </c>
      <c r="K28" s="42">
        <v>4</v>
      </c>
      <c r="L28" s="34">
        <f t="shared" si="3"/>
        <v>0.28399999999999997</v>
      </c>
      <c r="M28" s="34">
        <f t="shared" si="4"/>
        <v>0.56799999999999995</v>
      </c>
      <c r="N28" s="42">
        <v>1</v>
      </c>
      <c r="O28" s="44">
        <f t="shared" si="5"/>
        <v>7.0999999999999994E-2</v>
      </c>
      <c r="P28" s="45">
        <f t="shared" si="6"/>
        <v>0.14199999999999999</v>
      </c>
      <c r="Q28" s="42">
        <v>1</v>
      </c>
      <c r="R28" s="44">
        <f t="shared" si="7"/>
        <v>7.0999999999999994E-2</v>
      </c>
      <c r="S28" s="45">
        <f t="shared" si="8"/>
        <v>0.14199999999999999</v>
      </c>
      <c r="T28" s="42">
        <v>1</v>
      </c>
      <c r="U28" s="44">
        <f t="shared" si="9"/>
        <v>7.0999999999999994E-2</v>
      </c>
      <c r="V28" s="45">
        <f t="shared" si="10"/>
        <v>0.14199999999999999</v>
      </c>
      <c r="W28" s="42">
        <v>1</v>
      </c>
      <c r="X28" s="44">
        <f t="shared" si="11"/>
        <v>7.0999999999999994E-2</v>
      </c>
      <c r="Y28" s="45">
        <f t="shared" si="12"/>
        <v>0.14199999999999999</v>
      </c>
      <c r="Z28" s="42">
        <v>4</v>
      </c>
      <c r="AA28" s="44">
        <f t="shared" si="13"/>
        <v>0.28399999999999997</v>
      </c>
      <c r="AB28" s="45">
        <f t="shared" si="14"/>
        <v>0.56799999999999995</v>
      </c>
      <c r="AC28" s="42">
        <v>0</v>
      </c>
      <c r="AD28" s="44">
        <f t="shared" si="15"/>
        <v>0</v>
      </c>
      <c r="AE28" s="45">
        <f t="shared" si="16"/>
        <v>0</v>
      </c>
      <c r="AF28" s="42">
        <v>0</v>
      </c>
      <c r="AG28" s="44">
        <f t="shared" si="17"/>
        <v>0</v>
      </c>
      <c r="AH28" s="45">
        <f t="shared" si="18"/>
        <v>0</v>
      </c>
      <c r="AI28" s="42">
        <v>0</v>
      </c>
      <c r="AJ28" s="44">
        <f t="shared" si="19"/>
        <v>0</v>
      </c>
      <c r="AK28" s="45">
        <f t="shared" si="20"/>
        <v>0</v>
      </c>
      <c r="AL28" s="42">
        <v>0</v>
      </c>
      <c r="AM28" s="44">
        <f t="shared" si="21"/>
        <v>0</v>
      </c>
      <c r="AN28" s="45">
        <f t="shared" si="22"/>
        <v>0</v>
      </c>
      <c r="AO28">
        <v>0</v>
      </c>
      <c r="AP28" s="44">
        <f t="shared" si="23"/>
        <v>0</v>
      </c>
      <c r="AQ28" s="45">
        <f t="shared" si="24"/>
        <v>0</v>
      </c>
      <c r="AR28">
        <v>0</v>
      </c>
      <c r="AS28" s="44">
        <f t="shared" si="25"/>
        <v>0</v>
      </c>
      <c r="AT28" s="45">
        <f t="shared" si="26"/>
        <v>0</v>
      </c>
      <c r="AU28">
        <v>0</v>
      </c>
      <c r="AV28" s="44">
        <f t="shared" si="27"/>
        <v>0</v>
      </c>
      <c r="AW28" s="45">
        <f t="shared" si="28"/>
        <v>0</v>
      </c>
      <c r="AX28">
        <v>0</v>
      </c>
      <c r="AY28" s="44">
        <f t="shared" si="29"/>
        <v>0</v>
      </c>
      <c r="AZ28" s="45">
        <f t="shared" si="30"/>
        <v>0</v>
      </c>
      <c r="BA28">
        <v>0</v>
      </c>
      <c r="BB28" s="44">
        <f t="shared" si="31"/>
        <v>0</v>
      </c>
      <c r="BC28" s="45">
        <f t="shared" si="32"/>
        <v>0</v>
      </c>
      <c r="BD28">
        <v>0</v>
      </c>
      <c r="BE28" s="44">
        <f t="shared" si="33"/>
        <v>0</v>
      </c>
      <c r="BF28" s="45">
        <f t="shared" si="34"/>
        <v>0</v>
      </c>
      <c r="BG28">
        <v>0</v>
      </c>
      <c r="BH28" s="44">
        <f t="shared" si="35"/>
        <v>0</v>
      </c>
      <c r="BI28" s="45">
        <f t="shared" si="36"/>
        <v>0</v>
      </c>
      <c r="BJ28" s="42">
        <v>0</v>
      </c>
      <c r="BK28" s="44">
        <f t="shared" si="37"/>
        <v>0</v>
      </c>
      <c r="BL28" s="45">
        <f t="shared" si="38"/>
        <v>0</v>
      </c>
      <c r="BM28">
        <v>0</v>
      </c>
      <c r="BN28" s="44">
        <f t="shared" si="39"/>
        <v>0</v>
      </c>
      <c r="BO28" s="45">
        <f t="shared" si="40"/>
        <v>0</v>
      </c>
      <c r="BP28">
        <v>0</v>
      </c>
      <c r="BQ28" s="44">
        <f t="shared" si="41"/>
        <v>0</v>
      </c>
      <c r="BR28" s="45">
        <f t="shared" si="42"/>
        <v>0</v>
      </c>
    </row>
    <row r="29" spans="1:70" x14ac:dyDescent="0.25">
      <c r="A29" s="7" t="s">
        <v>235</v>
      </c>
      <c r="B29" s="7">
        <v>1756796</v>
      </c>
      <c r="C29" s="21" t="s">
        <v>244</v>
      </c>
      <c r="D29" s="27" t="s">
        <v>42</v>
      </c>
      <c r="E29" s="8">
        <v>10</v>
      </c>
      <c r="F29" s="12">
        <v>2.2999999999999998</v>
      </c>
      <c r="G29" s="31">
        <f t="shared" si="0"/>
        <v>0.22999999999999998</v>
      </c>
      <c r="H29">
        <v>10</v>
      </c>
      <c r="I29" s="34">
        <f t="shared" si="1"/>
        <v>2.2999999999999998</v>
      </c>
      <c r="J29" s="34">
        <f t="shared" si="2"/>
        <v>4.5999999999999996</v>
      </c>
      <c r="K29" s="42">
        <v>1</v>
      </c>
      <c r="L29" s="34">
        <f t="shared" si="3"/>
        <v>0.22999999999999998</v>
      </c>
      <c r="M29" s="34">
        <f t="shared" si="4"/>
        <v>0.45999999999999996</v>
      </c>
      <c r="N29" s="42">
        <v>1</v>
      </c>
      <c r="O29" s="44">
        <f t="shared" si="5"/>
        <v>0.22999999999999998</v>
      </c>
      <c r="P29" s="45">
        <f t="shared" si="6"/>
        <v>0.45999999999999996</v>
      </c>
      <c r="Q29" s="42">
        <v>1</v>
      </c>
      <c r="R29" s="44">
        <f t="shared" si="7"/>
        <v>0.22999999999999998</v>
      </c>
      <c r="S29" s="45">
        <f t="shared" si="8"/>
        <v>0.45999999999999996</v>
      </c>
      <c r="T29" s="42">
        <v>0</v>
      </c>
      <c r="U29" s="44">
        <f t="shared" si="9"/>
        <v>0</v>
      </c>
      <c r="V29" s="45">
        <f t="shared" si="10"/>
        <v>0</v>
      </c>
      <c r="W29" s="42">
        <v>0</v>
      </c>
      <c r="X29" s="44">
        <f t="shared" si="11"/>
        <v>0</v>
      </c>
      <c r="Y29" s="45">
        <f t="shared" si="12"/>
        <v>0</v>
      </c>
      <c r="Z29" s="42">
        <v>0</v>
      </c>
      <c r="AA29" s="44">
        <f t="shared" si="13"/>
        <v>0</v>
      </c>
      <c r="AB29" s="45">
        <f t="shared" si="14"/>
        <v>0</v>
      </c>
      <c r="AC29" s="42">
        <v>0</v>
      </c>
      <c r="AD29" s="44">
        <f t="shared" si="15"/>
        <v>0</v>
      </c>
      <c r="AE29" s="45">
        <f t="shared" si="16"/>
        <v>0</v>
      </c>
      <c r="AF29" s="42">
        <v>0</v>
      </c>
      <c r="AG29" s="44">
        <f t="shared" si="17"/>
        <v>0</v>
      </c>
      <c r="AH29" s="45">
        <f t="shared" si="18"/>
        <v>0</v>
      </c>
      <c r="AI29" s="42">
        <v>0</v>
      </c>
      <c r="AJ29" s="44">
        <f t="shared" si="19"/>
        <v>0</v>
      </c>
      <c r="AK29" s="45">
        <f t="shared" si="20"/>
        <v>0</v>
      </c>
      <c r="AL29" s="42">
        <v>0</v>
      </c>
      <c r="AM29" s="44">
        <f t="shared" si="21"/>
        <v>0</v>
      </c>
      <c r="AN29" s="45">
        <f t="shared" si="22"/>
        <v>0</v>
      </c>
      <c r="AO29">
        <v>0</v>
      </c>
      <c r="AP29" s="44">
        <f t="shared" si="23"/>
        <v>0</v>
      </c>
      <c r="AQ29" s="45">
        <f t="shared" si="24"/>
        <v>0</v>
      </c>
      <c r="AR29" s="42">
        <v>0</v>
      </c>
      <c r="AS29" s="44">
        <f t="shared" si="25"/>
        <v>0</v>
      </c>
      <c r="AT29" s="45">
        <f t="shared" si="26"/>
        <v>0</v>
      </c>
      <c r="AU29" s="42">
        <v>0</v>
      </c>
      <c r="AV29" s="44">
        <f t="shared" si="27"/>
        <v>0</v>
      </c>
      <c r="AW29" s="45">
        <f t="shared" si="28"/>
        <v>0</v>
      </c>
      <c r="AX29" s="42">
        <v>0</v>
      </c>
      <c r="AY29" s="44">
        <f t="shared" si="29"/>
        <v>0</v>
      </c>
      <c r="AZ29" s="45">
        <f t="shared" si="30"/>
        <v>0</v>
      </c>
      <c r="BA29" s="42">
        <v>0</v>
      </c>
      <c r="BB29" s="44">
        <f t="shared" si="31"/>
        <v>0</v>
      </c>
      <c r="BC29" s="45">
        <f t="shared" si="32"/>
        <v>0</v>
      </c>
      <c r="BD29" s="42">
        <v>0</v>
      </c>
      <c r="BE29" s="44">
        <f t="shared" si="33"/>
        <v>0</v>
      </c>
      <c r="BF29" s="45">
        <f t="shared" si="34"/>
        <v>0</v>
      </c>
      <c r="BG29" s="42">
        <v>0</v>
      </c>
      <c r="BH29" s="44">
        <f t="shared" si="35"/>
        <v>0</v>
      </c>
      <c r="BI29" s="45">
        <f t="shared" si="36"/>
        <v>0</v>
      </c>
      <c r="BJ29" s="42">
        <v>0</v>
      </c>
      <c r="BK29" s="44">
        <f t="shared" si="37"/>
        <v>0</v>
      </c>
      <c r="BL29" s="45">
        <f t="shared" si="38"/>
        <v>0</v>
      </c>
      <c r="BM29" s="42">
        <v>0</v>
      </c>
      <c r="BN29" s="44">
        <f t="shared" si="39"/>
        <v>0</v>
      </c>
      <c r="BO29" s="45">
        <f t="shared" si="40"/>
        <v>0</v>
      </c>
      <c r="BP29" s="42">
        <v>0</v>
      </c>
      <c r="BQ29" s="44">
        <f t="shared" si="41"/>
        <v>0</v>
      </c>
      <c r="BR29" s="45">
        <f t="shared" si="42"/>
        <v>0</v>
      </c>
    </row>
    <row r="30" spans="1:70" x14ac:dyDescent="0.25">
      <c r="A30" s="7" t="s">
        <v>235</v>
      </c>
      <c r="B30" s="7">
        <v>1686335</v>
      </c>
      <c r="C30" s="21" t="s">
        <v>326</v>
      </c>
      <c r="D30" s="27" t="s">
        <v>327</v>
      </c>
      <c r="E30" s="33">
        <v>1</v>
      </c>
      <c r="F30" s="12">
        <v>0.45</v>
      </c>
      <c r="G30" s="31">
        <f t="shared" si="0"/>
        <v>0.45</v>
      </c>
      <c r="H30">
        <v>0</v>
      </c>
      <c r="I30" s="34">
        <f t="shared" si="1"/>
        <v>0</v>
      </c>
      <c r="J30" s="34">
        <f t="shared" si="2"/>
        <v>0</v>
      </c>
      <c r="K30" s="42">
        <v>0</v>
      </c>
      <c r="L30" s="34">
        <f t="shared" si="3"/>
        <v>0</v>
      </c>
      <c r="M30" s="34">
        <f t="shared" si="4"/>
        <v>0</v>
      </c>
      <c r="N30" s="42">
        <v>0</v>
      </c>
      <c r="O30" s="44">
        <f t="shared" si="5"/>
        <v>0</v>
      </c>
      <c r="P30" s="45">
        <f t="shared" si="6"/>
        <v>0</v>
      </c>
      <c r="Q30" s="42">
        <v>0</v>
      </c>
      <c r="R30" s="44">
        <f t="shared" si="7"/>
        <v>0</v>
      </c>
      <c r="S30" s="45">
        <f t="shared" si="8"/>
        <v>0</v>
      </c>
      <c r="T30" s="42">
        <v>0</v>
      </c>
      <c r="U30" s="44">
        <f t="shared" si="9"/>
        <v>0</v>
      </c>
      <c r="V30" s="45">
        <f t="shared" si="10"/>
        <v>0</v>
      </c>
      <c r="W30" s="42">
        <v>1</v>
      </c>
      <c r="X30" s="44">
        <f t="shared" si="11"/>
        <v>0.45</v>
      </c>
      <c r="Y30" s="45">
        <f t="shared" si="12"/>
        <v>0.9</v>
      </c>
      <c r="Z30" s="42">
        <v>0</v>
      </c>
      <c r="AA30" s="44">
        <f t="shared" si="13"/>
        <v>0</v>
      </c>
      <c r="AB30" s="45">
        <f t="shared" si="14"/>
        <v>0</v>
      </c>
      <c r="AC30" s="42">
        <v>0</v>
      </c>
      <c r="AD30" s="44">
        <f t="shared" si="15"/>
        <v>0</v>
      </c>
      <c r="AE30" s="45">
        <f t="shared" si="16"/>
        <v>0</v>
      </c>
      <c r="AF30" s="42">
        <v>0</v>
      </c>
      <c r="AG30" s="44">
        <f t="shared" si="17"/>
        <v>0</v>
      </c>
      <c r="AH30" s="45">
        <f t="shared" si="18"/>
        <v>0</v>
      </c>
      <c r="AI30" s="42">
        <v>0</v>
      </c>
      <c r="AJ30" s="44">
        <f t="shared" si="19"/>
        <v>0</v>
      </c>
      <c r="AK30" s="45">
        <f t="shared" si="20"/>
        <v>0</v>
      </c>
      <c r="AL30" s="42">
        <v>0</v>
      </c>
      <c r="AM30" s="44">
        <f t="shared" si="21"/>
        <v>0</v>
      </c>
      <c r="AN30" s="45">
        <f t="shared" si="22"/>
        <v>0</v>
      </c>
      <c r="AO30" s="42">
        <v>0</v>
      </c>
      <c r="AP30" s="44">
        <f t="shared" si="23"/>
        <v>0</v>
      </c>
      <c r="AQ30" s="45">
        <f t="shared" si="24"/>
        <v>0</v>
      </c>
      <c r="AR30">
        <v>0</v>
      </c>
      <c r="AS30" s="44">
        <f t="shared" si="25"/>
        <v>0</v>
      </c>
      <c r="AT30" s="45">
        <f t="shared" si="26"/>
        <v>0</v>
      </c>
      <c r="AU30">
        <v>0</v>
      </c>
      <c r="AV30" s="44">
        <f t="shared" si="27"/>
        <v>0</v>
      </c>
      <c r="AW30" s="45">
        <f t="shared" si="28"/>
        <v>0</v>
      </c>
      <c r="AX30">
        <v>0</v>
      </c>
      <c r="AY30" s="44">
        <f t="shared" si="29"/>
        <v>0</v>
      </c>
      <c r="AZ30" s="45">
        <f t="shared" si="30"/>
        <v>0</v>
      </c>
      <c r="BA30" s="42">
        <v>0</v>
      </c>
      <c r="BB30" s="44">
        <f t="shared" si="31"/>
        <v>0</v>
      </c>
      <c r="BC30" s="45">
        <f t="shared" si="32"/>
        <v>0</v>
      </c>
      <c r="BD30" s="42">
        <v>0</v>
      </c>
      <c r="BE30" s="44">
        <f t="shared" si="33"/>
        <v>0</v>
      </c>
      <c r="BF30" s="45">
        <f t="shared" si="34"/>
        <v>0</v>
      </c>
      <c r="BG30" s="42">
        <v>0</v>
      </c>
      <c r="BH30" s="44">
        <f t="shared" si="35"/>
        <v>0</v>
      </c>
      <c r="BI30" s="45">
        <f t="shared" si="36"/>
        <v>0</v>
      </c>
      <c r="BJ30">
        <v>0</v>
      </c>
      <c r="BK30" s="44">
        <f t="shared" si="37"/>
        <v>0</v>
      </c>
      <c r="BL30" s="45">
        <f t="shared" si="38"/>
        <v>0</v>
      </c>
      <c r="BM30" s="42">
        <v>0</v>
      </c>
      <c r="BN30" s="44">
        <f t="shared" si="39"/>
        <v>0</v>
      </c>
      <c r="BO30" s="45">
        <f t="shared" si="40"/>
        <v>0</v>
      </c>
      <c r="BP30" s="42">
        <v>0</v>
      </c>
      <c r="BQ30" s="44">
        <f t="shared" si="41"/>
        <v>0</v>
      </c>
      <c r="BR30" s="45">
        <f t="shared" si="42"/>
        <v>0</v>
      </c>
    </row>
    <row r="31" spans="1:70" x14ac:dyDescent="0.25">
      <c r="A31" s="7" t="s">
        <v>235</v>
      </c>
      <c r="B31" s="7">
        <v>1756805</v>
      </c>
      <c r="C31" s="21" t="s">
        <v>246</v>
      </c>
      <c r="D31" s="27" t="s">
        <v>38</v>
      </c>
      <c r="E31" s="8">
        <v>10</v>
      </c>
      <c r="F31" s="12">
        <v>9.3000000000000007</v>
      </c>
      <c r="G31" s="31">
        <f t="shared" si="0"/>
        <v>0.93</v>
      </c>
      <c r="H31">
        <v>5</v>
      </c>
      <c r="I31" s="34">
        <f t="shared" si="1"/>
        <v>4.6500000000000004</v>
      </c>
      <c r="J31" s="34">
        <f t="shared" si="2"/>
        <v>9.3000000000000007</v>
      </c>
      <c r="K31" s="42">
        <v>0</v>
      </c>
      <c r="L31" s="34">
        <f t="shared" si="3"/>
        <v>0</v>
      </c>
      <c r="M31" s="34">
        <f t="shared" si="4"/>
        <v>0</v>
      </c>
      <c r="N31" s="42">
        <v>0</v>
      </c>
      <c r="O31" s="44">
        <f t="shared" si="5"/>
        <v>0</v>
      </c>
      <c r="P31" s="45">
        <f t="shared" si="6"/>
        <v>0</v>
      </c>
      <c r="Q31" s="42">
        <v>0</v>
      </c>
      <c r="R31" s="44">
        <f t="shared" si="7"/>
        <v>0</v>
      </c>
      <c r="S31" s="45">
        <f t="shared" si="8"/>
        <v>0</v>
      </c>
      <c r="T31" s="42">
        <v>0</v>
      </c>
      <c r="U31" s="44">
        <f t="shared" si="9"/>
        <v>0</v>
      </c>
      <c r="V31" s="45">
        <f t="shared" si="10"/>
        <v>0</v>
      </c>
      <c r="W31" s="42">
        <v>0</v>
      </c>
      <c r="X31" s="44">
        <f t="shared" si="11"/>
        <v>0</v>
      </c>
      <c r="Y31" s="45">
        <f t="shared" si="12"/>
        <v>0</v>
      </c>
      <c r="Z31" s="42">
        <v>0</v>
      </c>
      <c r="AA31" s="44">
        <f t="shared" si="13"/>
        <v>0</v>
      </c>
      <c r="AB31" s="45">
        <f t="shared" si="14"/>
        <v>0</v>
      </c>
      <c r="AC31" s="42">
        <v>0</v>
      </c>
      <c r="AD31" s="44">
        <f t="shared" si="15"/>
        <v>0</v>
      </c>
      <c r="AE31" s="45">
        <f t="shared" si="16"/>
        <v>0</v>
      </c>
      <c r="AF31" s="42">
        <v>0</v>
      </c>
      <c r="AG31" s="44">
        <f t="shared" si="17"/>
        <v>0</v>
      </c>
      <c r="AH31" s="45">
        <f t="shared" si="18"/>
        <v>0</v>
      </c>
      <c r="AI31" s="42">
        <v>0</v>
      </c>
      <c r="AJ31" s="44">
        <f t="shared" si="19"/>
        <v>0</v>
      </c>
      <c r="AK31" s="45">
        <f t="shared" si="20"/>
        <v>0</v>
      </c>
      <c r="AL31" s="42">
        <v>0</v>
      </c>
      <c r="AM31" s="44">
        <f t="shared" si="21"/>
        <v>0</v>
      </c>
      <c r="AN31" s="45">
        <f t="shared" si="22"/>
        <v>0</v>
      </c>
      <c r="AO31">
        <v>0</v>
      </c>
      <c r="AP31" s="44">
        <f t="shared" si="23"/>
        <v>0</v>
      </c>
      <c r="AQ31" s="45">
        <f t="shared" si="24"/>
        <v>0</v>
      </c>
      <c r="AR31" s="42">
        <v>0</v>
      </c>
      <c r="AS31" s="44">
        <f t="shared" si="25"/>
        <v>0</v>
      </c>
      <c r="AT31" s="45">
        <f t="shared" si="26"/>
        <v>0</v>
      </c>
      <c r="AU31" s="42">
        <v>0</v>
      </c>
      <c r="AV31" s="44">
        <f t="shared" si="27"/>
        <v>0</v>
      </c>
      <c r="AW31" s="45">
        <f t="shared" si="28"/>
        <v>0</v>
      </c>
      <c r="AX31" s="42">
        <v>0</v>
      </c>
      <c r="AY31" s="44">
        <f t="shared" si="29"/>
        <v>0</v>
      </c>
      <c r="AZ31" s="45">
        <f t="shared" si="30"/>
        <v>0</v>
      </c>
      <c r="BA31">
        <v>0</v>
      </c>
      <c r="BB31" s="44">
        <f t="shared" si="31"/>
        <v>0</v>
      </c>
      <c r="BC31" s="45">
        <f t="shared" si="32"/>
        <v>0</v>
      </c>
      <c r="BD31">
        <v>0</v>
      </c>
      <c r="BE31" s="44">
        <f t="shared" si="33"/>
        <v>0</v>
      </c>
      <c r="BF31" s="45">
        <f t="shared" si="34"/>
        <v>0</v>
      </c>
      <c r="BG31">
        <v>0</v>
      </c>
      <c r="BH31" s="44">
        <f t="shared" si="35"/>
        <v>0</v>
      </c>
      <c r="BI31" s="45">
        <f t="shared" si="36"/>
        <v>0</v>
      </c>
      <c r="BJ31" s="42">
        <v>0</v>
      </c>
      <c r="BK31" s="44">
        <f t="shared" si="37"/>
        <v>0</v>
      </c>
      <c r="BL31" s="45">
        <f t="shared" si="38"/>
        <v>0</v>
      </c>
      <c r="BM31">
        <v>0</v>
      </c>
      <c r="BN31" s="44">
        <f t="shared" si="39"/>
        <v>0</v>
      </c>
      <c r="BO31" s="45">
        <f t="shared" si="40"/>
        <v>0</v>
      </c>
      <c r="BP31">
        <v>0</v>
      </c>
      <c r="BQ31" s="44">
        <f t="shared" si="41"/>
        <v>0</v>
      </c>
      <c r="BR31" s="45">
        <f t="shared" si="42"/>
        <v>0</v>
      </c>
    </row>
    <row r="32" spans="1:70" x14ac:dyDescent="0.25">
      <c r="A32" s="7" t="s">
        <v>235</v>
      </c>
      <c r="B32" s="14"/>
      <c r="C32" s="25"/>
      <c r="D32" s="27" t="s">
        <v>105</v>
      </c>
      <c r="E32" s="33">
        <v>1</v>
      </c>
      <c r="F32" s="35">
        <v>0</v>
      </c>
      <c r="G32" s="31">
        <f t="shared" si="0"/>
        <v>0</v>
      </c>
      <c r="H32">
        <v>0</v>
      </c>
      <c r="I32" s="34">
        <f t="shared" si="1"/>
        <v>0</v>
      </c>
      <c r="J32" s="34">
        <f t="shared" si="2"/>
        <v>0</v>
      </c>
      <c r="K32" s="42">
        <v>0</v>
      </c>
      <c r="L32" s="34">
        <f t="shared" si="3"/>
        <v>0</v>
      </c>
      <c r="M32" s="34">
        <f t="shared" si="4"/>
        <v>0</v>
      </c>
      <c r="N32" s="42">
        <v>0</v>
      </c>
      <c r="O32" s="44">
        <f t="shared" si="5"/>
        <v>0</v>
      </c>
      <c r="P32" s="45">
        <f t="shared" si="6"/>
        <v>0</v>
      </c>
      <c r="Q32" s="42">
        <v>1</v>
      </c>
      <c r="R32" s="44">
        <f t="shared" si="7"/>
        <v>0</v>
      </c>
      <c r="S32" s="45">
        <f t="shared" si="8"/>
        <v>0</v>
      </c>
      <c r="T32" s="42">
        <v>0</v>
      </c>
      <c r="U32" s="44">
        <f t="shared" si="9"/>
        <v>0</v>
      </c>
      <c r="V32" s="45">
        <f t="shared" si="10"/>
        <v>0</v>
      </c>
      <c r="W32" s="42">
        <v>0</v>
      </c>
      <c r="X32" s="44">
        <f t="shared" si="11"/>
        <v>0</v>
      </c>
      <c r="Y32" s="45">
        <f t="shared" si="12"/>
        <v>0</v>
      </c>
      <c r="Z32" s="42">
        <v>0</v>
      </c>
      <c r="AA32" s="44">
        <f t="shared" si="13"/>
        <v>0</v>
      </c>
      <c r="AB32" s="45">
        <f t="shared" si="14"/>
        <v>0</v>
      </c>
      <c r="AC32" s="42">
        <v>0</v>
      </c>
      <c r="AD32" s="44">
        <f t="shared" si="15"/>
        <v>0</v>
      </c>
      <c r="AE32" s="45">
        <f t="shared" si="16"/>
        <v>0</v>
      </c>
      <c r="AF32" s="42">
        <v>0</v>
      </c>
      <c r="AG32" s="44">
        <f t="shared" si="17"/>
        <v>0</v>
      </c>
      <c r="AH32" s="45">
        <f t="shared" si="18"/>
        <v>0</v>
      </c>
      <c r="AI32" s="42">
        <v>0</v>
      </c>
      <c r="AJ32" s="44">
        <f t="shared" si="19"/>
        <v>0</v>
      </c>
      <c r="AK32" s="45">
        <f t="shared" si="20"/>
        <v>0</v>
      </c>
      <c r="AL32" s="42">
        <v>0</v>
      </c>
      <c r="AM32" s="44">
        <f t="shared" si="21"/>
        <v>0</v>
      </c>
      <c r="AN32" s="45">
        <f t="shared" si="22"/>
        <v>0</v>
      </c>
      <c r="AO32">
        <v>0</v>
      </c>
      <c r="AP32" s="44">
        <f t="shared" si="23"/>
        <v>0</v>
      </c>
      <c r="AQ32" s="45">
        <f t="shared" si="24"/>
        <v>0</v>
      </c>
      <c r="AR32">
        <v>0</v>
      </c>
      <c r="AS32" s="44">
        <f t="shared" si="25"/>
        <v>0</v>
      </c>
      <c r="AT32" s="45">
        <f t="shared" si="26"/>
        <v>0</v>
      </c>
      <c r="AU32">
        <v>0</v>
      </c>
      <c r="AV32" s="44">
        <f t="shared" si="27"/>
        <v>0</v>
      </c>
      <c r="AW32" s="45">
        <f t="shared" si="28"/>
        <v>0</v>
      </c>
      <c r="AX32">
        <v>0</v>
      </c>
      <c r="AY32" s="44">
        <f t="shared" si="29"/>
        <v>0</v>
      </c>
      <c r="AZ32" s="45">
        <f t="shared" si="30"/>
        <v>0</v>
      </c>
      <c r="BA32" s="42">
        <v>0</v>
      </c>
      <c r="BB32" s="44">
        <f t="shared" si="31"/>
        <v>0</v>
      </c>
      <c r="BC32" s="45">
        <f t="shared" si="32"/>
        <v>0</v>
      </c>
      <c r="BD32" s="42">
        <v>0</v>
      </c>
      <c r="BE32" s="44">
        <f t="shared" si="33"/>
        <v>0</v>
      </c>
      <c r="BF32" s="45">
        <f t="shared" si="34"/>
        <v>0</v>
      </c>
      <c r="BG32" s="42">
        <v>0</v>
      </c>
      <c r="BH32" s="44">
        <f t="shared" si="35"/>
        <v>0</v>
      </c>
      <c r="BI32" s="45">
        <f t="shared" si="36"/>
        <v>0</v>
      </c>
      <c r="BJ32" s="42">
        <v>0</v>
      </c>
      <c r="BK32" s="44">
        <f t="shared" si="37"/>
        <v>0</v>
      </c>
      <c r="BL32" s="45">
        <f t="shared" si="38"/>
        <v>0</v>
      </c>
      <c r="BM32" s="42">
        <v>0</v>
      </c>
      <c r="BN32" s="44">
        <f t="shared" si="39"/>
        <v>0</v>
      </c>
      <c r="BO32" s="45">
        <f t="shared" si="40"/>
        <v>0</v>
      </c>
      <c r="BP32" s="42">
        <v>0</v>
      </c>
      <c r="BQ32" s="44">
        <f t="shared" si="41"/>
        <v>0</v>
      </c>
      <c r="BR32" s="45">
        <f t="shared" si="42"/>
        <v>0</v>
      </c>
    </row>
    <row r="33" spans="1:70" x14ac:dyDescent="0.25">
      <c r="A33" s="7" t="s">
        <v>235</v>
      </c>
      <c r="B33" s="7">
        <v>1099254</v>
      </c>
      <c r="C33" s="21" t="s">
        <v>248</v>
      </c>
      <c r="D33" s="27" t="s">
        <v>238</v>
      </c>
      <c r="E33" s="8">
        <v>1</v>
      </c>
      <c r="F33" s="9">
        <v>0.5</v>
      </c>
      <c r="G33" s="31">
        <f t="shared" si="0"/>
        <v>0.5</v>
      </c>
      <c r="H33">
        <v>0</v>
      </c>
      <c r="I33" s="34">
        <f t="shared" si="1"/>
        <v>0</v>
      </c>
      <c r="J33" s="34">
        <f t="shared" si="2"/>
        <v>0</v>
      </c>
      <c r="K33" s="42">
        <v>0</v>
      </c>
      <c r="L33" s="34">
        <f t="shared" si="3"/>
        <v>0</v>
      </c>
      <c r="M33" s="34">
        <f t="shared" si="4"/>
        <v>0</v>
      </c>
      <c r="N33" s="42">
        <v>0</v>
      </c>
      <c r="O33" s="44">
        <f t="shared" si="5"/>
        <v>0</v>
      </c>
      <c r="P33" s="45">
        <f t="shared" si="6"/>
        <v>0</v>
      </c>
      <c r="Q33" s="42">
        <v>0</v>
      </c>
      <c r="R33" s="44">
        <f t="shared" si="7"/>
        <v>0</v>
      </c>
      <c r="S33" s="45">
        <f t="shared" si="8"/>
        <v>0</v>
      </c>
      <c r="T33" s="42">
        <v>0</v>
      </c>
      <c r="U33" s="44">
        <f t="shared" si="9"/>
        <v>0</v>
      </c>
      <c r="V33" s="45">
        <f t="shared" si="10"/>
        <v>0</v>
      </c>
      <c r="W33" s="42">
        <v>0</v>
      </c>
      <c r="X33" s="44">
        <f t="shared" si="11"/>
        <v>0</v>
      </c>
      <c r="Y33" s="45">
        <f t="shared" si="12"/>
        <v>0</v>
      </c>
      <c r="Z33" s="42">
        <v>2</v>
      </c>
      <c r="AA33" s="44">
        <f t="shared" si="13"/>
        <v>1</v>
      </c>
      <c r="AB33" s="45">
        <f t="shared" si="14"/>
        <v>2</v>
      </c>
      <c r="AC33" s="42">
        <v>2</v>
      </c>
      <c r="AD33" s="44">
        <f t="shared" si="15"/>
        <v>1</v>
      </c>
      <c r="AE33" s="45">
        <f t="shared" si="16"/>
        <v>1</v>
      </c>
      <c r="AF33" s="42">
        <v>2</v>
      </c>
      <c r="AG33" s="44">
        <f t="shared" si="17"/>
        <v>1</v>
      </c>
      <c r="AH33" s="45">
        <f t="shared" si="18"/>
        <v>20</v>
      </c>
      <c r="AI33" s="42">
        <v>0</v>
      </c>
      <c r="AJ33" s="44">
        <f t="shared" si="19"/>
        <v>0</v>
      </c>
      <c r="AK33" s="45">
        <f t="shared" si="20"/>
        <v>0</v>
      </c>
      <c r="AL33" s="42">
        <v>0</v>
      </c>
      <c r="AM33" s="44">
        <f t="shared" si="21"/>
        <v>0</v>
      </c>
      <c r="AN33" s="45">
        <f t="shared" si="22"/>
        <v>0</v>
      </c>
      <c r="AO33" s="42">
        <v>0</v>
      </c>
      <c r="AP33" s="44">
        <f t="shared" si="23"/>
        <v>0</v>
      </c>
      <c r="AQ33" s="45">
        <f t="shared" si="24"/>
        <v>0</v>
      </c>
      <c r="AR33" s="42">
        <v>0</v>
      </c>
      <c r="AS33" s="44">
        <f t="shared" si="25"/>
        <v>0</v>
      </c>
      <c r="AT33" s="45">
        <f t="shared" si="26"/>
        <v>0</v>
      </c>
      <c r="AU33" s="42">
        <v>0</v>
      </c>
      <c r="AV33" s="44">
        <f t="shared" si="27"/>
        <v>0</v>
      </c>
      <c r="AW33" s="45">
        <f t="shared" si="28"/>
        <v>0</v>
      </c>
      <c r="AX33" s="42">
        <v>0</v>
      </c>
      <c r="AY33" s="44">
        <f t="shared" si="29"/>
        <v>0</v>
      </c>
      <c r="AZ33" s="45">
        <f t="shared" si="30"/>
        <v>0</v>
      </c>
      <c r="BA33" s="42">
        <v>0</v>
      </c>
      <c r="BB33" s="44">
        <f t="shared" si="31"/>
        <v>0</v>
      </c>
      <c r="BC33" s="45">
        <f t="shared" si="32"/>
        <v>0</v>
      </c>
      <c r="BD33" s="42">
        <v>0</v>
      </c>
      <c r="BE33" s="44">
        <f t="shared" si="33"/>
        <v>0</v>
      </c>
      <c r="BF33" s="45">
        <f t="shared" si="34"/>
        <v>0</v>
      </c>
      <c r="BG33" s="42">
        <v>0</v>
      </c>
      <c r="BH33" s="44">
        <f t="shared" si="35"/>
        <v>0</v>
      </c>
      <c r="BI33" s="45">
        <f t="shared" si="36"/>
        <v>0</v>
      </c>
      <c r="BJ33" s="42">
        <v>0</v>
      </c>
      <c r="BK33" s="44">
        <f t="shared" si="37"/>
        <v>0</v>
      </c>
      <c r="BL33" s="45">
        <f t="shared" si="38"/>
        <v>0</v>
      </c>
      <c r="BM33" s="42">
        <v>0</v>
      </c>
      <c r="BN33" s="44">
        <f t="shared" si="39"/>
        <v>0</v>
      </c>
      <c r="BO33" s="45">
        <f t="shared" si="40"/>
        <v>0</v>
      </c>
      <c r="BP33" s="42">
        <v>0</v>
      </c>
      <c r="BQ33" s="44">
        <f t="shared" si="41"/>
        <v>0</v>
      </c>
      <c r="BR33" s="45">
        <f t="shared" si="42"/>
        <v>0</v>
      </c>
    </row>
    <row r="34" spans="1:70" x14ac:dyDescent="0.25">
      <c r="A34" s="7" t="s">
        <v>235</v>
      </c>
      <c r="B34" s="7">
        <v>9838260</v>
      </c>
      <c r="C34" s="21" t="s">
        <v>240</v>
      </c>
      <c r="D34" s="27" t="s">
        <v>237</v>
      </c>
      <c r="E34" s="8">
        <v>1</v>
      </c>
      <c r="F34" s="9">
        <v>3.41</v>
      </c>
      <c r="G34" s="31">
        <f t="shared" si="0"/>
        <v>3.41</v>
      </c>
      <c r="H34">
        <v>0</v>
      </c>
      <c r="I34" s="34">
        <f t="shared" si="1"/>
        <v>0</v>
      </c>
      <c r="J34" s="34">
        <f t="shared" si="2"/>
        <v>0</v>
      </c>
      <c r="K34" s="42">
        <v>0</v>
      </c>
      <c r="L34" s="34">
        <f t="shared" si="3"/>
        <v>0</v>
      </c>
      <c r="M34" s="34">
        <f t="shared" si="4"/>
        <v>0</v>
      </c>
      <c r="N34" s="42">
        <v>0</v>
      </c>
      <c r="O34" s="44">
        <f t="shared" si="5"/>
        <v>0</v>
      </c>
      <c r="P34" s="45">
        <f t="shared" si="6"/>
        <v>0</v>
      </c>
      <c r="Q34" s="42">
        <v>0</v>
      </c>
      <c r="R34" s="44">
        <f t="shared" si="7"/>
        <v>0</v>
      </c>
      <c r="S34" s="45">
        <f t="shared" si="8"/>
        <v>0</v>
      </c>
      <c r="T34" s="42">
        <v>0</v>
      </c>
      <c r="U34" s="44">
        <f t="shared" si="9"/>
        <v>0</v>
      </c>
      <c r="V34" s="45">
        <f t="shared" si="10"/>
        <v>0</v>
      </c>
      <c r="W34" s="42">
        <v>0</v>
      </c>
      <c r="X34" s="44">
        <f t="shared" si="11"/>
        <v>0</v>
      </c>
      <c r="Y34" s="45">
        <f t="shared" si="12"/>
        <v>0</v>
      </c>
      <c r="Z34" s="42">
        <v>0</v>
      </c>
      <c r="AA34" s="44">
        <f t="shared" si="13"/>
        <v>0</v>
      </c>
      <c r="AB34" s="45">
        <f t="shared" si="14"/>
        <v>0</v>
      </c>
      <c r="AC34" s="42">
        <v>0</v>
      </c>
      <c r="AD34" s="44">
        <f t="shared" si="15"/>
        <v>0</v>
      </c>
      <c r="AE34" s="45">
        <f t="shared" si="16"/>
        <v>0</v>
      </c>
      <c r="AF34" s="42">
        <v>0</v>
      </c>
      <c r="AG34" s="44">
        <f t="shared" si="17"/>
        <v>0</v>
      </c>
      <c r="AH34" s="45">
        <f t="shared" si="18"/>
        <v>0</v>
      </c>
      <c r="AI34" s="42">
        <v>2</v>
      </c>
      <c r="AJ34" s="44">
        <f t="shared" si="19"/>
        <v>6.82</v>
      </c>
      <c r="AK34" s="45">
        <f t="shared" si="20"/>
        <v>27.28</v>
      </c>
      <c r="AL34" s="42">
        <v>0</v>
      </c>
      <c r="AM34" s="44">
        <f t="shared" si="21"/>
        <v>0</v>
      </c>
      <c r="AN34" s="45">
        <f t="shared" si="22"/>
        <v>0</v>
      </c>
      <c r="AO34">
        <v>0</v>
      </c>
      <c r="AP34" s="44">
        <f t="shared" si="23"/>
        <v>0</v>
      </c>
      <c r="AQ34" s="45">
        <f t="shared" si="24"/>
        <v>0</v>
      </c>
      <c r="AR34">
        <v>0</v>
      </c>
      <c r="AS34" s="44">
        <f t="shared" si="25"/>
        <v>0</v>
      </c>
      <c r="AT34" s="45">
        <f t="shared" si="26"/>
        <v>0</v>
      </c>
      <c r="AU34">
        <v>0</v>
      </c>
      <c r="AV34" s="44">
        <f t="shared" si="27"/>
        <v>0</v>
      </c>
      <c r="AW34" s="45">
        <f t="shared" si="28"/>
        <v>0</v>
      </c>
      <c r="AX34">
        <v>0</v>
      </c>
      <c r="AY34" s="44">
        <f t="shared" si="29"/>
        <v>0</v>
      </c>
      <c r="AZ34" s="45">
        <f t="shared" si="30"/>
        <v>0</v>
      </c>
      <c r="BA34">
        <v>0</v>
      </c>
      <c r="BB34" s="44">
        <f t="shared" si="31"/>
        <v>0</v>
      </c>
      <c r="BC34" s="45">
        <f t="shared" si="32"/>
        <v>0</v>
      </c>
      <c r="BD34">
        <v>0</v>
      </c>
      <c r="BE34" s="44">
        <f t="shared" si="33"/>
        <v>0</v>
      </c>
      <c r="BF34" s="45">
        <f t="shared" si="34"/>
        <v>0</v>
      </c>
      <c r="BG34">
        <v>0</v>
      </c>
      <c r="BH34" s="44">
        <f t="shared" si="35"/>
        <v>0</v>
      </c>
      <c r="BI34" s="45">
        <f t="shared" si="36"/>
        <v>0</v>
      </c>
      <c r="BJ34">
        <v>0</v>
      </c>
      <c r="BK34" s="44">
        <f t="shared" si="37"/>
        <v>0</v>
      </c>
      <c r="BL34" s="45">
        <f t="shared" si="38"/>
        <v>0</v>
      </c>
      <c r="BM34">
        <v>0</v>
      </c>
      <c r="BN34" s="44">
        <f t="shared" si="39"/>
        <v>0</v>
      </c>
      <c r="BO34" s="45">
        <f t="shared" si="40"/>
        <v>0</v>
      </c>
      <c r="BP34">
        <v>0</v>
      </c>
      <c r="BQ34" s="44">
        <f t="shared" si="41"/>
        <v>0</v>
      </c>
      <c r="BR34" s="45">
        <f t="shared" si="42"/>
        <v>0</v>
      </c>
    </row>
    <row r="35" spans="1:70" x14ac:dyDescent="0.25">
      <c r="A35" s="65" t="s">
        <v>360</v>
      </c>
      <c r="B35" s="21">
        <v>1122589</v>
      </c>
      <c r="C35" s="21" t="s">
        <v>376</v>
      </c>
      <c r="D35" s="21" t="s">
        <v>363</v>
      </c>
      <c r="E35" s="33">
        <v>1</v>
      </c>
      <c r="F35" s="64">
        <v>6.06</v>
      </c>
      <c r="G35" s="63">
        <f t="shared" ref="G35:G42" si="43">F35/E35</f>
        <v>6.06</v>
      </c>
      <c r="H35">
        <v>0</v>
      </c>
      <c r="I35" s="34">
        <f t="shared" si="1"/>
        <v>0</v>
      </c>
      <c r="J35" s="34">
        <f t="shared" si="2"/>
        <v>0</v>
      </c>
      <c r="K35" s="42">
        <v>0</v>
      </c>
      <c r="L35" s="34">
        <f t="shared" si="3"/>
        <v>0</v>
      </c>
      <c r="M35" s="34">
        <f t="shared" si="4"/>
        <v>0</v>
      </c>
      <c r="N35" s="42">
        <v>0</v>
      </c>
      <c r="O35" s="44">
        <f t="shared" si="5"/>
        <v>0</v>
      </c>
      <c r="P35" s="45">
        <f t="shared" si="6"/>
        <v>0</v>
      </c>
      <c r="Q35" s="42">
        <v>0</v>
      </c>
      <c r="R35" s="44">
        <f t="shared" si="7"/>
        <v>0</v>
      </c>
      <c r="S35" s="45">
        <f t="shared" si="8"/>
        <v>0</v>
      </c>
      <c r="T35" s="42">
        <v>0</v>
      </c>
      <c r="U35" s="44">
        <f t="shared" si="9"/>
        <v>0</v>
      </c>
      <c r="V35" s="45">
        <f t="shared" si="10"/>
        <v>0</v>
      </c>
      <c r="W35" s="42">
        <v>0</v>
      </c>
      <c r="X35" s="44">
        <f t="shared" si="11"/>
        <v>0</v>
      </c>
      <c r="Y35" s="45">
        <f t="shared" si="12"/>
        <v>0</v>
      </c>
      <c r="Z35" s="42">
        <v>0</v>
      </c>
      <c r="AA35" s="44">
        <f t="shared" si="13"/>
        <v>0</v>
      </c>
      <c r="AB35" s="45">
        <f t="shared" si="14"/>
        <v>0</v>
      </c>
      <c r="AC35" s="42">
        <v>0</v>
      </c>
      <c r="AD35" s="44">
        <f t="shared" si="15"/>
        <v>0</v>
      </c>
      <c r="AE35" s="45">
        <f t="shared" si="16"/>
        <v>0</v>
      </c>
      <c r="AF35" s="42">
        <v>0</v>
      </c>
      <c r="AG35" s="44">
        <f t="shared" si="17"/>
        <v>0</v>
      </c>
      <c r="AH35" s="45">
        <f t="shared" si="18"/>
        <v>0</v>
      </c>
      <c r="AI35" s="42">
        <v>0</v>
      </c>
      <c r="AJ35" s="44">
        <f t="shared" si="19"/>
        <v>0</v>
      </c>
      <c r="AK35" s="45">
        <f t="shared" si="20"/>
        <v>0</v>
      </c>
      <c r="AL35" s="42">
        <v>0</v>
      </c>
      <c r="AM35" s="44">
        <f t="shared" si="21"/>
        <v>0</v>
      </c>
      <c r="AN35" s="45">
        <f t="shared" si="22"/>
        <v>0</v>
      </c>
      <c r="AO35">
        <v>1</v>
      </c>
      <c r="AP35" s="44">
        <f t="shared" si="23"/>
        <v>6.06</v>
      </c>
      <c r="AQ35" s="45">
        <f t="shared" si="24"/>
        <v>6.06</v>
      </c>
      <c r="AR35" s="42">
        <v>0</v>
      </c>
      <c r="AS35" s="44">
        <f t="shared" si="25"/>
        <v>0</v>
      </c>
      <c r="AT35" s="45">
        <f t="shared" si="26"/>
        <v>0</v>
      </c>
      <c r="AU35" s="42">
        <v>1</v>
      </c>
      <c r="AV35" s="44">
        <f t="shared" si="27"/>
        <v>6.06</v>
      </c>
      <c r="AW35" s="45">
        <f t="shared" si="28"/>
        <v>6.06</v>
      </c>
      <c r="AX35" s="42">
        <v>1</v>
      </c>
      <c r="AY35" s="44">
        <f t="shared" si="29"/>
        <v>6.06</v>
      </c>
      <c r="AZ35" s="45">
        <f t="shared" si="30"/>
        <v>6.06</v>
      </c>
      <c r="BA35" s="42">
        <v>1</v>
      </c>
      <c r="BB35" s="44">
        <f t="shared" si="31"/>
        <v>6.06</v>
      </c>
      <c r="BC35" s="45">
        <f t="shared" si="32"/>
        <v>6.06</v>
      </c>
      <c r="BD35" s="42">
        <v>0</v>
      </c>
      <c r="BE35" s="44">
        <f t="shared" si="33"/>
        <v>0</v>
      </c>
      <c r="BF35" s="45">
        <f t="shared" si="34"/>
        <v>0</v>
      </c>
      <c r="BG35" s="42">
        <v>0</v>
      </c>
      <c r="BH35" s="44">
        <f t="shared" si="35"/>
        <v>0</v>
      </c>
      <c r="BI35" s="45">
        <f t="shared" si="36"/>
        <v>0</v>
      </c>
      <c r="BJ35" s="42">
        <v>1</v>
      </c>
      <c r="BK35" s="44">
        <f t="shared" si="37"/>
        <v>6.06</v>
      </c>
      <c r="BL35" s="45">
        <f t="shared" si="38"/>
        <v>6.06</v>
      </c>
      <c r="BM35" s="42">
        <v>1</v>
      </c>
      <c r="BN35" s="44">
        <f t="shared" si="39"/>
        <v>6.06</v>
      </c>
      <c r="BO35" s="45">
        <f t="shared" si="40"/>
        <v>6.06</v>
      </c>
      <c r="BP35" s="42">
        <v>0</v>
      </c>
      <c r="BQ35" s="44">
        <f t="shared" si="41"/>
        <v>0</v>
      </c>
      <c r="BR35" s="45">
        <f t="shared" si="42"/>
        <v>0</v>
      </c>
    </row>
    <row r="36" spans="1:70" x14ac:dyDescent="0.25">
      <c r="A36" s="65" t="s">
        <v>359</v>
      </c>
      <c r="B36" s="21">
        <v>1122582</v>
      </c>
      <c r="C36" s="21" t="s">
        <v>372</v>
      </c>
      <c r="D36" s="21" t="s">
        <v>363</v>
      </c>
      <c r="E36" s="33">
        <v>1</v>
      </c>
      <c r="F36" s="64">
        <v>6.26</v>
      </c>
      <c r="G36" s="63">
        <f t="shared" si="43"/>
        <v>6.26</v>
      </c>
      <c r="H36">
        <v>0</v>
      </c>
      <c r="I36" s="34">
        <f t="shared" si="1"/>
        <v>0</v>
      </c>
      <c r="J36" s="34">
        <f t="shared" si="2"/>
        <v>0</v>
      </c>
      <c r="K36" s="42">
        <v>0</v>
      </c>
      <c r="L36" s="34">
        <f t="shared" si="3"/>
        <v>0</v>
      </c>
      <c r="M36" s="34">
        <f t="shared" si="4"/>
        <v>0</v>
      </c>
      <c r="N36" s="42">
        <v>0</v>
      </c>
      <c r="O36" s="44">
        <f t="shared" si="5"/>
        <v>0</v>
      </c>
      <c r="P36" s="45">
        <f t="shared" si="6"/>
        <v>0</v>
      </c>
      <c r="Q36" s="42">
        <v>0</v>
      </c>
      <c r="R36" s="44">
        <f t="shared" si="7"/>
        <v>0</v>
      </c>
      <c r="S36" s="45">
        <f t="shared" si="8"/>
        <v>0</v>
      </c>
      <c r="T36" s="42">
        <v>0</v>
      </c>
      <c r="U36" s="44">
        <f t="shared" si="9"/>
        <v>0</v>
      </c>
      <c r="V36" s="45">
        <f t="shared" si="10"/>
        <v>0</v>
      </c>
      <c r="W36" s="42">
        <v>0</v>
      </c>
      <c r="X36" s="44">
        <f t="shared" si="11"/>
        <v>0</v>
      </c>
      <c r="Y36" s="45">
        <f t="shared" si="12"/>
        <v>0</v>
      </c>
      <c r="Z36" s="42">
        <v>0</v>
      </c>
      <c r="AA36" s="44">
        <f t="shared" si="13"/>
        <v>0</v>
      </c>
      <c r="AB36" s="45">
        <f t="shared" si="14"/>
        <v>0</v>
      </c>
      <c r="AC36" s="42">
        <v>0</v>
      </c>
      <c r="AD36" s="44">
        <f t="shared" si="15"/>
        <v>0</v>
      </c>
      <c r="AE36" s="45">
        <f t="shared" si="16"/>
        <v>0</v>
      </c>
      <c r="AF36" s="42">
        <v>0</v>
      </c>
      <c r="AG36" s="44">
        <f t="shared" si="17"/>
        <v>0</v>
      </c>
      <c r="AH36" s="45">
        <f t="shared" si="18"/>
        <v>0</v>
      </c>
      <c r="AI36" s="42">
        <v>0</v>
      </c>
      <c r="AJ36" s="44">
        <f t="shared" si="19"/>
        <v>0</v>
      </c>
      <c r="AK36" s="45">
        <f t="shared" si="20"/>
        <v>0</v>
      </c>
      <c r="AL36" s="42">
        <v>4</v>
      </c>
      <c r="AM36" s="44">
        <f t="shared" si="21"/>
        <v>25.04</v>
      </c>
      <c r="AN36" s="45">
        <f t="shared" si="22"/>
        <v>25.04</v>
      </c>
      <c r="AO36" s="42">
        <v>2</v>
      </c>
      <c r="AP36" s="44">
        <f t="shared" si="23"/>
        <v>12.52</v>
      </c>
      <c r="AQ36" s="45">
        <f t="shared" si="24"/>
        <v>12.52</v>
      </c>
      <c r="AR36">
        <v>1</v>
      </c>
      <c r="AS36" s="44">
        <f t="shared" si="25"/>
        <v>6.26</v>
      </c>
      <c r="AT36" s="45">
        <f t="shared" si="26"/>
        <v>6.26</v>
      </c>
      <c r="AU36">
        <v>6</v>
      </c>
      <c r="AV36" s="44">
        <f t="shared" si="27"/>
        <v>37.56</v>
      </c>
      <c r="AW36" s="45">
        <f t="shared" si="28"/>
        <v>37.56</v>
      </c>
      <c r="AX36">
        <v>4</v>
      </c>
      <c r="AY36" s="44">
        <f t="shared" si="29"/>
        <v>25.04</v>
      </c>
      <c r="AZ36" s="45">
        <f t="shared" si="30"/>
        <v>25.04</v>
      </c>
      <c r="BA36" s="42">
        <v>0</v>
      </c>
      <c r="BB36" s="44">
        <f t="shared" si="31"/>
        <v>0</v>
      </c>
      <c r="BC36" s="45">
        <f t="shared" si="32"/>
        <v>0</v>
      </c>
      <c r="BD36" s="42">
        <v>14</v>
      </c>
      <c r="BE36" s="44">
        <f t="shared" si="33"/>
        <v>87.64</v>
      </c>
      <c r="BF36" s="45">
        <f t="shared" si="34"/>
        <v>87.64</v>
      </c>
      <c r="BG36" s="42">
        <v>4</v>
      </c>
      <c r="BH36" s="44">
        <f t="shared" si="35"/>
        <v>25.04</v>
      </c>
      <c r="BI36" s="45">
        <f t="shared" si="36"/>
        <v>25.04</v>
      </c>
      <c r="BJ36" s="42">
        <v>4</v>
      </c>
      <c r="BK36" s="44">
        <f t="shared" si="37"/>
        <v>25.04</v>
      </c>
      <c r="BL36" s="45">
        <f t="shared" si="38"/>
        <v>25.04</v>
      </c>
      <c r="BM36" s="42">
        <v>0</v>
      </c>
      <c r="BN36" s="44">
        <f t="shared" si="39"/>
        <v>0</v>
      </c>
      <c r="BO36" s="45">
        <f t="shared" si="40"/>
        <v>0</v>
      </c>
      <c r="BP36" s="42">
        <v>6</v>
      </c>
      <c r="BQ36" s="44">
        <f t="shared" si="41"/>
        <v>37.56</v>
      </c>
      <c r="BR36" s="45">
        <f t="shared" si="42"/>
        <v>37.56</v>
      </c>
    </row>
    <row r="37" spans="1:70" x14ac:dyDescent="0.25">
      <c r="A37" s="65" t="s">
        <v>361</v>
      </c>
      <c r="B37" s="21">
        <v>1122584</v>
      </c>
      <c r="C37" s="21" t="s">
        <v>374</v>
      </c>
      <c r="D37" s="21" t="s">
        <v>364</v>
      </c>
      <c r="E37" s="33">
        <v>1</v>
      </c>
      <c r="F37" s="64">
        <v>6.27</v>
      </c>
      <c r="G37" s="63">
        <f t="shared" si="43"/>
        <v>6.27</v>
      </c>
      <c r="H37">
        <v>0</v>
      </c>
      <c r="I37" s="34">
        <f t="shared" si="1"/>
        <v>0</v>
      </c>
      <c r="J37" s="34">
        <f t="shared" si="2"/>
        <v>0</v>
      </c>
      <c r="K37" s="42">
        <v>0</v>
      </c>
      <c r="L37" s="34">
        <f t="shared" si="3"/>
        <v>0</v>
      </c>
      <c r="M37" s="34">
        <f t="shared" si="4"/>
        <v>0</v>
      </c>
      <c r="N37" s="42">
        <v>0</v>
      </c>
      <c r="O37" s="44">
        <f t="shared" si="5"/>
        <v>0</v>
      </c>
      <c r="P37" s="45">
        <f t="shared" si="6"/>
        <v>0</v>
      </c>
      <c r="Q37" s="42">
        <v>0</v>
      </c>
      <c r="R37" s="44">
        <f t="shared" si="7"/>
        <v>0</v>
      </c>
      <c r="S37" s="45">
        <f t="shared" si="8"/>
        <v>0</v>
      </c>
      <c r="T37" s="42">
        <v>0</v>
      </c>
      <c r="U37" s="44">
        <f t="shared" si="9"/>
        <v>0</v>
      </c>
      <c r="V37" s="45">
        <f t="shared" si="10"/>
        <v>0</v>
      </c>
      <c r="W37" s="42">
        <v>0</v>
      </c>
      <c r="X37" s="44">
        <f t="shared" si="11"/>
        <v>0</v>
      </c>
      <c r="Y37" s="45">
        <f t="shared" si="12"/>
        <v>0</v>
      </c>
      <c r="Z37" s="42">
        <v>0</v>
      </c>
      <c r="AA37" s="44">
        <f t="shared" si="13"/>
        <v>0</v>
      </c>
      <c r="AB37" s="45">
        <f t="shared" si="14"/>
        <v>0</v>
      </c>
      <c r="AC37" s="42">
        <v>0</v>
      </c>
      <c r="AD37" s="44">
        <f t="shared" si="15"/>
        <v>0</v>
      </c>
      <c r="AE37" s="45">
        <f t="shared" si="16"/>
        <v>0</v>
      </c>
      <c r="AF37" s="42">
        <v>0</v>
      </c>
      <c r="AG37" s="44">
        <f t="shared" si="17"/>
        <v>0</v>
      </c>
      <c r="AH37" s="45">
        <f t="shared" si="18"/>
        <v>0</v>
      </c>
      <c r="AI37" s="42">
        <v>0</v>
      </c>
      <c r="AJ37" s="44">
        <f t="shared" si="19"/>
        <v>0</v>
      </c>
      <c r="AK37" s="45">
        <f t="shared" si="20"/>
        <v>0</v>
      </c>
      <c r="AL37" s="42">
        <v>0</v>
      </c>
      <c r="AM37" s="44">
        <f t="shared" si="21"/>
        <v>0</v>
      </c>
      <c r="AN37" s="45">
        <f t="shared" si="22"/>
        <v>0</v>
      </c>
      <c r="AO37">
        <v>2</v>
      </c>
      <c r="AP37" s="44">
        <f t="shared" si="23"/>
        <v>12.54</v>
      </c>
      <c r="AQ37" s="45">
        <f t="shared" si="24"/>
        <v>12.54</v>
      </c>
      <c r="AR37" s="42">
        <v>0</v>
      </c>
      <c r="AS37" s="44">
        <f t="shared" si="25"/>
        <v>0</v>
      </c>
      <c r="AT37" s="45">
        <f t="shared" si="26"/>
        <v>0</v>
      </c>
      <c r="AU37" s="42">
        <v>6</v>
      </c>
      <c r="AV37" s="44">
        <f t="shared" si="27"/>
        <v>37.619999999999997</v>
      </c>
      <c r="AW37" s="45">
        <f t="shared" si="28"/>
        <v>37.619999999999997</v>
      </c>
      <c r="AX37" s="42">
        <v>1</v>
      </c>
      <c r="AY37" s="44">
        <f t="shared" si="29"/>
        <v>6.27</v>
      </c>
      <c r="AZ37" s="45">
        <f t="shared" si="30"/>
        <v>6.27</v>
      </c>
      <c r="BA37">
        <v>0</v>
      </c>
      <c r="BB37" s="44">
        <f t="shared" si="31"/>
        <v>0</v>
      </c>
      <c r="BC37" s="45">
        <f t="shared" si="32"/>
        <v>0</v>
      </c>
      <c r="BD37">
        <v>4</v>
      </c>
      <c r="BE37" s="44">
        <f t="shared" si="33"/>
        <v>25.08</v>
      </c>
      <c r="BF37" s="45">
        <f t="shared" si="34"/>
        <v>25.08</v>
      </c>
      <c r="BG37">
        <v>1</v>
      </c>
      <c r="BH37" s="44">
        <f t="shared" si="35"/>
        <v>6.27</v>
      </c>
      <c r="BI37" s="45">
        <f t="shared" si="36"/>
        <v>6.27</v>
      </c>
      <c r="BJ37" s="42">
        <v>3</v>
      </c>
      <c r="BK37" s="44">
        <f t="shared" si="37"/>
        <v>18.809999999999999</v>
      </c>
      <c r="BL37" s="45">
        <f t="shared" si="38"/>
        <v>18.809999999999999</v>
      </c>
      <c r="BM37">
        <v>2</v>
      </c>
      <c r="BN37" s="44">
        <f t="shared" si="39"/>
        <v>12.54</v>
      </c>
      <c r="BO37" s="45">
        <f t="shared" si="40"/>
        <v>12.54</v>
      </c>
      <c r="BP37">
        <v>1</v>
      </c>
      <c r="BQ37" s="44">
        <f t="shared" si="41"/>
        <v>6.27</v>
      </c>
      <c r="BR37" s="45">
        <f t="shared" si="42"/>
        <v>6.27</v>
      </c>
    </row>
    <row r="38" spans="1:70" x14ac:dyDescent="0.25">
      <c r="A38" s="65" t="s">
        <v>362</v>
      </c>
      <c r="B38" s="21">
        <v>1122811</v>
      </c>
      <c r="C38" s="21" t="s">
        <v>370</v>
      </c>
      <c r="D38" s="21" t="s">
        <v>365</v>
      </c>
      <c r="E38" s="33">
        <v>1</v>
      </c>
      <c r="F38" s="64">
        <v>9.24</v>
      </c>
      <c r="G38" s="63">
        <f t="shared" si="43"/>
        <v>9.24</v>
      </c>
      <c r="H38">
        <v>0</v>
      </c>
      <c r="I38" s="34">
        <f t="shared" si="1"/>
        <v>0</v>
      </c>
      <c r="J38" s="34">
        <f t="shared" si="2"/>
        <v>0</v>
      </c>
      <c r="K38" s="42">
        <v>0</v>
      </c>
      <c r="L38" s="34">
        <f t="shared" si="3"/>
        <v>0</v>
      </c>
      <c r="M38" s="34">
        <f t="shared" si="4"/>
        <v>0</v>
      </c>
      <c r="N38" s="42">
        <v>0</v>
      </c>
      <c r="O38" s="44">
        <f t="shared" si="5"/>
        <v>0</v>
      </c>
      <c r="P38" s="45">
        <f t="shared" si="6"/>
        <v>0</v>
      </c>
      <c r="Q38" s="42">
        <v>0</v>
      </c>
      <c r="R38" s="44">
        <f t="shared" si="7"/>
        <v>0</v>
      </c>
      <c r="S38" s="45">
        <f t="shared" si="8"/>
        <v>0</v>
      </c>
      <c r="T38" s="42">
        <v>0</v>
      </c>
      <c r="U38" s="44">
        <f t="shared" si="9"/>
        <v>0</v>
      </c>
      <c r="V38" s="45">
        <f t="shared" si="10"/>
        <v>0</v>
      </c>
      <c r="W38" s="42">
        <v>0</v>
      </c>
      <c r="X38" s="44">
        <f t="shared" si="11"/>
        <v>0</v>
      </c>
      <c r="Y38" s="45">
        <f t="shared" si="12"/>
        <v>0</v>
      </c>
      <c r="Z38" s="42">
        <v>0</v>
      </c>
      <c r="AA38" s="44">
        <f t="shared" si="13"/>
        <v>0</v>
      </c>
      <c r="AB38" s="45">
        <f t="shared" si="14"/>
        <v>0</v>
      </c>
      <c r="AC38" s="42">
        <v>0</v>
      </c>
      <c r="AD38" s="44">
        <f t="shared" si="15"/>
        <v>0</v>
      </c>
      <c r="AE38" s="45">
        <f t="shared" si="16"/>
        <v>0</v>
      </c>
      <c r="AF38" s="42">
        <v>0</v>
      </c>
      <c r="AG38" s="44">
        <f t="shared" si="17"/>
        <v>0</v>
      </c>
      <c r="AH38" s="45">
        <f t="shared" si="18"/>
        <v>0</v>
      </c>
      <c r="AI38" s="42">
        <v>0</v>
      </c>
      <c r="AJ38" s="44">
        <f t="shared" si="19"/>
        <v>0</v>
      </c>
      <c r="AK38" s="45">
        <f t="shared" si="20"/>
        <v>0</v>
      </c>
      <c r="AL38" s="42">
        <v>2</v>
      </c>
      <c r="AM38" s="44">
        <f t="shared" si="21"/>
        <v>18.48</v>
      </c>
      <c r="AN38" s="45">
        <f t="shared" si="22"/>
        <v>18.48</v>
      </c>
      <c r="AO38">
        <v>2</v>
      </c>
      <c r="AP38" s="44">
        <f t="shared" si="23"/>
        <v>18.48</v>
      </c>
      <c r="AQ38" s="45">
        <f t="shared" si="24"/>
        <v>18.48</v>
      </c>
      <c r="AR38">
        <v>2</v>
      </c>
      <c r="AS38" s="44">
        <f t="shared" si="25"/>
        <v>18.48</v>
      </c>
      <c r="AT38" s="45">
        <f t="shared" si="26"/>
        <v>18.48</v>
      </c>
      <c r="AU38">
        <v>2</v>
      </c>
      <c r="AV38" s="44">
        <f t="shared" si="27"/>
        <v>18.48</v>
      </c>
      <c r="AW38" s="45">
        <f t="shared" si="28"/>
        <v>18.48</v>
      </c>
      <c r="AX38">
        <v>0</v>
      </c>
      <c r="AY38" s="44">
        <f t="shared" si="29"/>
        <v>0</v>
      </c>
      <c r="AZ38" s="45">
        <f t="shared" si="30"/>
        <v>0</v>
      </c>
      <c r="BA38" s="42">
        <v>2</v>
      </c>
      <c r="BB38" s="44">
        <f t="shared" si="31"/>
        <v>18.48</v>
      </c>
      <c r="BC38" s="45">
        <f t="shared" si="32"/>
        <v>18.48</v>
      </c>
      <c r="BD38" s="42">
        <v>2</v>
      </c>
      <c r="BE38" s="44">
        <f t="shared" si="33"/>
        <v>18.48</v>
      </c>
      <c r="BF38" s="45">
        <f t="shared" si="34"/>
        <v>18.48</v>
      </c>
      <c r="BG38" s="42">
        <v>2</v>
      </c>
      <c r="BH38" s="44">
        <f t="shared" si="35"/>
        <v>18.48</v>
      </c>
      <c r="BI38" s="45">
        <f t="shared" si="36"/>
        <v>18.48</v>
      </c>
      <c r="BJ38">
        <v>2</v>
      </c>
      <c r="BK38" s="44">
        <f t="shared" si="37"/>
        <v>18.48</v>
      </c>
      <c r="BL38" s="45">
        <f t="shared" si="38"/>
        <v>18.48</v>
      </c>
      <c r="BM38" s="42">
        <v>0</v>
      </c>
      <c r="BN38" s="44">
        <f t="shared" si="39"/>
        <v>0</v>
      </c>
      <c r="BO38" s="45">
        <f t="shared" si="40"/>
        <v>0</v>
      </c>
      <c r="BP38" s="42">
        <v>2</v>
      </c>
      <c r="BQ38" s="44">
        <f t="shared" si="41"/>
        <v>18.48</v>
      </c>
      <c r="BR38" s="45">
        <f t="shared" si="42"/>
        <v>18.48</v>
      </c>
    </row>
    <row r="39" spans="1:70" x14ac:dyDescent="0.25">
      <c r="A39" s="65" t="s">
        <v>366</v>
      </c>
      <c r="B39" s="21">
        <v>1122602</v>
      </c>
      <c r="C39" s="21" t="s">
        <v>373</v>
      </c>
      <c r="D39" s="21" t="s">
        <v>363</v>
      </c>
      <c r="E39" s="33">
        <v>1</v>
      </c>
      <c r="F39" s="64">
        <v>4.16</v>
      </c>
      <c r="G39" s="63">
        <f t="shared" si="43"/>
        <v>4.16</v>
      </c>
      <c r="H39">
        <v>0</v>
      </c>
      <c r="I39" s="34">
        <f t="shared" si="1"/>
        <v>0</v>
      </c>
      <c r="J39" s="34">
        <f t="shared" si="2"/>
        <v>0</v>
      </c>
      <c r="K39" s="42">
        <v>0</v>
      </c>
      <c r="L39" s="34">
        <f t="shared" si="3"/>
        <v>0</v>
      </c>
      <c r="M39" s="34">
        <f t="shared" si="4"/>
        <v>0</v>
      </c>
      <c r="N39" s="42">
        <v>0</v>
      </c>
      <c r="O39" s="44">
        <f t="shared" si="5"/>
        <v>0</v>
      </c>
      <c r="P39" s="45">
        <f t="shared" si="6"/>
        <v>0</v>
      </c>
      <c r="Q39" s="42">
        <v>0</v>
      </c>
      <c r="R39" s="44">
        <f t="shared" si="7"/>
        <v>0</v>
      </c>
      <c r="S39" s="45">
        <f t="shared" si="8"/>
        <v>0</v>
      </c>
      <c r="T39" s="42">
        <v>0</v>
      </c>
      <c r="U39" s="44">
        <f t="shared" si="9"/>
        <v>0</v>
      </c>
      <c r="V39" s="45">
        <f t="shared" si="10"/>
        <v>0</v>
      </c>
      <c r="W39" s="42">
        <v>0</v>
      </c>
      <c r="X39" s="44">
        <f t="shared" si="11"/>
        <v>0</v>
      </c>
      <c r="Y39" s="45">
        <f t="shared" si="12"/>
        <v>0</v>
      </c>
      <c r="Z39" s="42">
        <v>0</v>
      </c>
      <c r="AA39" s="44">
        <f t="shared" si="13"/>
        <v>0</v>
      </c>
      <c r="AB39" s="45">
        <f t="shared" si="14"/>
        <v>0</v>
      </c>
      <c r="AC39" s="42">
        <v>0</v>
      </c>
      <c r="AD39" s="44">
        <f t="shared" si="15"/>
        <v>0</v>
      </c>
      <c r="AE39" s="45">
        <f t="shared" si="16"/>
        <v>0</v>
      </c>
      <c r="AF39" s="42">
        <v>0</v>
      </c>
      <c r="AG39" s="44">
        <f t="shared" si="17"/>
        <v>0</v>
      </c>
      <c r="AH39" s="45">
        <f t="shared" si="18"/>
        <v>0</v>
      </c>
      <c r="AI39" s="42">
        <v>0</v>
      </c>
      <c r="AJ39" s="44">
        <f t="shared" si="19"/>
        <v>0</v>
      </c>
      <c r="AK39" s="45">
        <f t="shared" si="20"/>
        <v>0</v>
      </c>
      <c r="AL39" s="42">
        <v>4</v>
      </c>
      <c r="AM39" s="44">
        <f t="shared" si="21"/>
        <v>16.64</v>
      </c>
      <c r="AN39" s="45">
        <f t="shared" si="22"/>
        <v>16.64</v>
      </c>
      <c r="AO39" s="42">
        <v>1</v>
      </c>
      <c r="AP39" s="44">
        <f t="shared" si="23"/>
        <v>4.16</v>
      </c>
      <c r="AQ39" s="45">
        <f t="shared" si="24"/>
        <v>4.16</v>
      </c>
      <c r="AR39" s="42">
        <v>1</v>
      </c>
      <c r="AS39" s="44">
        <f t="shared" si="25"/>
        <v>4.16</v>
      </c>
      <c r="AT39" s="45">
        <f t="shared" si="26"/>
        <v>4.16</v>
      </c>
      <c r="AU39" s="42">
        <v>6</v>
      </c>
      <c r="AV39" s="44">
        <f t="shared" si="27"/>
        <v>24.96</v>
      </c>
      <c r="AW39" s="45">
        <f t="shared" si="28"/>
        <v>24.96</v>
      </c>
      <c r="AX39" s="42">
        <v>4</v>
      </c>
      <c r="AY39" s="44">
        <f t="shared" si="29"/>
        <v>16.64</v>
      </c>
      <c r="AZ39" s="45">
        <f t="shared" si="30"/>
        <v>16.64</v>
      </c>
      <c r="BA39" s="42">
        <v>0</v>
      </c>
      <c r="BB39" s="44">
        <f t="shared" si="31"/>
        <v>0</v>
      </c>
      <c r="BC39" s="45">
        <f t="shared" si="32"/>
        <v>0</v>
      </c>
      <c r="BD39" s="42">
        <v>14</v>
      </c>
      <c r="BE39" s="44">
        <f t="shared" si="33"/>
        <v>58.24</v>
      </c>
      <c r="BF39" s="45">
        <f t="shared" si="34"/>
        <v>58.24</v>
      </c>
      <c r="BG39" s="42">
        <v>4</v>
      </c>
      <c r="BH39" s="44">
        <f t="shared" si="35"/>
        <v>16.64</v>
      </c>
      <c r="BI39" s="45">
        <f t="shared" si="36"/>
        <v>16.64</v>
      </c>
      <c r="BJ39" s="42">
        <v>4</v>
      </c>
      <c r="BK39" s="44">
        <f t="shared" si="37"/>
        <v>16.64</v>
      </c>
      <c r="BL39" s="45">
        <f t="shared" si="38"/>
        <v>16.64</v>
      </c>
      <c r="BM39" s="42">
        <v>0</v>
      </c>
      <c r="BN39" s="44">
        <f t="shared" si="39"/>
        <v>0</v>
      </c>
      <c r="BO39" s="45">
        <f t="shared" si="40"/>
        <v>0</v>
      </c>
      <c r="BP39" s="42">
        <v>6</v>
      </c>
      <c r="BQ39" s="44">
        <f t="shared" si="41"/>
        <v>24.96</v>
      </c>
      <c r="BR39" s="45">
        <f t="shared" si="42"/>
        <v>24.96</v>
      </c>
    </row>
    <row r="40" spans="1:70" x14ac:dyDescent="0.25">
      <c r="A40" s="65" t="s">
        <v>368</v>
      </c>
      <c r="B40" s="21">
        <v>1122604</v>
      </c>
      <c r="C40" s="21" t="s">
        <v>375</v>
      </c>
      <c r="D40" s="21" t="s">
        <v>364</v>
      </c>
      <c r="E40" s="33">
        <v>1</v>
      </c>
      <c r="F40" s="64">
        <v>4.99</v>
      </c>
      <c r="G40" s="63">
        <f t="shared" si="43"/>
        <v>4.99</v>
      </c>
      <c r="H40">
        <v>0</v>
      </c>
      <c r="I40" s="34">
        <f t="shared" si="1"/>
        <v>0</v>
      </c>
      <c r="J40" s="34">
        <f t="shared" si="2"/>
        <v>0</v>
      </c>
      <c r="K40" s="42">
        <v>0</v>
      </c>
      <c r="L40" s="34">
        <f t="shared" si="3"/>
        <v>0</v>
      </c>
      <c r="M40" s="34">
        <f t="shared" si="4"/>
        <v>0</v>
      </c>
      <c r="N40" s="42">
        <v>0</v>
      </c>
      <c r="O40" s="44">
        <f t="shared" si="5"/>
        <v>0</v>
      </c>
      <c r="P40" s="45">
        <f t="shared" si="6"/>
        <v>0</v>
      </c>
      <c r="Q40" s="42">
        <v>0</v>
      </c>
      <c r="R40" s="44">
        <f t="shared" si="7"/>
        <v>0</v>
      </c>
      <c r="S40" s="45">
        <f t="shared" si="8"/>
        <v>0</v>
      </c>
      <c r="T40" s="42">
        <v>0</v>
      </c>
      <c r="U40" s="44">
        <f t="shared" si="9"/>
        <v>0</v>
      </c>
      <c r="V40" s="45">
        <f t="shared" si="10"/>
        <v>0</v>
      </c>
      <c r="W40" s="42">
        <v>0</v>
      </c>
      <c r="X40" s="44">
        <f t="shared" si="11"/>
        <v>0</v>
      </c>
      <c r="Y40" s="45">
        <f t="shared" si="12"/>
        <v>0</v>
      </c>
      <c r="Z40" s="42">
        <v>0</v>
      </c>
      <c r="AA40" s="44">
        <f t="shared" si="13"/>
        <v>0</v>
      </c>
      <c r="AB40" s="45">
        <f t="shared" si="14"/>
        <v>0</v>
      </c>
      <c r="AC40" s="42">
        <v>0</v>
      </c>
      <c r="AD40" s="44">
        <f t="shared" si="15"/>
        <v>0</v>
      </c>
      <c r="AE40" s="45">
        <f t="shared" si="16"/>
        <v>0</v>
      </c>
      <c r="AF40" s="42">
        <v>0</v>
      </c>
      <c r="AG40" s="44">
        <f t="shared" si="17"/>
        <v>0</v>
      </c>
      <c r="AH40" s="45">
        <f t="shared" si="18"/>
        <v>0</v>
      </c>
      <c r="AI40" s="42">
        <v>0</v>
      </c>
      <c r="AJ40" s="44">
        <f t="shared" si="19"/>
        <v>0</v>
      </c>
      <c r="AK40" s="45">
        <f t="shared" si="20"/>
        <v>0</v>
      </c>
      <c r="AL40" s="42">
        <v>0</v>
      </c>
      <c r="AM40" s="44">
        <f t="shared" si="21"/>
        <v>0</v>
      </c>
      <c r="AN40" s="45">
        <f t="shared" si="22"/>
        <v>0</v>
      </c>
      <c r="AO40">
        <v>2</v>
      </c>
      <c r="AP40" s="44">
        <f t="shared" si="23"/>
        <v>9.98</v>
      </c>
      <c r="AQ40" s="45">
        <f t="shared" si="24"/>
        <v>9.98</v>
      </c>
      <c r="AR40">
        <v>0</v>
      </c>
      <c r="AS40" s="44">
        <f t="shared" si="25"/>
        <v>0</v>
      </c>
      <c r="AT40" s="45">
        <f t="shared" si="26"/>
        <v>0</v>
      </c>
      <c r="AU40">
        <v>6</v>
      </c>
      <c r="AV40" s="44">
        <f t="shared" si="27"/>
        <v>29.94</v>
      </c>
      <c r="AW40" s="45">
        <f t="shared" si="28"/>
        <v>29.94</v>
      </c>
      <c r="AX40">
        <v>1</v>
      </c>
      <c r="AY40" s="44">
        <f t="shared" si="29"/>
        <v>4.99</v>
      </c>
      <c r="AZ40" s="45">
        <f t="shared" si="30"/>
        <v>4.99</v>
      </c>
      <c r="BA40">
        <v>0</v>
      </c>
      <c r="BB40" s="44">
        <f t="shared" si="31"/>
        <v>0</v>
      </c>
      <c r="BC40" s="45">
        <f t="shared" si="32"/>
        <v>0</v>
      </c>
      <c r="BD40">
        <v>4</v>
      </c>
      <c r="BE40" s="44">
        <f t="shared" si="33"/>
        <v>19.96</v>
      </c>
      <c r="BF40" s="45">
        <f t="shared" si="34"/>
        <v>19.96</v>
      </c>
      <c r="BG40">
        <v>1</v>
      </c>
      <c r="BH40" s="44">
        <f t="shared" si="35"/>
        <v>4.99</v>
      </c>
      <c r="BI40" s="45">
        <f t="shared" si="36"/>
        <v>4.99</v>
      </c>
      <c r="BJ40" s="42">
        <v>3</v>
      </c>
      <c r="BK40" s="44">
        <f t="shared" si="37"/>
        <v>14.97</v>
      </c>
      <c r="BL40" s="45">
        <f t="shared" si="38"/>
        <v>14.97</v>
      </c>
      <c r="BM40">
        <v>2</v>
      </c>
      <c r="BN40" s="44">
        <f t="shared" si="39"/>
        <v>9.98</v>
      </c>
      <c r="BO40" s="45">
        <f t="shared" si="40"/>
        <v>9.98</v>
      </c>
      <c r="BP40">
        <v>1</v>
      </c>
      <c r="BQ40" s="44">
        <f t="shared" si="41"/>
        <v>4.99</v>
      </c>
      <c r="BR40" s="45">
        <f t="shared" si="42"/>
        <v>4.99</v>
      </c>
    </row>
    <row r="41" spans="1:70" x14ac:dyDescent="0.25">
      <c r="A41" s="65" t="s">
        <v>369</v>
      </c>
      <c r="B41" s="21">
        <v>1122820</v>
      </c>
      <c r="C41" s="21" t="s">
        <v>371</v>
      </c>
      <c r="D41" s="21" t="s">
        <v>365</v>
      </c>
      <c r="E41" s="33">
        <v>1</v>
      </c>
      <c r="F41" s="64">
        <v>7.86</v>
      </c>
      <c r="G41" s="63">
        <f t="shared" si="43"/>
        <v>7.86</v>
      </c>
      <c r="H41">
        <v>0</v>
      </c>
      <c r="I41" s="34">
        <f t="shared" si="1"/>
        <v>0</v>
      </c>
      <c r="J41" s="34">
        <f t="shared" si="2"/>
        <v>0</v>
      </c>
      <c r="K41" s="42">
        <v>0</v>
      </c>
      <c r="L41" s="34">
        <f t="shared" si="3"/>
        <v>0</v>
      </c>
      <c r="M41" s="34">
        <f t="shared" si="4"/>
        <v>0</v>
      </c>
      <c r="N41" s="42">
        <v>0</v>
      </c>
      <c r="O41" s="44">
        <f t="shared" si="5"/>
        <v>0</v>
      </c>
      <c r="P41" s="45">
        <f t="shared" si="6"/>
        <v>0</v>
      </c>
      <c r="Q41" s="42">
        <v>0</v>
      </c>
      <c r="R41" s="44">
        <f t="shared" si="7"/>
        <v>0</v>
      </c>
      <c r="S41" s="45">
        <f t="shared" si="8"/>
        <v>0</v>
      </c>
      <c r="T41" s="42">
        <v>0</v>
      </c>
      <c r="U41" s="44">
        <f t="shared" si="9"/>
        <v>0</v>
      </c>
      <c r="V41" s="45">
        <f t="shared" si="10"/>
        <v>0</v>
      </c>
      <c r="W41" s="42">
        <v>0</v>
      </c>
      <c r="X41" s="44">
        <f t="shared" si="11"/>
        <v>0</v>
      </c>
      <c r="Y41" s="45">
        <f t="shared" si="12"/>
        <v>0</v>
      </c>
      <c r="Z41" s="42">
        <v>0</v>
      </c>
      <c r="AA41" s="44">
        <f t="shared" si="13"/>
        <v>0</v>
      </c>
      <c r="AB41" s="45">
        <f t="shared" si="14"/>
        <v>0</v>
      </c>
      <c r="AC41" s="42">
        <v>0</v>
      </c>
      <c r="AD41" s="44">
        <f t="shared" si="15"/>
        <v>0</v>
      </c>
      <c r="AE41" s="45">
        <f t="shared" si="16"/>
        <v>0</v>
      </c>
      <c r="AF41" s="42">
        <v>0</v>
      </c>
      <c r="AG41" s="44">
        <f t="shared" si="17"/>
        <v>0</v>
      </c>
      <c r="AH41" s="45">
        <f t="shared" si="18"/>
        <v>0</v>
      </c>
      <c r="AI41" s="42">
        <v>0</v>
      </c>
      <c r="AJ41" s="44">
        <f t="shared" si="19"/>
        <v>0</v>
      </c>
      <c r="AK41" s="45">
        <f t="shared" si="20"/>
        <v>0</v>
      </c>
      <c r="AL41" s="42">
        <v>2</v>
      </c>
      <c r="AM41" s="44">
        <f t="shared" si="21"/>
        <v>15.72</v>
      </c>
      <c r="AN41" s="45">
        <f t="shared" si="22"/>
        <v>15.72</v>
      </c>
      <c r="AO41">
        <v>2</v>
      </c>
      <c r="AP41" s="44">
        <f t="shared" si="23"/>
        <v>15.72</v>
      </c>
      <c r="AQ41" s="45">
        <f t="shared" si="24"/>
        <v>15.72</v>
      </c>
      <c r="AR41" s="42">
        <v>2</v>
      </c>
      <c r="AS41" s="44">
        <f t="shared" si="25"/>
        <v>15.72</v>
      </c>
      <c r="AT41" s="45">
        <f t="shared" si="26"/>
        <v>15.72</v>
      </c>
      <c r="AU41" s="42">
        <v>2</v>
      </c>
      <c r="AV41" s="44">
        <f t="shared" si="27"/>
        <v>15.72</v>
      </c>
      <c r="AW41" s="45">
        <f t="shared" si="28"/>
        <v>15.72</v>
      </c>
      <c r="AX41" s="42">
        <v>0</v>
      </c>
      <c r="AY41" s="44">
        <f t="shared" si="29"/>
        <v>0</v>
      </c>
      <c r="AZ41" s="45">
        <f t="shared" si="30"/>
        <v>0</v>
      </c>
      <c r="BA41" s="42">
        <v>2</v>
      </c>
      <c r="BB41" s="44">
        <f t="shared" si="31"/>
        <v>15.72</v>
      </c>
      <c r="BC41" s="45">
        <f t="shared" si="32"/>
        <v>15.72</v>
      </c>
      <c r="BD41" s="42">
        <v>2</v>
      </c>
      <c r="BE41" s="44">
        <f t="shared" si="33"/>
        <v>15.72</v>
      </c>
      <c r="BF41" s="45">
        <f t="shared" si="34"/>
        <v>15.72</v>
      </c>
      <c r="BG41" s="42">
        <v>2</v>
      </c>
      <c r="BH41" s="44">
        <f t="shared" si="35"/>
        <v>15.72</v>
      </c>
      <c r="BI41" s="45">
        <f t="shared" si="36"/>
        <v>15.72</v>
      </c>
      <c r="BJ41" s="42">
        <v>2</v>
      </c>
      <c r="BK41" s="44">
        <f t="shared" si="37"/>
        <v>15.72</v>
      </c>
      <c r="BL41" s="45">
        <f t="shared" si="38"/>
        <v>15.72</v>
      </c>
      <c r="BM41" s="42">
        <v>0</v>
      </c>
      <c r="BN41" s="44">
        <f t="shared" si="39"/>
        <v>0</v>
      </c>
      <c r="BO41" s="45">
        <f t="shared" si="40"/>
        <v>0</v>
      </c>
      <c r="BP41" s="42">
        <v>2</v>
      </c>
      <c r="BQ41" s="44">
        <f t="shared" si="41"/>
        <v>15.72</v>
      </c>
      <c r="BR41" s="45">
        <f t="shared" si="42"/>
        <v>15.72</v>
      </c>
    </row>
    <row r="42" spans="1:70" x14ac:dyDescent="0.25">
      <c r="A42" s="65" t="s">
        <v>367</v>
      </c>
      <c r="B42" s="21">
        <v>1122595</v>
      </c>
      <c r="C42" s="21" t="s">
        <v>377</v>
      </c>
      <c r="D42" s="21" t="s">
        <v>363</v>
      </c>
      <c r="E42" s="33">
        <v>1</v>
      </c>
      <c r="F42" s="64">
        <v>4.6399999999999997</v>
      </c>
      <c r="G42" s="63">
        <f t="shared" si="43"/>
        <v>4.6399999999999997</v>
      </c>
      <c r="H42">
        <v>0</v>
      </c>
      <c r="I42" s="34">
        <f t="shared" si="1"/>
        <v>0</v>
      </c>
      <c r="J42" s="34">
        <f t="shared" si="2"/>
        <v>0</v>
      </c>
      <c r="K42" s="42">
        <v>0</v>
      </c>
      <c r="L42" s="34">
        <f t="shared" si="3"/>
        <v>0</v>
      </c>
      <c r="M42" s="34">
        <f t="shared" si="4"/>
        <v>0</v>
      </c>
      <c r="N42" s="42">
        <v>0</v>
      </c>
      <c r="O42" s="44">
        <f t="shared" si="5"/>
        <v>0</v>
      </c>
      <c r="P42" s="45">
        <f t="shared" si="6"/>
        <v>0</v>
      </c>
      <c r="Q42" s="42">
        <v>0</v>
      </c>
      <c r="R42" s="44">
        <f t="shared" si="7"/>
        <v>0</v>
      </c>
      <c r="S42" s="45">
        <f t="shared" si="8"/>
        <v>0</v>
      </c>
      <c r="T42" s="42">
        <v>0</v>
      </c>
      <c r="U42" s="44">
        <f t="shared" si="9"/>
        <v>0</v>
      </c>
      <c r="V42" s="45">
        <f t="shared" si="10"/>
        <v>0</v>
      </c>
      <c r="W42" s="42">
        <v>0</v>
      </c>
      <c r="X42" s="44">
        <f t="shared" si="11"/>
        <v>0</v>
      </c>
      <c r="Y42" s="45">
        <f t="shared" si="12"/>
        <v>0</v>
      </c>
      <c r="Z42" s="42">
        <v>0</v>
      </c>
      <c r="AA42" s="44">
        <f t="shared" si="13"/>
        <v>0</v>
      </c>
      <c r="AB42" s="45">
        <f t="shared" si="14"/>
        <v>0</v>
      </c>
      <c r="AC42" s="42">
        <v>0</v>
      </c>
      <c r="AD42" s="44">
        <f t="shared" si="15"/>
        <v>0</v>
      </c>
      <c r="AE42" s="45">
        <f t="shared" si="16"/>
        <v>0</v>
      </c>
      <c r="AF42" s="42">
        <v>0</v>
      </c>
      <c r="AG42" s="44">
        <f t="shared" si="17"/>
        <v>0</v>
      </c>
      <c r="AH42" s="45">
        <f t="shared" si="18"/>
        <v>0</v>
      </c>
      <c r="AI42" s="42">
        <v>0</v>
      </c>
      <c r="AJ42" s="44">
        <f t="shared" si="19"/>
        <v>0</v>
      </c>
      <c r="AK42" s="45">
        <f t="shared" si="20"/>
        <v>0</v>
      </c>
      <c r="AL42" s="42">
        <v>0</v>
      </c>
      <c r="AM42" s="44">
        <f t="shared" si="21"/>
        <v>0</v>
      </c>
      <c r="AN42" s="45">
        <f t="shared" si="22"/>
        <v>0</v>
      </c>
      <c r="AO42" s="42">
        <v>1</v>
      </c>
      <c r="AP42" s="44">
        <f t="shared" si="23"/>
        <v>4.6399999999999997</v>
      </c>
      <c r="AQ42" s="45">
        <f t="shared" si="24"/>
        <v>4.6399999999999997</v>
      </c>
      <c r="AR42">
        <v>0</v>
      </c>
      <c r="AS42" s="44">
        <f t="shared" si="25"/>
        <v>0</v>
      </c>
      <c r="AT42" s="45">
        <f t="shared" si="26"/>
        <v>0</v>
      </c>
      <c r="AU42">
        <v>1</v>
      </c>
      <c r="AV42" s="44">
        <f t="shared" si="27"/>
        <v>4.6399999999999997</v>
      </c>
      <c r="AW42" s="45">
        <f t="shared" si="28"/>
        <v>4.6399999999999997</v>
      </c>
      <c r="AX42">
        <v>1</v>
      </c>
      <c r="AY42" s="44">
        <f t="shared" si="29"/>
        <v>4.6399999999999997</v>
      </c>
      <c r="AZ42" s="45">
        <f t="shared" si="30"/>
        <v>4.6399999999999997</v>
      </c>
      <c r="BA42" s="42">
        <v>1</v>
      </c>
      <c r="BB42" s="44">
        <f t="shared" si="31"/>
        <v>4.6399999999999997</v>
      </c>
      <c r="BC42" s="45">
        <f t="shared" si="32"/>
        <v>4.6399999999999997</v>
      </c>
      <c r="BD42" s="42">
        <v>0</v>
      </c>
      <c r="BE42" s="44">
        <f t="shared" si="33"/>
        <v>0</v>
      </c>
      <c r="BF42" s="45">
        <f t="shared" si="34"/>
        <v>0</v>
      </c>
      <c r="BG42" s="42">
        <v>0</v>
      </c>
      <c r="BH42" s="44">
        <f t="shared" si="35"/>
        <v>0</v>
      </c>
      <c r="BI42" s="45">
        <f t="shared" si="36"/>
        <v>0</v>
      </c>
      <c r="BJ42">
        <v>1</v>
      </c>
      <c r="BK42" s="44">
        <f t="shared" si="37"/>
        <v>4.6399999999999997</v>
      </c>
      <c r="BL42" s="45">
        <f t="shared" si="38"/>
        <v>4.6399999999999997</v>
      </c>
      <c r="BM42" s="42">
        <v>1</v>
      </c>
      <c r="BN42" s="44">
        <f t="shared" si="39"/>
        <v>4.6399999999999997</v>
      </c>
      <c r="BO42" s="45">
        <f t="shared" si="40"/>
        <v>4.6399999999999997</v>
      </c>
      <c r="BP42" s="42">
        <v>0</v>
      </c>
      <c r="BQ42" s="44">
        <f t="shared" si="41"/>
        <v>0</v>
      </c>
      <c r="BR42" s="45">
        <f t="shared" si="42"/>
        <v>0</v>
      </c>
    </row>
    <row r="43" spans="1:70" x14ac:dyDescent="0.25">
      <c r="A43" s="7" t="s">
        <v>253</v>
      </c>
      <c r="B43" s="7">
        <v>1003198</v>
      </c>
      <c r="C43" s="21" t="s">
        <v>254</v>
      </c>
      <c r="D43" s="21" t="s">
        <v>255</v>
      </c>
      <c r="E43" s="8">
        <v>5</v>
      </c>
      <c r="F43" s="9">
        <v>1.25</v>
      </c>
      <c r="G43" s="31">
        <f t="shared" si="0"/>
        <v>0.25</v>
      </c>
      <c r="H43">
        <v>2</v>
      </c>
      <c r="I43" s="34">
        <f t="shared" si="1"/>
        <v>0.5</v>
      </c>
      <c r="J43" s="34">
        <f t="shared" si="2"/>
        <v>1</v>
      </c>
      <c r="K43" s="42">
        <v>1</v>
      </c>
      <c r="L43" s="34">
        <f t="shared" si="3"/>
        <v>0.25</v>
      </c>
      <c r="M43" s="34">
        <f t="shared" si="4"/>
        <v>0.5</v>
      </c>
      <c r="N43" s="42">
        <v>0</v>
      </c>
      <c r="O43" s="44">
        <f t="shared" si="5"/>
        <v>0</v>
      </c>
      <c r="P43" s="45">
        <f t="shared" si="6"/>
        <v>0</v>
      </c>
      <c r="Q43" s="42">
        <v>0</v>
      </c>
      <c r="R43" s="44">
        <f t="shared" si="7"/>
        <v>0</v>
      </c>
      <c r="S43" s="45">
        <f t="shared" si="8"/>
        <v>0</v>
      </c>
      <c r="T43" s="42">
        <v>0</v>
      </c>
      <c r="U43" s="44">
        <f t="shared" si="9"/>
        <v>0</v>
      </c>
      <c r="V43" s="45">
        <f t="shared" si="10"/>
        <v>0</v>
      </c>
      <c r="W43" s="42">
        <v>1</v>
      </c>
      <c r="X43" s="44">
        <f t="shared" si="11"/>
        <v>0.25</v>
      </c>
      <c r="Y43" s="45">
        <f t="shared" si="12"/>
        <v>0.5</v>
      </c>
      <c r="Z43" s="42">
        <v>0</v>
      </c>
      <c r="AA43" s="44">
        <f t="shared" si="13"/>
        <v>0</v>
      </c>
      <c r="AB43" s="45">
        <f t="shared" si="14"/>
        <v>0</v>
      </c>
      <c r="AC43" s="42">
        <v>0</v>
      </c>
      <c r="AD43" s="44">
        <f t="shared" si="15"/>
        <v>0</v>
      </c>
      <c r="AE43" s="45">
        <f t="shared" si="16"/>
        <v>0</v>
      </c>
      <c r="AF43" s="42">
        <v>0</v>
      </c>
      <c r="AG43" s="44">
        <f t="shared" si="17"/>
        <v>0</v>
      </c>
      <c r="AH43" s="45">
        <f t="shared" si="18"/>
        <v>0</v>
      </c>
      <c r="AI43" s="42">
        <v>0</v>
      </c>
      <c r="AJ43" s="44">
        <f t="shared" si="19"/>
        <v>0</v>
      </c>
      <c r="AK43" s="45">
        <f t="shared" si="20"/>
        <v>0</v>
      </c>
      <c r="AL43" s="42">
        <v>0</v>
      </c>
      <c r="AM43" s="44">
        <f t="shared" si="21"/>
        <v>0</v>
      </c>
      <c r="AN43" s="45">
        <f t="shared" si="22"/>
        <v>0</v>
      </c>
      <c r="AO43">
        <v>0</v>
      </c>
      <c r="AP43" s="44">
        <f t="shared" si="23"/>
        <v>0</v>
      </c>
      <c r="AQ43" s="45">
        <f t="shared" si="24"/>
        <v>0</v>
      </c>
      <c r="AR43" s="42">
        <v>0</v>
      </c>
      <c r="AS43" s="44">
        <f t="shared" si="25"/>
        <v>0</v>
      </c>
      <c r="AT43" s="45">
        <f t="shared" si="26"/>
        <v>0</v>
      </c>
      <c r="AU43" s="42">
        <v>0</v>
      </c>
      <c r="AV43" s="44">
        <f t="shared" si="27"/>
        <v>0</v>
      </c>
      <c r="AW43" s="45">
        <f t="shared" si="28"/>
        <v>0</v>
      </c>
      <c r="AX43" s="42">
        <v>0</v>
      </c>
      <c r="AY43" s="44">
        <f t="shared" si="29"/>
        <v>0</v>
      </c>
      <c r="AZ43" s="45">
        <f t="shared" si="30"/>
        <v>0</v>
      </c>
      <c r="BA43">
        <v>0</v>
      </c>
      <c r="BB43" s="44">
        <f t="shared" si="31"/>
        <v>0</v>
      </c>
      <c r="BC43" s="45">
        <f t="shared" si="32"/>
        <v>0</v>
      </c>
      <c r="BD43">
        <v>0</v>
      </c>
      <c r="BE43" s="44">
        <f t="shared" si="33"/>
        <v>0</v>
      </c>
      <c r="BF43" s="45">
        <f t="shared" si="34"/>
        <v>0</v>
      </c>
      <c r="BG43">
        <v>0</v>
      </c>
      <c r="BH43" s="44">
        <f t="shared" si="35"/>
        <v>0</v>
      </c>
      <c r="BI43" s="45">
        <f t="shared" si="36"/>
        <v>0</v>
      </c>
      <c r="BJ43" s="42">
        <v>0</v>
      </c>
      <c r="BK43" s="44">
        <f t="shared" si="37"/>
        <v>0</v>
      </c>
      <c r="BL43" s="45">
        <f t="shared" si="38"/>
        <v>0</v>
      </c>
      <c r="BM43">
        <v>0</v>
      </c>
      <c r="BN43" s="44">
        <f t="shared" si="39"/>
        <v>0</v>
      </c>
      <c r="BO43" s="45">
        <f t="shared" si="40"/>
        <v>0</v>
      </c>
      <c r="BP43">
        <v>0</v>
      </c>
      <c r="BQ43" s="44">
        <f t="shared" si="41"/>
        <v>0</v>
      </c>
      <c r="BR43" s="45">
        <f t="shared" si="42"/>
        <v>0</v>
      </c>
    </row>
    <row r="44" spans="1:70" x14ac:dyDescent="0.25">
      <c r="A44" s="7" t="s">
        <v>258</v>
      </c>
      <c r="B44" s="7">
        <v>1003196</v>
      </c>
      <c r="C44" s="21" t="s">
        <v>256</v>
      </c>
      <c r="D44" s="21" t="s">
        <v>257</v>
      </c>
      <c r="E44" s="8">
        <v>5</v>
      </c>
      <c r="F44" s="9">
        <f>0.22*5</f>
        <v>1.1000000000000001</v>
      </c>
      <c r="G44" s="31">
        <f t="shared" si="0"/>
        <v>0.22000000000000003</v>
      </c>
      <c r="H44">
        <v>0</v>
      </c>
      <c r="I44" s="34">
        <f t="shared" si="1"/>
        <v>0</v>
      </c>
      <c r="J44" s="34">
        <f t="shared" si="2"/>
        <v>0</v>
      </c>
      <c r="K44" s="42">
        <v>0</v>
      </c>
      <c r="L44" s="34">
        <f t="shared" si="3"/>
        <v>0</v>
      </c>
      <c r="M44" s="34">
        <f t="shared" si="4"/>
        <v>0</v>
      </c>
      <c r="N44" s="42">
        <v>0</v>
      </c>
      <c r="O44" s="44">
        <f t="shared" si="5"/>
        <v>0</v>
      </c>
      <c r="P44" s="45">
        <f t="shared" si="6"/>
        <v>0</v>
      </c>
      <c r="Q44" s="42">
        <v>0</v>
      </c>
      <c r="R44" s="44">
        <f t="shared" si="7"/>
        <v>0</v>
      </c>
      <c r="S44" s="45">
        <f t="shared" si="8"/>
        <v>0</v>
      </c>
      <c r="T44" s="42">
        <v>0</v>
      </c>
      <c r="U44" s="44">
        <f t="shared" si="9"/>
        <v>0</v>
      </c>
      <c r="V44" s="45">
        <f t="shared" si="10"/>
        <v>0</v>
      </c>
      <c r="W44" s="42">
        <v>1</v>
      </c>
      <c r="X44" s="44">
        <f t="shared" si="11"/>
        <v>0.22000000000000003</v>
      </c>
      <c r="Y44" s="45">
        <f t="shared" si="12"/>
        <v>0.44000000000000006</v>
      </c>
      <c r="Z44" s="42">
        <v>0</v>
      </c>
      <c r="AA44" s="44">
        <f t="shared" si="13"/>
        <v>0</v>
      </c>
      <c r="AB44" s="45">
        <f t="shared" si="14"/>
        <v>0</v>
      </c>
      <c r="AC44" s="42">
        <v>14</v>
      </c>
      <c r="AD44" s="44">
        <f t="shared" si="15"/>
        <v>3.0800000000000005</v>
      </c>
      <c r="AE44" s="45">
        <f t="shared" si="16"/>
        <v>3.0800000000000005</v>
      </c>
      <c r="AF44" s="42">
        <v>1</v>
      </c>
      <c r="AG44" s="44">
        <f t="shared" si="17"/>
        <v>0.22000000000000003</v>
      </c>
      <c r="AH44" s="45">
        <f t="shared" si="18"/>
        <v>4.4000000000000004</v>
      </c>
      <c r="AI44" s="42">
        <v>1</v>
      </c>
      <c r="AJ44" s="44">
        <f t="shared" si="19"/>
        <v>0.22000000000000003</v>
      </c>
      <c r="AK44" s="45">
        <f t="shared" si="20"/>
        <v>0.88000000000000012</v>
      </c>
      <c r="AL44" s="42">
        <v>0</v>
      </c>
      <c r="AM44" s="44">
        <f t="shared" si="21"/>
        <v>0</v>
      </c>
      <c r="AN44" s="45">
        <f t="shared" si="22"/>
        <v>0</v>
      </c>
      <c r="AO44">
        <v>0</v>
      </c>
      <c r="AP44" s="44">
        <f t="shared" si="23"/>
        <v>0</v>
      </c>
      <c r="AQ44" s="45">
        <f t="shared" si="24"/>
        <v>0</v>
      </c>
      <c r="AR44">
        <v>0</v>
      </c>
      <c r="AS44" s="44">
        <f t="shared" si="25"/>
        <v>0</v>
      </c>
      <c r="AT44" s="45">
        <f t="shared" si="26"/>
        <v>0</v>
      </c>
      <c r="AU44">
        <v>0</v>
      </c>
      <c r="AV44" s="44">
        <f t="shared" si="27"/>
        <v>0</v>
      </c>
      <c r="AW44" s="45">
        <f t="shared" si="28"/>
        <v>0</v>
      </c>
      <c r="AX44">
        <v>0</v>
      </c>
      <c r="AY44" s="44">
        <f t="shared" si="29"/>
        <v>0</v>
      </c>
      <c r="AZ44" s="45">
        <f t="shared" si="30"/>
        <v>0</v>
      </c>
      <c r="BA44" s="42">
        <v>0</v>
      </c>
      <c r="BB44" s="44">
        <f t="shared" si="31"/>
        <v>0</v>
      </c>
      <c r="BC44" s="45">
        <f t="shared" si="32"/>
        <v>0</v>
      </c>
      <c r="BD44" s="42">
        <v>0</v>
      </c>
      <c r="BE44" s="44">
        <f t="shared" si="33"/>
        <v>0</v>
      </c>
      <c r="BF44" s="45">
        <f t="shared" si="34"/>
        <v>0</v>
      </c>
      <c r="BG44" s="42">
        <v>0</v>
      </c>
      <c r="BH44" s="44">
        <f t="shared" si="35"/>
        <v>0</v>
      </c>
      <c r="BI44" s="45">
        <f t="shared" si="36"/>
        <v>0</v>
      </c>
      <c r="BJ44" s="42">
        <v>0</v>
      </c>
      <c r="BK44" s="44">
        <f t="shared" si="37"/>
        <v>0</v>
      </c>
      <c r="BL44" s="45">
        <f t="shared" si="38"/>
        <v>0</v>
      </c>
      <c r="BM44" s="42">
        <v>0</v>
      </c>
      <c r="BN44" s="44">
        <f t="shared" si="39"/>
        <v>0</v>
      </c>
      <c r="BO44" s="45">
        <f t="shared" si="40"/>
        <v>0</v>
      </c>
      <c r="BP44" s="42">
        <v>0</v>
      </c>
      <c r="BQ44" s="44">
        <f t="shared" si="41"/>
        <v>0</v>
      </c>
      <c r="BR44" s="45">
        <f t="shared" si="42"/>
        <v>0</v>
      </c>
    </row>
    <row r="45" spans="1:70" x14ac:dyDescent="0.25">
      <c r="A45" s="7" t="s">
        <v>259</v>
      </c>
      <c r="B45" s="7">
        <v>1003199</v>
      </c>
      <c r="C45" s="21" t="s">
        <v>260</v>
      </c>
      <c r="D45" s="21" t="s">
        <v>261</v>
      </c>
      <c r="E45" s="8">
        <v>5</v>
      </c>
      <c r="F45" s="9">
        <f>0.194*5</f>
        <v>0.97</v>
      </c>
      <c r="G45" s="31">
        <f t="shared" si="0"/>
        <v>0.19400000000000001</v>
      </c>
      <c r="H45">
        <v>0</v>
      </c>
      <c r="I45" s="34">
        <f t="shared" si="1"/>
        <v>0</v>
      </c>
      <c r="J45" s="34">
        <f t="shared" si="2"/>
        <v>0</v>
      </c>
      <c r="K45" s="42">
        <v>0</v>
      </c>
      <c r="L45" s="34">
        <f t="shared" si="3"/>
        <v>0</v>
      </c>
      <c r="M45" s="34">
        <f t="shared" si="4"/>
        <v>0</v>
      </c>
      <c r="N45" s="42">
        <v>0</v>
      </c>
      <c r="O45" s="44">
        <f t="shared" si="5"/>
        <v>0</v>
      </c>
      <c r="P45" s="45">
        <f t="shared" si="6"/>
        <v>0</v>
      </c>
      <c r="Q45" s="42">
        <v>0</v>
      </c>
      <c r="R45" s="44">
        <f t="shared" si="7"/>
        <v>0</v>
      </c>
      <c r="S45" s="45">
        <f t="shared" si="8"/>
        <v>0</v>
      </c>
      <c r="T45" s="42">
        <v>0</v>
      </c>
      <c r="U45" s="44">
        <f t="shared" si="9"/>
        <v>0</v>
      </c>
      <c r="V45" s="45">
        <f t="shared" si="10"/>
        <v>0</v>
      </c>
      <c r="W45" s="42">
        <v>0</v>
      </c>
      <c r="X45" s="44">
        <f t="shared" si="11"/>
        <v>0</v>
      </c>
      <c r="Y45" s="45">
        <f t="shared" si="12"/>
        <v>0</v>
      </c>
      <c r="Z45" s="42">
        <v>0</v>
      </c>
      <c r="AA45" s="44">
        <f t="shared" si="13"/>
        <v>0</v>
      </c>
      <c r="AB45" s="45">
        <f t="shared" si="14"/>
        <v>0</v>
      </c>
      <c r="AC45" s="42">
        <v>0</v>
      </c>
      <c r="AD45" s="44">
        <f t="shared" si="15"/>
        <v>0</v>
      </c>
      <c r="AE45" s="45">
        <f t="shared" si="16"/>
        <v>0</v>
      </c>
      <c r="AF45" s="42">
        <v>0</v>
      </c>
      <c r="AG45" s="44">
        <f t="shared" si="17"/>
        <v>0</v>
      </c>
      <c r="AH45" s="45">
        <f t="shared" si="18"/>
        <v>0</v>
      </c>
      <c r="AI45" s="42">
        <v>0</v>
      </c>
      <c r="AJ45" s="44">
        <f t="shared" si="19"/>
        <v>0</v>
      </c>
      <c r="AK45" s="45">
        <f t="shared" si="20"/>
        <v>0</v>
      </c>
      <c r="AL45" s="42">
        <v>0</v>
      </c>
      <c r="AM45" s="44">
        <f t="shared" si="21"/>
        <v>0</v>
      </c>
      <c r="AN45" s="45">
        <f t="shared" si="22"/>
        <v>0</v>
      </c>
      <c r="AO45" s="42">
        <v>0</v>
      </c>
      <c r="AP45" s="44">
        <f t="shared" si="23"/>
        <v>0</v>
      </c>
      <c r="AQ45" s="45">
        <f t="shared" si="24"/>
        <v>0</v>
      </c>
      <c r="AR45" s="42">
        <v>0</v>
      </c>
      <c r="AS45" s="44">
        <f t="shared" si="25"/>
        <v>0</v>
      </c>
      <c r="AT45" s="45">
        <f t="shared" si="26"/>
        <v>0</v>
      </c>
      <c r="AU45" s="42">
        <v>0</v>
      </c>
      <c r="AV45" s="44">
        <f t="shared" si="27"/>
        <v>0</v>
      </c>
      <c r="AW45" s="45">
        <f t="shared" si="28"/>
        <v>0</v>
      </c>
      <c r="AX45" s="42">
        <v>0</v>
      </c>
      <c r="AY45" s="44">
        <f t="shared" si="29"/>
        <v>0</v>
      </c>
      <c r="AZ45" s="45">
        <f t="shared" si="30"/>
        <v>0</v>
      </c>
      <c r="BA45" s="42">
        <v>0</v>
      </c>
      <c r="BB45" s="44">
        <f t="shared" si="31"/>
        <v>0</v>
      </c>
      <c r="BC45" s="45">
        <f t="shared" si="32"/>
        <v>0</v>
      </c>
      <c r="BD45" s="42">
        <v>0</v>
      </c>
      <c r="BE45" s="44">
        <f t="shared" si="33"/>
        <v>0</v>
      </c>
      <c r="BF45" s="45">
        <f t="shared" si="34"/>
        <v>0</v>
      </c>
      <c r="BG45" s="42">
        <v>0</v>
      </c>
      <c r="BH45" s="44">
        <f t="shared" si="35"/>
        <v>0</v>
      </c>
      <c r="BI45" s="45">
        <f t="shared" si="36"/>
        <v>0</v>
      </c>
      <c r="BJ45" s="42">
        <v>0</v>
      </c>
      <c r="BK45" s="44">
        <f t="shared" si="37"/>
        <v>0</v>
      </c>
      <c r="BL45" s="45">
        <f t="shared" si="38"/>
        <v>0</v>
      </c>
      <c r="BM45" s="42">
        <v>0</v>
      </c>
      <c r="BN45" s="44">
        <f t="shared" si="39"/>
        <v>0</v>
      </c>
      <c r="BO45" s="45">
        <f t="shared" si="40"/>
        <v>0</v>
      </c>
      <c r="BP45" s="42">
        <v>0</v>
      </c>
      <c r="BQ45" s="44">
        <f t="shared" si="41"/>
        <v>0</v>
      </c>
      <c r="BR45" s="45">
        <f t="shared" si="42"/>
        <v>0</v>
      </c>
    </row>
    <row r="46" spans="1:70" x14ac:dyDescent="0.25">
      <c r="A46" s="7" t="s">
        <v>265</v>
      </c>
      <c r="B46" s="7">
        <v>1612346</v>
      </c>
      <c r="C46" s="21" t="s">
        <v>266</v>
      </c>
      <c r="D46" s="21" t="s">
        <v>266</v>
      </c>
      <c r="E46" s="8">
        <v>1</v>
      </c>
      <c r="F46" s="12">
        <v>3.9E-2</v>
      </c>
      <c r="G46" s="31">
        <f t="shared" si="0"/>
        <v>3.9E-2</v>
      </c>
      <c r="H46">
        <v>0</v>
      </c>
      <c r="I46" s="34">
        <f t="shared" si="1"/>
        <v>0</v>
      </c>
      <c r="J46" s="34">
        <f t="shared" si="2"/>
        <v>0</v>
      </c>
      <c r="K46" s="42">
        <v>0</v>
      </c>
      <c r="L46" s="34">
        <f t="shared" si="3"/>
        <v>0</v>
      </c>
      <c r="M46" s="34">
        <f t="shared" si="4"/>
        <v>0</v>
      </c>
      <c r="N46" s="42">
        <v>0</v>
      </c>
      <c r="O46" s="44">
        <f t="shared" si="5"/>
        <v>0</v>
      </c>
      <c r="P46" s="45">
        <f t="shared" si="6"/>
        <v>0</v>
      </c>
      <c r="Q46" s="42">
        <v>3</v>
      </c>
      <c r="R46" s="44">
        <f t="shared" si="7"/>
        <v>0.11699999999999999</v>
      </c>
      <c r="S46" s="45">
        <f t="shared" si="8"/>
        <v>0.23399999999999999</v>
      </c>
      <c r="T46" s="42">
        <v>1</v>
      </c>
      <c r="U46" s="44">
        <f t="shared" si="9"/>
        <v>3.9E-2</v>
      </c>
      <c r="V46" s="45">
        <f t="shared" si="10"/>
        <v>7.8E-2</v>
      </c>
      <c r="W46" s="42">
        <v>0</v>
      </c>
      <c r="X46" s="44">
        <f t="shared" si="11"/>
        <v>0</v>
      </c>
      <c r="Y46" s="45">
        <f t="shared" si="12"/>
        <v>0</v>
      </c>
      <c r="Z46" s="42">
        <v>0</v>
      </c>
      <c r="AA46" s="44">
        <f t="shared" si="13"/>
        <v>0</v>
      </c>
      <c r="AB46" s="45">
        <f t="shared" si="14"/>
        <v>0</v>
      </c>
      <c r="AC46" s="42">
        <v>0</v>
      </c>
      <c r="AD46" s="44">
        <f t="shared" si="15"/>
        <v>0</v>
      </c>
      <c r="AE46" s="45">
        <f t="shared" si="16"/>
        <v>0</v>
      </c>
      <c r="AF46" s="42">
        <v>0</v>
      </c>
      <c r="AG46" s="44">
        <f t="shared" si="17"/>
        <v>0</v>
      </c>
      <c r="AH46" s="45">
        <f t="shared" si="18"/>
        <v>0</v>
      </c>
      <c r="AI46" s="42">
        <v>0</v>
      </c>
      <c r="AJ46" s="44">
        <f t="shared" si="19"/>
        <v>0</v>
      </c>
      <c r="AK46" s="45">
        <f t="shared" si="20"/>
        <v>0</v>
      </c>
      <c r="AL46" s="42">
        <v>0</v>
      </c>
      <c r="AM46" s="44">
        <f t="shared" si="21"/>
        <v>0</v>
      </c>
      <c r="AN46" s="45">
        <f t="shared" si="22"/>
        <v>0</v>
      </c>
      <c r="AO46">
        <v>0</v>
      </c>
      <c r="AP46" s="44">
        <f t="shared" si="23"/>
        <v>0</v>
      </c>
      <c r="AQ46" s="45">
        <f t="shared" si="24"/>
        <v>0</v>
      </c>
      <c r="AR46">
        <v>0</v>
      </c>
      <c r="AS46" s="44">
        <f t="shared" si="25"/>
        <v>0</v>
      </c>
      <c r="AT46" s="45">
        <f t="shared" si="26"/>
        <v>0</v>
      </c>
      <c r="AU46">
        <v>0</v>
      </c>
      <c r="AV46" s="44">
        <f t="shared" si="27"/>
        <v>0</v>
      </c>
      <c r="AW46" s="45">
        <f t="shared" si="28"/>
        <v>0</v>
      </c>
      <c r="AX46">
        <v>0</v>
      </c>
      <c r="AY46" s="44">
        <f t="shared" si="29"/>
        <v>0</v>
      </c>
      <c r="AZ46" s="45">
        <f t="shared" si="30"/>
        <v>0</v>
      </c>
      <c r="BA46">
        <v>0</v>
      </c>
      <c r="BB46" s="44">
        <f t="shared" si="31"/>
        <v>0</v>
      </c>
      <c r="BC46" s="45">
        <f t="shared" si="32"/>
        <v>0</v>
      </c>
      <c r="BD46">
        <v>0</v>
      </c>
      <c r="BE46" s="44">
        <f t="shared" si="33"/>
        <v>0</v>
      </c>
      <c r="BF46" s="45">
        <f t="shared" si="34"/>
        <v>0</v>
      </c>
      <c r="BG46">
        <v>0</v>
      </c>
      <c r="BH46" s="44">
        <f t="shared" si="35"/>
        <v>0</v>
      </c>
      <c r="BI46" s="45">
        <f t="shared" si="36"/>
        <v>0</v>
      </c>
      <c r="BJ46">
        <v>0</v>
      </c>
      <c r="BK46" s="44">
        <f t="shared" si="37"/>
        <v>0</v>
      </c>
      <c r="BL46" s="45">
        <f t="shared" si="38"/>
        <v>0</v>
      </c>
      <c r="BM46">
        <v>0</v>
      </c>
      <c r="BN46" s="44">
        <f t="shared" si="39"/>
        <v>0</v>
      </c>
      <c r="BO46" s="45">
        <f t="shared" si="40"/>
        <v>0</v>
      </c>
      <c r="BP46">
        <v>0</v>
      </c>
      <c r="BQ46" s="44">
        <f t="shared" si="41"/>
        <v>0</v>
      </c>
      <c r="BR46" s="45">
        <f t="shared" si="42"/>
        <v>0</v>
      </c>
    </row>
    <row r="47" spans="1:70" x14ac:dyDescent="0.25">
      <c r="A47" s="7" t="s">
        <v>249</v>
      </c>
      <c r="B47" s="7">
        <v>1861455</v>
      </c>
      <c r="C47" s="21" t="s">
        <v>262</v>
      </c>
      <c r="D47" s="21" t="s">
        <v>262</v>
      </c>
      <c r="E47" s="8">
        <v>1</v>
      </c>
      <c r="F47" s="12">
        <v>2.1999999999999999E-2</v>
      </c>
      <c r="G47" s="31">
        <f t="shared" si="0"/>
        <v>2.1999999999999999E-2</v>
      </c>
      <c r="H47">
        <v>0</v>
      </c>
      <c r="I47" s="34">
        <f t="shared" si="1"/>
        <v>0</v>
      </c>
      <c r="J47" s="34">
        <f t="shared" si="2"/>
        <v>0</v>
      </c>
      <c r="K47" s="42">
        <v>1</v>
      </c>
      <c r="L47" s="34">
        <f t="shared" si="3"/>
        <v>2.1999999999999999E-2</v>
      </c>
      <c r="M47" s="34">
        <f t="shared" si="4"/>
        <v>4.3999999999999997E-2</v>
      </c>
      <c r="N47" s="42">
        <v>0</v>
      </c>
      <c r="O47" s="44">
        <f t="shared" si="5"/>
        <v>0</v>
      </c>
      <c r="P47" s="45">
        <f t="shared" si="6"/>
        <v>0</v>
      </c>
      <c r="Q47" s="42">
        <v>0</v>
      </c>
      <c r="R47" s="44">
        <f t="shared" si="7"/>
        <v>0</v>
      </c>
      <c r="S47" s="45">
        <f t="shared" si="8"/>
        <v>0</v>
      </c>
      <c r="T47" s="42">
        <v>0</v>
      </c>
      <c r="U47" s="44">
        <f t="shared" si="9"/>
        <v>0</v>
      </c>
      <c r="V47" s="45">
        <f t="shared" si="10"/>
        <v>0</v>
      </c>
      <c r="W47" s="42">
        <v>0</v>
      </c>
      <c r="X47" s="44">
        <f t="shared" si="11"/>
        <v>0</v>
      </c>
      <c r="Y47" s="45">
        <f t="shared" si="12"/>
        <v>0</v>
      </c>
      <c r="Z47" s="42">
        <v>0</v>
      </c>
      <c r="AA47" s="44">
        <f t="shared" si="13"/>
        <v>0</v>
      </c>
      <c r="AB47" s="45">
        <f t="shared" si="14"/>
        <v>0</v>
      </c>
      <c r="AC47" s="42">
        <v>0</v>
      </c>
      <c r="AD47" s="44">
        <f t="shared" si="15"/>
        <v>0</v>
      </c>
      <c r="AE47" s="45">
        <f t="shared" si="16"/>
        <v>0</v>
      </c>
      <c r="AF47" s="42">
        <v>0</v>
      </c>
      <c r="AG47" s="44">
        <f t="shared" si="17"/>
        <v>0</v>
      </c>
      <c r="AH47" s="45">
        <f t="shared" si="18"/>
        <v>0</v>
      </c>
      <c r="AI47" s="42">
        <v>0</v>
      </c>
      <c r="AJ47" s="44">
        <f t="shared" si="19"/>
        <v>0</v>
      </c>
      <c r="AK47" s="45">
        <f t="shared" si="20"/>
        <v>0</v>
      </c>
      <c r="AL47" s="42">
        <v>0</v>
      </c>
      <c r="AM47" s="44">
        <f t="shared" si="21"/>
        <v>0</v>
      </c>
      <c r="AN47" s="45">
        <f t="shared" si="22"/>
        <v>0</v>
      </c>
      <c r="AO47">
        <v>0</v>
      </c>
      <c r="AP47" s="44">
        <f t="shared" si="23"/>
        <v>0</v>
      </c>
      <c r="AQ47" s="45">
        <f t="shared" si="24"/>
        <v>0</v>
      </c>
      <c r="AR47" s="42">
        <v>0</v>
      </c>
      <c r="AS47" s="44">
        <f t="shared" si="25"/>
        <v>0</v>
      </c>
      <c r="AT47" s="45">
        <f t="shared" si="26"/>
        <v>0</v>
      </c>
      <c r="AU47" s="42">
        <v>0</v>
      </c>
      <c r="AV47" s="44">
        <f t="shared" si="27"/>
        <v>0</v>
      </c>
      <c r="AW47" s="45">
        <f t="shared" si="28"/>
        <v>0</v>
      </c>
      <c r="AX47" s="42">
        <v>0</v>
      </c>
      <c r="AY47" s="44">
        <f t="shared" si="29"/>
        <v>0</v>
      </c>
      <c r="AZ47" s="45">
        <f t="shared" si="30"/>
        <v>0</v>
      </c>
      <c r="BA47" s="42">
        <v>0</v>
      </c>
      <c r="BB47" s="44">
        <f t="shared" si="31"/>
        <v>0</v>
      </c>
      <c r="BC47" s="45">
        <f t="shared" si="32"/>
        <v>0</v>
      </c>
      <c r="BD47" s="42">
        <v>0</v>
      </c>
      <c r="BE47" s="44">
        <f t="shared" si="33"/>
        <v>0</v>
      </c>
      <c r="BF47" s="45">
        <f t="shared" si="34"/>
        <v>0</v>
      </c>
      <c r="BG47" s="42">
        <v>0</v>
      </c>
      <c r="BH47" s="44">
        <f t="shared" si="35"/>
        <v>0</v>
      </c>
      <c r="BI47" s="45">
        <f t="shared" si="36"/>
        <v>0</v>
      </c>
      <c r="BJ47" s="42">
        <v>0</v>
      </c>
      <c r="BK47" s="44">
        <f t="shared" si="37"/>
        <v>0</v>
      </c>
      <c r="BL47" s="45">
        <f t="shared" si="38"/>
        <v>0</v>
      </c>
      <c r="BM47" s="42">
        <v>0</v>
      </c>
      <c r="BN47" s="44">
        <f t="shared" si="39"/>
        <v>0</v>
      </c>
      <c r="BO47" s="45">
        <f t="shared" si="40"/>
        <v>0</v>
      </c>
      <c r="BP47" s="42">
        <v>0</v>
      </c>
      <c r="BQ47" s="44">
        <f t="shared" si="41"/>
        <v>0</v>
      </c>
      <c r="BR47" s="45">
        <f t="shared" si="42"/>
        <v>0</v>
      </c>
    </row>
    <row r="48" spans="1:70" x14ac:dyDescent="0.25">
      <c r="A48" s="7" t="s">
        <v>263</v>
      </c>
      <c r="B48" s="7">
        <v>1861447</v>
      </c>
      <c r="C48" s="21" t="s">
        <v>264</v>
      </c>
      <c r="D48" s="21" t="s">
        <v>264</v>
      </c>
      <c r="E48" s="8">
        <v>1</v>
      </c>
      <c r="F48" s="12">
        <v>2.1999999999999999E-2</v>
      </c>
      <c r="G48" s="31">
        <f t="shared" si="0"/>
        <v>2.1999999999999999E-2</v>
      </c>
      <c r="H48">
        <v>9</v>
      </c>
      <c r="I48" s="34">
        <f t="shared" si="1"/>
        <v>0.19799999999999998</v>
      </c>
      <c r="J48" s="34">
        <f t="shared" si="2"/>
        <v>0.39599999999999996</v>
      </c>
      <c r="K48" s="42">
        <v>0</v>
      </c>
      <c r="L48" s="34">
        <f t="shared" si="3"/>
        <v>0</v>
      </c>
      <c r="M48" s="34">
        <f t="shared" si="4"/>
        <v>0</v>
      </c>
      <c r="N48" s="42">
        <v>0</v>
      </c>
      <c r="O48" s="44">
        <f t="shared" si="5"/>
        <v>0</v>
      </c>
      <c r="P48" s="45">
        <f t="shared" si="6"/>
        <v>0</v>
      </c>
      <c r="Q48" s="42">
        <v>0</v>
      </c>
      <c r="R48" s="44">
        <f t="shared" si="7"/>
        <v>0</v>
      </c>
      <c r="S48" s="45">
        <f t="shared" si="8"/>
        <v>0</v>
      </c>
      <c r="T48" s="42">
        <v>0</v>
      </c>
      <c r="U48" s="44">
        <f t="shared" si="9"/>
        <v>0</v>
      </c>
      <c r="V48" s="45">
        <f t="shared" si="10"/>
        <v>0</v>
      </c>
      <c r="W48" s="42">
        <v>0</v>
      </c>
      <c r="X48" s="44">
        <f t="shared" si="11"/>
        <v>0</v>
      </c>
      <c r="Y48" s="45">
        <f t="shared" si="12"/>
        <v>0</v>
      </c>
      <c r="Z48" s="42">
        <v>0</v>
      </c>
      <c r="AA48" s="44">
        <f t="shared" si="13"/>
        <v>0</v>
      </c>
      <c r="AB48" s="45">
        <f t="shared" si="14"/>
        <v>0</v>
      </c>
      <c r="AC48" s="42">
        <v>0</v>
      </c>
      <c r="AD48" s="44">
        <f t="shared" si="15"/>
        <v>0</v>
      </c>
      <c r="AE48" s="45">
        <f t="shared" si="16"/>
        <v>0</v>
      </c>
      <c r="AF48" s="42">
        <v>0</v>
      </c>
      <c r="AG48" s="44">
        <f t="shared" si="17"/>
        <v>0</v>
      </c>
      <c r="AH48" s="45">
        <f t="shared" si="18"/>
        <v>0</v>
      </c>
      <c r="AI48" s="42">
        <v>0</v>
      </c>
      <c r="AJ48" s="44">
        <f t="shared" si="19"/>
        <v>0</v>
      </c>
      <c r="AK48" s="45">
        <f t="shared" si="20"/>
        <v>0</v>
      </c>
      <c r="AL48" s="42">
        <v>0</v>
      </c>
      <c r="AM48" s="44">
        <f t="shared" si="21"/>
        <v>0</v>
      </c>
      <c r="AN48" s="45">
        <f t="shared" si="22"/>
        <v>0</v>
      </c>
      <c r="AO48" s="42">
        <v>0</v>
      </c>
      <c r="AP48" s="44">
        <f t="shared" si="23"/>
        <v>0</v>
      </c>
      <c r="AQ48" s="45">
        <f t="shared" si="24"/>
        <v>0</v>
      </c>
      <c r="AR48">
        <v>0</v>
      </c>
      <c r="AS48" s="44">
        <f t="shared" si="25"/>
        <v>0</v>
      </c>
      <c r="AT48" s="45">
        <f t="shared" si="26"/>
        <v>0</v>
      </c>
      <c r="AU48">
        <v>0</v>
      </c>
      <c r="AV48" s="44">
        <f t="shared" si="27"/>
        <v>0</v>
      </c>
      <c r="AW48" s="45">
        <f t="shared" si="28"/>
        <v>0</v>
      </c>
      <c r="AX48">
        <v>0</v>
      </c>
      <c r="AY48" s="44">
        <f t="shared" si="29"/>
        <v>0</v>
      </c>
      <c r="AZ48" s="45">
        <f t="shared" si="30"/>
        <v>0</v>
      </c>
      <c r="BA48" s="42">
        <v>0</v>
      </c>
      <c r="BB48" s="44">
        <f t="shared" si="31"/>
        <v>0</v>
      </c>
      <c r="BC48" s="45">
        <f t="shared" si="32"/>
        <v>0</v>
      </c>
      <c r="BD48" s="42">
        <v>0</v>
      </c>
      <c r="BE48" s="44">
        <f t="shared" si="33"/>
        <v>0</v>
      </c>
      <c r="BF48" s="45">
        <f t="shared" si="34"/>
        <v>0</v>
      </c>
      <c r="BG48" s="42">
        <v>0</v>
      </c>
      <c r="BH48" s="44">
        <f t="shared" si="35"/>
        <v>0</v>
      </c>
      <c r="BI48" s="45">
        <f t="shared" si="36"/>
        <v>0</v>
      </c>
      <c r="BJ48" s="42">
        <v>0</v>
      </c>
      <c r="BK48" s="44">
        <f t="shared" si="37"/>
        <v>0</v>
      </c>
      <c r="BL48" s="45">
        <f t="shared" si="38"/>
        <v>0</v>
      </c>
      <c r="BM48" s="42">
        <v>0</v>
      </c>
      <c r="BN48" s="44">
        <f t="shared" si="39"/>
        <v>0</v>
      </c>
      <c r="BO48" s="45">
        <f t="shared" si="40"/>
        <v>0</v>
      </c>
      <c r="BP48" s="42">
        <v>0</v>
      </c>
      <c r="BQ48" s="44">
        <f t="shared" si="41"/>
        <v>0</v>
      </c>
      <c r="BR48" s="45">
        <f t="shared" si="42"/>
        <v>0</v>
      </c>
    </row>
    <row r="49" spans="1:70" x14ac:dyDescent="0.25">
      <c r="A49" s="21" t="s">
        <v>412</v>
      </c>
      <c r="B49">
        <v>1466761</v>
      </c>
      <c r="C49" s="7" t="s">
        <v>413</v>
      </c>
      <c r="D49" s="21" t="s">
        <v>411</v>
      </c>
      <c r="E49" s="33">
        <v>4</v>
      </c>
      <c r="F49" s="12">
        <v>0.17899999999999999</v>
      </c>
      <c r="G49" s="31">
        <f>F49/E49</f>
        <v>4.4749999999999998E-2</v>
      </c>
      <c r="H49">
        <v>0</v>
      </c>
      <c r="I49" s="34">
        <f>$G49*H49</f>
        <v>0</v>
      </c>
      <c r="J49" s="45">
        <f>J$4*I49</f>
        <v>0</v>
      </c>
      <c r="K49">
        <v>0</v>
      </c>
      <c r="L49" s="34">
        <f>$G49*K49</f>
        <v>0</v>
      </c>
      <c r="M49" s="45">
        <f>M$4*L49</f>
        <v>0</v>
      </c>
      <c r="N49">
        <v>0</v>
      </c>
      <c r="O49" s="34">
        <f>$G49*N49</f>
        <v>0</v>
      </c>
      <c r="P49" s="45">
        <f>P$4*O49</f>
        <v>0</v>
      </c>
      <c r="Q49">
        <v>0</v>
      </c>
      <c r="R49" s="34">
        <f>$G49*Q49</f>
        <v>0</v>
      </c>
      <c r="S49" s="45">
        <f>S$4*R49</f>
        <v>0</v>
      </c>
      <c r="T49">
        <v>0</v>
      </c>
      <c r="U49" s="34">
        <f>$G49*T49</f>
        <v>0</v>
      </c>
      <c r="V49" s="45">
        <f>V$4*U49</f>
        <v>0</v>
      </c>
      <c r="W49">
        <v>0</v>
      </c>
      <c r="X49" s="34">
        <f>$G49*W49</f>
        <v>0</v>
      </c>
      <c r="Y49" s="45">
        <f>Y$4*X49</f>
        <v>0</v>
      </c>
      <c r="Z49">
        <v>0</v>
      </c>
      <c r="AA49" s="34">
        <f>$G49*Z49</f>
        <v>0</v>
      </c>
      <c r="AB49" s="45">
        <f>AB$4*AA49</f>
        <v>0</v>
      </c>
      <c r="AC49">
        <v>0</v>
      </c>
      <c r="AD49" s="34">
        <f>$G49*AC49</f>
        <v>0</v>
      </c>
      <c r="AE49" s="45">
        <f>AE$4*AD49</f>
        <v>0</v>
      </c>
      <c r="AF49">
        <v>0</v>
      </c>
      <c r="AG49" s="34">
        <f>$G49*AF49</f>
        <v>0</v>
      </c>
      <c r="AH49" s="45">
        <f>AH$4*AG49</f>
        <v>0</v>
      </c>
      <c r="AI49">
        <v>0</v>
      </c>
      <c r="AJ49" s="34">
        <f>$G49*AI49</f>
        <v>0</v>
      </c>
      <c r="AK49" s="45">
        <f>AK$4*AJ49</f>
        <v>0</v>
      </c>
      <c r="AL49">
        <v>4</v>
      </c>
      <c r="AM49" s="34">
        <f>$G49*AL49</f>
        <v>0.17899999999999999</v>
      </c>
      <c r="AN49" s="45">
        <f>AN$4*AM49</f>
        <v>0.17899999999999999</v>
      </c>
      <c r="AO49">
        <v>4</v>
      </c>
      <c r="AP49" s="34">
        <f>$G49*AO49</f>
        <v>0.17899999999999999</v>
      </c>
      <c r="AQ49" s="45">
        <f>AQ$4*AP49</f>
        <v>0.17899999999999999</v>
      </c>
      <c r="AR49">
        <v>4</v>
      </c>
      <c r="AS49" s="34">
        <f>$G49*AR49</f>
        <v>0.17899999999999999</v>
      </c>
      <c r="AT49" s="45">
        <f>AT$4*AS49</f>
        <v>0.17899999999999999</v>
      </c>
      <c r="AU49">
        <v>8</v>
      </c>
      <c r="AV49" s="34">
        <f>$G49*AU49</f>
        <v>0.35799999999999998</v>
      </c>
      <c r="AW49" s="45">
        <f>AW$4*AV49</f>
        <v>0.35799999999999998</v>
      </c>
      <c r="AX49">
        <v>4</v>
      </c>
      <c r="AY49" s="34">
        <f>$G49*AX49</f>
        <v>0.17899999999999999</v>
      </c>
      <c r="AZ49" s="45">
        <f>AZ$4*AY49</f>
        <v>0.17899999999999999</v>
      </c>
      <c r="BA49">
        <v>4</v>
      </c>
      <c r="BB49" s="34">
        <f>$G49*BA49</f>
        <v>0.17899999999999999</v>
      </c>
      <c r="BC49" s="45">
        <f>BC$4*BB49</f>
        <v>0.17899999999999999</v>
      </c>
      <c r="BD49">
        <v>4</v>
      </c>
      <c r="BE49" s="34">
        <f>$G49*BD49</f>
        <v>0.17899999999999999</v>
      </c>
      <c r="BF49" s="45">
        <f>BF$4*BE49</f>
        <v>0.17899999999999999</v>
      </c>
      <c r="BG49">
        <v>4</v>
      </c>
      <c r="BH49" s="34">
        <f>$G49*BG49</f>
        <v>0.17899999999999999</v>
      </c>
      <c r="BI49" s="45">
        <f>BI$4*BH49</f>
        <v>0.17899999999999999</v>
      </c>
      <c r="BJ49">
        <v>4</v>
      </c>
      <c r="BK49" s="34">
        <f>$G49*BJ49</f>
        <v>0.17899999999999999</v>
      </c>
      <c r="BL49" s="45">
        <f>BL$4*BK49</f>
        <v>0.17899999999999999</v>
      </c>
      <c r="BM49">
        <v>4</v>
      </c>
      <c r="BN49" s="34">
        <f>$G49*BM49</f>
        <v>0.17899999999999999</v>
      </c>
      <c r="BO49" s="45">
        <f>BO$4*BN49</f>
        <v>0.17899999999999999</v>
      </c>
      <c r="BP49">
        <v>4</v>
      </c>
      <c r="BQ49" s="34">
        <f>$G49*BP49</f>
        <v>0.17899999999999999</v>
      </c>
      <c r="BR49" s="45">
        <f>BR$4*BQ49</f>
        <v>0.17899999999999999</v>
      </c>
    </row>
    <row r="50" spans="1:70" x14ac:dyDescent="0.25">
      <c r="A50" s="21" t="s">
        <v>408</v>
      </c>
      <c r="B50">
        <v>1466855</v>
      </c>
      <c r="C50" s="7" t="s">
        <v>409</v>
      </c>
      <c r="D50" s="21" t="s">
        <v>411</v>
      </c>
      <c r="E50" s="33">
        <v>4</v>
      </c>
      <c r="F50" s="12">
        <v>0.17899999999999999</v>
      </c>
      <c r="G50" s="31">
        <f>F50/E50</f>
        <v>4.4749999999999998E-2</v>
      </c>
      <c r="H50">
        <v>0</v>
      </c>
      <c r="I50" s="34">
        <f>$G50*H50</f>
        <v>0</v>
      </c>
      <c r="J50" s="45">
        <f>J$4*I50</f>
        <v>0</v>
      </c>
      <c r="K50">
        <v>0</v>
      </c>
      <c r="L50" s="34">
        <f>$G50*K50</f>
        <v>0</v>
      </c>
      <c r="M50" s="45">
        <f>M$4*L50</f>
        <v>0</v>
      </c>
      <c r="N50">
        <v>0</v>
      </c>
      <c r="O50" s="34">
        <f>$G50*N50</f>
        <v>0</v>
      </c>
      <c r="P50" s="45">
        <f>P$4*O50</f>
        <v>0</v>
      </c>
      <c r="Q50">
        <v>0</v>
      </c>
      <c r="R50" s="34">
        <f>$G50*Q50</f>
        <v>0</v>
      </c>
      <c r="S50" s="45">
        <f>S$4*R50</f>
        <v>0</v>
      </c>
      <c r="T50">
        <v>0</v>
      </c>
      <c r="U50" s="34">
        <f>$G50*T50</f>
        <v>0</v>
      </c>
      <c r="V50" s="45">
        <f>V$4*U50</f>
        <v>0</v>
      </c>
      <c r="W50">
        <v>0</v>
      </c>
      <c r="X50" s="34">
        <f>$G50*W50</f>
        <v>0</v>
      </c>
      <c r="Y50" s="45">
        <f>Y$4*X50</f>
        <v>0</v>
      </c>
      <c r="Z50">
        <v>0</v>
      </c>
      <c r="AA50" s="34">
        <f>$G50*Z50</f>
        <v>0</v>
      </c>
      <c r="AB50" s="45">
        <f>AB$4*AA50</f>
        <v>0</v>
      </c>
      <c r="AC50">
        <v>0</v>
      </c>
      <c r="AD50" s="34">
        <f>$G50*AC50</f>
        <v>0</v>
      </c>
      <c r="AE50" s="45">
        <f>AE$4*AD50</f>
        <v>0</v>
      </c>
      <c r="AF50">
        <v>0</v>
      </c>
      <c r="AG50" s="34">
        <f>$G50*AF50</f>
        <v>0</v>
      </c>
      <c r="AH50" s="45">
        <f>AH$4*AG50</f>
        <v>0</v>
      </c>
      <c r="AI50">
        <v>0</v>
      </c>
      <c r="AJ50" s="34">
        <f>$G50*AI50</f>
        <v>0</v>
      </c>
      <c r="AK50" s="45">
        <f>AK$4*AJ50</f>
        <v>0</v>
      </c>
      <c r="AL50">
        <v>4</v>
      </c>
      <c r="AM50" s="34">
        <f>$G50*AL50</f>
        <v>0.17899999999999999</v>
      </c>
      <c r="AN50" s="45">
        <f>AN$4*AM50</f>
        <v>0.17899999999999999</v>
      </c>
      <c r="AO50">
        <v>4</v>
      </c>
      <c r="AP50" s="34">
        <f>$G50*AO50</f>
        <v>0.17899999999999999</v>
      </c>
      <c r="AQ50" s="45">
        <f>AQ$4*AP50</f>
        <v>0.17899999999999999</v>
      </c>
      <c r="AR50">
        <v>4</v>
      </c>
      <c r="AS50" s="34">
        <f>$G50*AR50</f>
        <v>0.17899999999999999</v>
      </c>
      <c r="AT50" s="45">
        <f>AT$4*AS50</f>
        <v>0.17899999999999999</v>
      </c>
      <c r="AU50">
        <v>4</v>
      </c>
      <c r="AV50" s="34">
        <f>$G50*AU50</f>
        <v>0.17899999999999999</v>
      </c>
      <c r="AW50" s="45">
        <f>AW$4*AV50</f>
        <v>0.17899999999999999</v>
      </c>
      <c r="AX50">
        <v>4</v>
      </c>
      <c r="AY50" s="34">
        <f>$G50*AX50</f>
        <v>0.17899999999999999</v>
      </c>
      <c r="AZ50" s="45">
        <f>AZ$4*AY50</f>
        <v>0.17899999999999999</v>
      </c>
      <c r="BA50">
        <v>4</v>
      </c>
      <c r="BB50" s="34">
        <f>$G50*BA50</f>
        <v>0.17899999999999999</v>
      </c>
      <c r="BC50" s="45">
        <f>BC$4*BB50</f>
        <v>0.17899999999999999</v>
      </c>
      <c r="BD50">
        <v>4</v>
      </c>
      <c r="BE50" s="34">
        <f>$G50*BD50</f>
        <v>0.17899999999999999</v>
      </c>
      <c r="BF50" s="45">
        <f>BF$4*BE50</f>
        <v>0.17899999999999999</v>
      </c>
      <c r="BG50">
        <v>4</v>
      </c>
      <c r="BH50" s="34">
        <f>$G50*BG50</f>
        <v>0.17899999999999999</v>
      </c>
      <c r="BI50" s="45">
        <f>BI$4*BH50</f>
        <v>0.17899999999999999</v>
      </c>
      <c r="BJ50">
        <v>4</v>
      </c>
      <c r="BK50" s="34">
        <f>$G50*BJ50</f>
        <v>0.17899999999999999</v>
      </c>
      <c r="BL50" s="45">
        <f>BL$4*BK50</f>
        <v>0.17899999999999999</v>
      </c>
      <c r="BM50">
        <v>4</v>
      </c>
      <c r="BN50" s="34">
        <f>$G50*BM50</f>
        <v>0.17899999999999999</v>
      </c>
      <c r="BO50" s="45">
        <f>BO$4*BN50</f>
        <v>0.17899999999999999</v>
      </c>
      <c r="BP50">
        <v>4</v>
      </c>
      <c r="BQ50" s="34">
        <f>$G50*BP50</f>
        <v>0.17899999999999999</v>
      </c>
      <c r="BR50" s="45">
        <f>BR$4*BQ50</f>
        <v>0.17899999999999999</v>
      </c>
    </row>
    <row r="51" spans="1:70" x14ac:dyDescent="0.25">
      <c r="A51" s="7" t="s">
        <v>87</v>
      </c>
      <c r="B51" s="7">
        <v>1617416</v>
      </c>
      <c r="C51" s="7" t="s">
        <v>321</v>
      </c>
      <c r="D51" s="21" t="s">
        <v>321</v>
      </c>
      <c r="E51" s="33">
        <v>1</v>
      </c>
      <c r="F51" s="12">
        <v>85.72</v>
      </c>
      <c r="G51" s="31">
        <f t="shared" ref="G51:G80" si="44">F51/E51</f>
        <v>85.72</v>
      </c>
      <c r="H51">
        <v>0</v>
      </c>
      <c r="I51" s="34">
        <f t="shared" si="1"/>
        <v>0</v>
      </c>
      <c r="J51" s="34">
        <f t="shared" si="2"/>
        <v>0</v>
      </c>
      <c r="K51" s="42">
        <v>0</v>
      </c>
      <c r="L51" s="34">
        <f t="shared" si="3"/>
        <v>0</v>
      </c>
      <c r="M51" s="34">
        <f t="shared" si="4"/>
        <v>0</v>
      </c>
      <c r="N51" s="42">
        <v>4</v>
      </c>
      <c r="O51" s="44">
        <f t="shared" si="5"/>
        <v>342.88</v>
      </c>
      <c r="P51" s="45">
        <f t="shared" si="6"/>
        <v>685.76</v>
      </c>
      <c r="Q51" s="42">
        <v>0</v>
      </c>
      <c r="R51" s="44">
        <f t="shared" si="7"/>
        <v>0</v>
      </c>
      <c r="S51" s="45">
        <f t="shared" si="8"/>
        <v>0</v>
      </c>
      <c r="T51" s="42">
        <v>0</v>
      </c>
      <c r="U51" s="44">
        <f t="shared" si="9"/>
        <v>0</v>
      </c>
      <c r="V51" s="45">
        <f t="shared" si="10"/>
        <v>0</v>
      </c>
      <c r="W51" s="42">
        <v>0</v>
      </c>
      <c r="X51" s="44">
        <f t="shared" si="11"/>
        <v>0</v>
      </c>
      <c r="Y51" s="45">
        <f t="shared" si="12"/>
        <v>0</v>
      </c>
      <c r="Z51" s="42">
        <v>0</v>
      </c>
      <c r="AA51" s="44">
        <f t="shared" si="13"/>
        <v>0</v>
      </c>
      <c r="AB51" s="45">
        <f t="shared" si="14"/>
        <v>0</v>
      </c>
      <c r="AC51" s="42">
        <v>0</v>
      </c>
      <c r="AD51" s="44">
        <f t="shared" si="15"/>
        <v>0</v>
      </c>
      <c r="AE51" s="45">
        <f t="shared" si="16"/>
        <v>0</v>
      </c>
      <c r="AF51" s="42">
        <v>0</v>
      </c>
      <c r="AG51" s="44">
        <f t="shared" si="17"/>
        <v>0</v>
      </c>
      <c r="AH51" s="45">
        <f t="shared" si="18"/>
        <v>0</v>
      </c>
      <c r="AI51" s="42">
        <v>0</v>
      </c>
      <c r="AJ51" s="44">
        <f t="shared" si="19"/>
        <v>0</v>
      </c>
      <c r="AK51" s="45">
        <f t="shared" si="20"/>
        <v>0</v>
      </c>
      <c r="AL51" s="42">
        <v>0</v>
      </c>
      <c r="AM51" s="44">
        <f t="shared" si="21"/>
        <v>0</v>
      </c>
      <c r="AN51" s="45">
        <f t="shared" si="22"/>
        <v>0</v>
      </c>
      <c r="AO51">
        <v>0</v>
      </c>
      <c r="AP51" s="44">
        <f t="shared" si="23"/>
        <v>0</v>
      </c>
      <c r="AQ51" s="45">
        <f t="shared" si="24"/>
        <v>0</v>
      </c>
      <c r="AR51" s="42">
        <v>0</v>
      </c>
      <c r="AS51" s="44">
        <f t="shared" si="25"/>
        <v>0</v>
      </c>
      <c r="AT51" s="45">
        <f t="shared" si="26"/>
        <v>0</v>
      </c>
      <c r="AU51" s="42">
        <v>0</v>
      </c>
      <c r="AV51" s="44">
        <f t="shared" si="27"/>
        <v>0</v>
      </c>
      <c r="AW51" s="45">
        <f t="shared" si="28"/>
        <v>0</v>
      </c>
      <c r="AX51" s="42">
        <v>0</v>
      </c>
      <c r="AY51" s="44">
        <f t="shared" si="29"/>
        <v>0</v>
      </c>
      <c r="AZ51" s="45">
        <f t="shared" si="30"/>
        <v>0</v>
      </c>
      <c r="BA51">
        <v>0</v>
      </c>
      <c r="BB51" s="44">
        <f t="shared" si="31"/>
        <v>0</v>
      </c>
      <c r="BC51" s="45">
        <f t="shared" si="32"/>
        <v>0</v>
      </c>
      <c r="BD51">
        <v>0</v>
      </c>
      <c r="BE51" s="44">
        <f t="shared" si="33"/>
        <v>0</v>
      </c>
      <c r="BF51" s="45">
        <f t="shared" si="34"/>
        <v>0</v>
      </c>
      <c r="BG51">
        <v>0</v>
      </c>
      <c r="BH51" s="44">
        <f t="shared" si="35"/>
        <v>0</v>
      </c>
      <c r="BI51" s="45">
        <f t="shared" si="36"/>
        <v>0</v>
      </c>
      <c r="BJ51" s="42">
        <v>0</v>
      </c>
      <c r="BK51" s="44">
        <f t="shared" si="37"/>
        <v>0</v>
      </c>
      <c r="BL51" s="45">
        <f t="shared" si="38"/>
        <v>0</v>
      </c>
      <c r="BM51">
        <v>0</v>
      </c>
      <c r="BN51" s="44">
        <f t="shared" si="39"/>
        <v>0</v>
      </c>
      <c r="BO51" s="45">
        <f t="shared" si="40"/>
        <v>0</v>
      </c>
      <c r="BP51">
        <v>0</v>
      </c>
      <c r="BQ51" s="44">
        <f t="shared" si="41"/>
        <v>0</v>
      </c>
      <c r="BR51" s="45">
        <f t="shared" si="42"/>
        <v>0</v>
      </c>
    </row>
    <row r="52" spans="1:70" x14ac:dyDescent="0.25">
      <c r="A52" s="13" t="s">
        <v>23</v>
      </c>
      <c r="B52" s="13"/>
      <c r="C52" s="24"/>
      <c r="D52" s="29" t="s">
        <v>23</v>
      </c>
      <c r="E52" s="33">
        <v>1</v>
      </c>
      <c r="F52" s="9">
        <v>0</v>
      </c>
      <c r="G52" s="31">
        <f t="shared" si="44"/>
        <v>0</v>
      </c>
      <c r="H52">
        <v>1</v>
      </c>
      <c r="I52" s="34">
        <f t="shared" si="1"/>
        <v>0</v>
      </c>
      <c r="J52" s="34">
        <f t="shared" si="2"/>
        <v>0</v>
      </c>
      <c r="K52" s="42">
        <v>0</v>
      </c>
      <c r="L52" s="34">
        <f t="shared" si="3"/>
        <v>0</v>
      </c>
      <c r="M52" s="34">
        <f t="shared" si="4"/>
        <v>0</v>
      </c>
      <c r="N52" s="42">
        <v>0</v>
      </c>
      <c r="O52" s="44">
        <f t="shared" si="5"/>
        <v>0</v>
      </c>
      <c r="P52" s="45">
        <f t="shared" si="6"/>
        <v>0</v>
      </c>
      <c r="Q52" s="42">
        <v>0</v>
      </c>
      <c r="R52" s="44">
        <f t="shared" si="7"/>
        <v>0</v>
      </c>
      <c r="S52" s="45">
        <f t="shared" si="8"/>
        <v>0</v>
      </c>
      <c r="T52" s="42">
        <v>0</v>
      </c>
      <c r="U52" s="44">
        <f t="shared" si="9"/>
        <v>0</v>
      </c>
      <c r="V52" s="45">
        <f t="shared" si="10"/>
        <v>0</v>
      </c>
      <c r="W52" s="42">
        <v>0</v>
      </c>
      <c r="X52" s="44">
        <f t="shared" si="11"/>
        <v>0</v>
      </c>
      <c r="Y52" s="45">
        <f t="shared" si="12"/>
        <v>0</v>
      </c>
      <c r="Z52" s="42">
        <v>0</v>
      </c>
      <c r="AA52" s="44">
        <f t="shared" si="13"/>
        <v>0</v>
      </c>
      <c r="AB52" s="45">
        <f t="shared" si="14"/>
        <v>0</v>
      </c>
      <c r="AC52" s="42">
        <v>0</v>
      </c>
      <c r="AD52" s="44">
        <f t="shared" si="15"/>
        <v>0</v>
      </c>
      <c r="AE52" s="45">
        <f t="shared" si="16"/>
        <v>0</v>
      </c>
      <c r="AF52" s="42">
        <v>0</v>
      </c>
      <c r="AG52" s="44">
        <f t="shared" si="17"/>
        <v>0</v>
      </c>
      <c r="AH52" s="45">
        <f t="shared" si="18"/>
        <v>0</v>
      </c>
      <c r="AI52" s="42">
        <v>0</v>
      </c>
      <c r="AJ52" s="44">
        <f t="shared" si="19"/>
        <v>0</v>
      </c>
      <c r="AK52" s="45">
        <f t="shared" si="20"/>
        <v>0</v>
      </c>
      <c r="AL52" s="42">
        <v>0</v>
      </c>
      <c r="AM52" s="44">
        <f t="shared" si="21"/>
        <v>0</v>
      </c>
      <c r="AN52" s="45">
        <f t="shared" si="22"/>
        <v>0</v>
      </c>
      <c r="AO52">
        <v>0</v>
      </c>
      <c r="AP52" s="44">
        <f t="shared" si="23"/>
        <v>0</v>
      </c>
      <c r="AQ52" s="45">
        <f t="shared" si="24"/>
        <v>0</v>
      </c>
      <c r="AR52">
        <v>0</v>
      </c>
      <c r="AS52" s="44">
        <f t="shared" si="25"/>
        <v>0</v>
      </c>
      <c r="AT52" s="45">
        <f t="shared" si="26"/>
        <v>0</v>
      </c>
      <c r="AU52">
        <v>0</v>
      </c>
      <c r="AV52" s="44">
        <f t="shared" si="27"/>
        <v>0</v>
      </c>
      <c r="AW52" s="45">
        <f t="shared" si="28"/>
        <v>0</v>
      </c>
      <c r="AX52">
        <v>0</v>
      </c>
      <c r="AY52" s="44">
        <f t="shared" si="29"/>
        <v>0</v>
      </c>
      <c r="AZ52" s="45">
        <f t="shared" si="30"/>
        <v>0</v>
      </c>
      <c r="BA52" s="42">
        <v>0</v>
      </c>
      <c r="BB52" s="44">
        <f t="shared" si="31"/>
        <v>0</v>
      </c>
      <c r="BC52" s="45">
        <f t="shared" si="32"/>
        <v>0</v>
      </c>
      <c r="BD52" s="42">
        <v>0</v>
      </c>
      <c r="BE52" s="44">
        <f t="shared" si="33"/>
        <v>0</v>
      </c>
      <c r="BF52" s="45">
        <f t="shared" si="34"/>
        <v>0</v>
      </c>
      <c r="BG52" s="42">
        <v>0</v>
      </c>
      <c r="BH52" s="44">
        <f t="shared" si="35"/>
        <v>0</v>
      </c>
      <c r="BI52" s="45">
        <f t="shared" si="36"/>
        <v>0</v>
      </c>
      <c r="BJ52">
        <v>0</v>
      </c>
      <c r="BK52" s="44">
        <f t="shared" si="37"/>
        <v>0</v>
      </c>
      <c r="BL52" s="45">
        <f t="shared" si="38"/>
        <v>0</v>
      </c>
      <c r="BM52" s="42">
        <v>0</v>
      </c>
      <c r="BN52" s="44">
        <f t="shared" si="39"/>
        <v>0</v>
      </c>
      <c r="BO52" s="45">
        <f t="shared" si="40"/>
        <v>0</v>
      </c>
      <c r="BP52" s="42">
        <v>0</v>
      </c>
      <c r="BQ52" s="44">
        <f t="shared" si="41"/>
        <v>0</v>
      </c>
      <c r="BR52" s="45">
        <f t="shared" si="42"/>
        <v>0</v>
      </c>
    </row>
    <row r="53" spans="1:70" x14ac:dyDescent="0.25">
      <c r="A53" s="11" t="s">
        <v>290</v>
      </c>
      <c r="B53" s="13"/>
      <c r="C53" s="24"/>
      <c r="D53" s="29"/>
      <c r="E53" s="33">
        <v>1</v>
      </c>
      <c r="F53" s="9">
        <v>0</v>
      </c>
      <c r="G53" s="31">
        <f t="shared" si="44"/>
        <v>0</v>
      </c>
      <c r="H53">
        <v>0</v>
      </c>
      <c r="I53" s="34">
        <f t="shared" si="1"/>
        <v>0</v>
      </c>
      <c r="J53" s="34">
        <f t="shared" si="2"/>
        <v>0</v>
      </c>
      <c r="K53" s="42">
        <v>0</v>
      </c>
      <c r="L53" s="34">
        <f t="shared" si="3"/>
        <v>0</v>
      </c>
      <c r="M53" s="34">
        <f t="shared" si="4"/>
        <v>0</v>
      </c>
      <c r="N53" s="42">
        <v>0</v>
      </c>
      <c r="O53" s="44">
        <f t="shared" si="5"/>
        <v>0</v>
      </c>
      <c r="P53" s="45">
        <f t="shared" si="6"/>
        <v>0</v>
      </c>
      <c r="Q53" s="42">
        <v>0</v>
      </c>
      <c r="R53" s="44">
        <f t="shared" si="7"/>
        <v>0</v>
      </c>
      <c r="S53" s="45">
        <f t="shared" si="8"/>
        <v>0</v>
      </c>
      <c r="T53" s="42">
        <v>0</v>
      </c>
      <c r="U53" s="44">
        <f t="shared" si="9"/>
        <v>0</v>
      </c>
      <c r="V53" s="45">
        <f t="shared" si="10"/>
        <v>0</v>
      </c>
      <c r="W53" s="42">
        <v>0</v>
      </c>
      <c r="X53" s="44">
        <f t="shared" si="11"/>
        <v>0</v>
      </c>
      <c r="Y53" s="45">
        <f t="shared" si="12"/>
        <v>0</v>
      </c>
      <c r="Z53" s="42">
        <v>0</v>
      </c>
      <c r="AA53" s="44">
        <f t="shared" si="13"/>
        <v>0</v>
      </c>
      <c r="AB53" s="45">
        <f t="shared" si="14"/>
        <v>0</v>
      </c>
      <c r="AC53" s="42">
        <v>0</v>
      </c>
      <c r="AD53" s="44">
        <f t="shared" si="15"/>
        <v>0</v>
      </c>
      <c r="AE53" s="45">
        <f t="shared" si="16"/>
        <v>0</v>
      </c>
      <c r="AF53" s="42">
        <v>1</v>
      </c>
      <c r="AG53" s="44">
        <f t="shared" si="17"/>
        <v>0</v>
      </c>
      <c r="AH53" s="45">
        <f t="shared" si="18"/>
        <v>0</v>
      </c>
      <c r="AI53" s="42">
        <v>1</v>
      </c>
      <c r="AJ53" s="44">
        <f t="shared" si="19"/>
        <v>0</v>
      </c>
      <c r="AK53" s="45">
        <f t="shared" si="20"/>
        <v>0</v>
      </c>
      <c r="AL53" s="42">
        <v>0</v>
      </c>
      <c r="AM53" s="44">
        <f t="shared" si="21"/>
        <v>0</v>
      </c>
      <c r="AN53" s="45">
        <f t="shared" si="22"/>
        <v>0</v>
      </c>
      <c r="AO53" s="42">
        <v>0</v>
      </c>
      <c r="AP53" s="44">
        <f t="shared" si="23"/>
        <v>0</v>
      </c>
      <c r="AQ53" s="45">
        <f t="shared" si="24"/>
        <v>0</v>
      </c>
      <c r="AR53" s="42">
        <v>0</v>
      </c>
      <c r="AS53" s="44">
        <f t="shared" si="25"/>
        <v>0</v>
      </c>
      <c r="AT53" s="45">
        <f t="shared" si="26"/>
        <v>0</v>
      </c>
      <c r="AU53" s="42">
        <v>0</v>
      </c>
      <c r="AV53" s="44">
        <f t="shared" si="27"/>
        <v>0</v>
      </c>
      <c r="AW53" s="45">
        <f t="shared" si="28"/>
        <v>0</v>
      </c>
      <c r="AX53" s="42">
        <v>0</v>
      </c>
      <c r="AY53" s="44">
        <f t="shared" si="29"/>
        <v>0</v>
      </c>
      <c r="AZ53" s="45">
        <f t="shared" si="30"/>
        <v>0</v>
      </c>
      <c r="BA53" s="42">
        <v>0</v>
      </c>
      <c r="BB53" s="44">
        <f t="shared" si="31"/>
        <v>0</v>
      </c>
      <c r="BC53" s="45">
        <f t="shared" si="32"/>
        <v>0</v>
      </c>
      <c r="BD53" s="42">
        <v>0</v>
      </c>
      <c r="BE53" s="44">
        <f t="shared" si="33"/>
        <v>0</v>
      </c>
      <c r="BF53" s="45">
        <f t="shared" si="34"/>
        <v>0</v>
      </c>
      <c r="BG53" s="42">
        <v>0</v>
      </c>
      <c r="BH53" s="44">
        <f t="shared" si="35"/>
        <v>0</v>
      </c>
      <c r="BI53" s="45">
        <f t="shared" si="36"/>
        <v>0</v>
      </c>
      <c r="BJ53" s="42">
        <v>0</v>
      </c>
      <c r="BK53" s="44">
        <f t="shared" si="37"/>
        <v>0</v>
      </c>
      <c r="BL53" s="45">
        <f t="shared" si="38"/>
        <v>0</v>
      </c>
      <c r="BM53" s="42">
        <v>0</v>
      </c>
      <c r="BN53" s="44">
        <f t="shared" si="39"/>
        <v>0</v>
      </c>
      <c r="BO53" s="45">
        <f t="shared" si="40"/>
        <v>0</v>
      </c>
      <c r="BP53" s="42">
        <v>0</v>
      </c>
      <c r="BQ53" s="44">
        <f t="shared" si="41"/>
        <v>0</v>
      </c>
      <c r="BR53" s="45">
        <f t="shared" si="42"/>
        <v>0</v>
      </c>
    </row>
    <row r="54" spans="1:70" x14ac:dyDescent="0.25">
      <c r="A54" s="7" t="s">
        <v>221</v>
      </c>
      <c r="B54" s="7">
        <v>1021247</v>
      </c>
      <c r="C54" s="21" t="s">
        <v>277</v>
      </c>
      <c r="D54" s="27" t="s">
        <v>277</v>
      </c>
      <c r="E54" s="8">
        <v>1</v>
      </c>
      <c r="F54" s="9">
        <v>2.96</v>
      </c>
      <c r="G54" s="31">
        <f t="shared" si="44"/>
        <v>2.96</v>
      </c>
      <c r="H54">
        <v>0</v>
      </c>
      <c r="I54" s="34">
        <f t="shared" si="1"/>
        <v>0</v>
      </c>
      <c r="J54" s="34">
        <f t="shared" si="2"/>
        <v>0</v>
      </c>
      <c r="K54" s="42">
        <v>0</v>
      </c>
      <c r="L54" s="34">
        <f t="shared" si="3"/>
        <v>0</v>
      </c>
      <c r="M54" s="34">
        <f t="shared" si="4"/>
        <v>0</v>
      </c>
      <c r="N54" s="42">
        <v>0</v>
      </c>
      <c r="O54" s="44">
        <f t="shared" si="5"/>
        <v>0</v>
      </c>
      <c r="P54" s="45">
        <f t="shared" si="6"/>
        <v>0</v>
      </c>
      <c r="Q54" s="42">
        <v>0</v>
      </c>
      <c r="R54" s="44">
        <f t="shared" si="7"/>
        <v>0</v>
      </c>
      <c r="S54" s="45">
        <f t="shared" si="8"/>
        <v>0</v>
      </c>
      <c r="T54" s="42">
        <v>0</v>
      </c>
      <c r="U54" s="44">
        <f t="shared" si="9"/>
        <v>0</v>
      </c>
      <c r="V54" s="45">
        <f t="shared" si="10"/>
        <v>0</v>
      </c>
      <c r="W54" s="42">
        <v>2</v>
      </c>
      <c r="X54" s="44">
        <f t="shared" si="11"/>
        <v>5.92</v>
      </c>
      <c r="Y54" s="45">
        <f t="shared" si="12"/>
        <v>11.84</v>
      </c>
      <c r="Z54" s="42">
        <v>0</v>
      </c>
      <c r="AA54" s="44">
        <f t="shared" si="13"/>
        <v>0</v>
      </c>
      <c r="AB54" s="45">
        <f t="shared" si="14"/>
        <v>0</v>
      </c>
      <c r="AC54" s="42">
        <v>0</v>
      </c>
      <c r="AD54" s="44">
        <f t="shared" si="15"/>
        <v>0</v>
      </c>
      <c r="AE54" s="45">
        <f t="shared" si="16"/>
        <v>0</v>
      </c>
      <c r="AF54" s="42">
        <v>0</v>
      </c>
      <c r="AG54" s="44">
        <f t="shared" si="17"/>
        <v>0</v>
      </c>
      <c r="AH54" s="45">
        <f t="shared" si="18"/>
        <v>0</v>
      </c>
      <c r="AI54" s="42">
        <v>0</v>
      </c>
      <c r="AJ54" s="44">
        <f t="shared" si="19"/>
        <v>0</v>
      </c>
      <c r="AK54" s="45">
        <f t="shared" si="20"/>
        <v>0</v>
      </c>
      <c r="AL54" s="42">
        <v>0</v>
      </c>
      <c r="AM54" s="44">
        <f t="shared" si="21"/>
        <v>0</v>
      </c>
      <c r="AN54" s="45">
        <f t="shared" si="22"/>
        <v>0</v>
      </c>
      <c r="AO54">
        <v>0</v>
      </c>
      <c r="AP54" s="44">
        <f t="shared" si="23"/>
        <v>0</v>
      </c>
      <c r="AQ54" s="45">
        <f t="shared" si="24"/>
        <v>0</v>
      </c>
      <c r="AR54">
        <v>0</v>
      </c>
      <c r="AS54" s="44">
        <f t="shared" si="25"/>
        <v>0</v>
      </c>
      <c r="AT54" s="45">
        <f t="shared" si="26"/>
        <v>0</v>
      </c>
      <c r="AU54">
        <v>0</v>
      </c>
      <c r="AV54" s="44">
        <f t="shared" si="27"/>
        <v>0</v>
      </c>
      <c r="AW54" s="45">
        <f t="shared" si="28"/>
        <v>0</v>
      </c>
      <c r="AX54">
        <v>0</v>
      </c>
      <c r="AY54" s="44">
        <f t="shared" si="29"/>
        <v>0</v>
      </c>
      <c r="AZ54" s="45">
        <f t="shared" si="30"/>
        <v>0</v>
      </c>
      <c r="BA54">
        <v>0</v>
      </c>
      <c r="BB54" s="44">
        <f t="shared" si="31"/>
        <v>0</v>
      </c>
      <c r="BC54" s="45">
        <f t="shared" si="32"/>
        <v>0</v>
      </c>
      <c r="BD54">
        <v>0</v>
      </c>
      <c r="BE54" s="44">
        <f t="shared" si="33"/>
        <v>0</v>
      </c>
      <c r="BF54" s="45">
        <f t="shared" si="34"/>
        <v>0</v>
      </c>
      <c r="BG54">
        <v>0</v>
      </c>
      <c r="BH54" s="44">
        <f t="shared" si="35"/>
        <v>0</v>
      </c>
      <c r="BI54" s="45">
        <f t="shared" si="36"/>
        <v>0</v>
      </c>
      <c r="BJ54" s="42">
        <v>0</v>
      </c>
      <c r="BK54" s="44">
        <f t="shared" si="37"/>
        <v>0</v>
      </c>
      <c r="BL54" s="45">
        <f t="shared" si="38"/>
        <v>0</v>
      </c>
      <c r="BM54">
        <v>0</v>
      </c>
      <c r="BN54" s="44">
        <f t="shared" si="39"/>
        <v>0</v>
      </c>
      <c r="BO54" s="45">
        <f t="shared" si="40"/>
        <v>0</v>
      </c>
      <c r="BP54">
        <v>0</v>
      </c>
      <c r="BQ54" s="44">
        <f t="shared" si="41"/>
        <v>0</v>
      </c>
      <c r="BR54" s="45">
        <f t="shared" si="42"/>
        <v>0</v>
      </c>
    </row>
    <row r="55" spans="1:70" x14ac:dyDescent="0.25">
      <c r="A55" s="7" t="s">
        <v>221</v>
      </c>
      <c r="B55" s="7">
        <v>9994904</v>
      </c>
      <c r="C55" s="21" t="s">
        <v>278</v>
      </c>
      <c r="D55" s="27" t="s">
        <v>279</v>
      </c>
      <c r="E55" s="8">
        <v>1</v>
      </c>
      <c r="F55" s="9">
        <v>4.8499999999999996</v>
      </c>
      <c r="G55" s="31">
        <f t="shared" si="44"/>
        <v>4.8499999999999996</v>
      </c>
      <c r="H55">
        <v>0</v>
      </c>
      <c r="I55" s="34">
        <f t="shared" si="1"/>
        <v>0</v>
      </c>
      <c r="J55" s="34">
        <f t="shared" si="2"/>
        <v>0</v>
      </c>
      <c r="K55" s="42">
        <v>0</v>
      </c>
      <c r="L55" s="34">
        <f t="shared" si="3"/>
        <v>0</v>
      </c>
      <c r="M55" s="34">
        <f t="shared" si="4"/>
        <v>0</v>
      </c>
      <c r="N55" s="42">
        <v>0</v>
      </c>
      <c r="O55" s="44">
        <f t="shared" si="5"/>
        <v>0</v>
      </c>
      <c r="P55" s="45">
        <f t="shared" si="6"/>
        <v>0</v>
      </c>
      <c r="Q55" s="42">
        <v>0</v>
      </c>
      <c r="R55" s="44">
        <f t="shared" si="7"/>
        <v>0</v>
      </c>
      <c r="S55" s="45">
        <f t="shared" si="8"/>
        <v>0</v>
      </c>
      <c r="T55" s="42">
        <v>0</v>
      </c>
      <c r="U55" s="44">
        <f t="shared" si="9"/>
        <v>0</v>
      </c>
      <c r="V55" s="45">
        <f t="shared" si="10"/>
        <v>0</v>
      </c>
      <c r="W55" s="42">
        <v>1</v>
      </c>
      <c r="X55" s="44">
        <f t="shared" si="11"/>
        <v>4.8499999999999996</v>
      </c>
      <c r="Y55" s="45">
        <f t="shared" si="12"/>
        <v>9.6999999999999993</v>
      </c>
      <c r="Z55" s="42">
        <v>0</v>
      </c>
      <c r="AA55" s="44">
        <f t="shared" si="13"/>
        <v>0</v>
      </c>
      <c r="AB55" s="45">
        <f t="shared" si="14"/>
        <v>0</v>
      </c>
      <c r="AC55" s="42">
        <v>0</v>
      </c>
      <c r="AD55" s="44">
        <f t="shared" si="15"/>
        <v>0</v>
      </c>
      <c r="AE55" s="45">
        <f t="shared" si="16"/>
        <v>0</v>
      </c>
      <c r="AF55" s="42">
        <v>0</v>
      </c>
      <c r="AG55" s="44">
        <f t="shared" si="17"/>
        <v>0</v>
      </c>
      <c r="AH55" s="45">
        <f t="shared" si="18"/>
        <v>0</v>
      </c>
      <c r="AI55" s="42">
        <v>0</v>
      </c>
      <c r="AJ55" s="44">
        <f t="shared" si="19"/>
        <v>0</v>
      </c>
      <c r="AK55" s="45">
        <f t="shared" si="20"/>
        <v>0</v>
      </c>
      <c r="AL55" s="42">
        <v>0</v>
      </c>
      <c r="AM55" s="44">
        <f t="shared" si="21"/>
        <v>0</v>
      </c>
      <c r="AN55" s="45">
        <f t="shared" si="22"/>
        <v>0</v>
      </c>
      <c r="AO55">
        <v>0</v>
      </c>
      <c r="AP55" s="44">
        <f t="shared" si="23"/>
        <v>0</v>
      </c>
      <c r="AQ55" s="45">
        <f t="shared" si="24"/>
        <v>0</v>
      </c>
      <c r="AR55" s="42">
        <v>0</v>
      </c>
      <c r="AS55" s="44">
        <f t="shared" si="25"/>
        <v>0</v>
      </c>
      <c r="AT55" s="45">
        <f t="shared" si="26"/>
        <v>0</v>
      </c>
      <c r="AU55" s="42">
        <v>0</v>
      </c>
      <c r="AV55" s="44">
        <f t="shared" si="27"/>
        <v>0</v>
      </c>
      <c r="AW55" s="45">
        <f t="shared" si="28"/>
        <v>0</v>
      </c>
      <c r="AX55" s="42">
        <v>0</v>
      </c>
      <c r="AY55" s="44">
        <f t="shared" si="29"/>
        <v>0</v>
      </c>
      <c r="AZ55" s="45">
        <f t="shared" si="30"/>
        <v>0</v>
      </c>
      <c r="BA55" s="42">
        <v>0</v>
      </c>
      <c r="BB55" s="44">
        <f t="shared" si="31"/>
        <v>0</v>
      </c>
      <c r="BC55" s="45">
        <f t="shared" si="32"/>
        <v>0</v>
      </c>
      <c r="BD55" s="42">
        <v>0</v>
      </c>
      <c r="BE55" s="44">
        <f t="shared" si="33"/>
        <v>0</v>
      </c>
      <c r="BF55" s="45">
        <f t="shared" si="34"/>
        <v>0</v>
      </c>
      <c r="BG55" s="42">
        <v>0</v>
      </c>
      <c r="BH55" s="44">
        <f t="shared" si="35"/>
        <v>0</v>
      </c>
      <c r="BI55" s="45">
        <f t="shared" si="36"/>
        <v>0</v>
      </c>
      <c r="BJ55" s="42">
        <v>0</v>
      </c>
      <c r="BK55" s="44">
        <f t="shared" si="37"/>
        <v>0</v>
      </c>
      <c r="BL55" s="45">
        <f t="shared" si="38"/>
        <v>0</v>
      </c>
      <c r="BM55" s="42">
        <v>0</v>
      </c>
      <c r="BN55" s="44">
        <f t="shared" si="39"/>
        <v>0</v>
      </c>
      <c r="BO55" s="45">
        <f t="shared" si="40"/>
        <v>0</v>
      </c>
      <c r="BP55" s="42">
        <v>0</v>
      </c>
      <c r="BQ55" s="44">
        <f t="shared" si="41"/>
        <v>0</v>
      </c>
      <c r="BR55" s="45">
        <f t="shared" si="42"/>
        <v>0</v>
      </c>
    </row>
    <row r="56" spans="1:70" x14ac:dyDescent="0.25">
      <c r="A56" s="11" t="s">
        <v>283</v>
      </c>
      <c r="B56" s="11">
        <v>9321276</v>
      </c>
      <c r="C56" s="23" t="s">
        <v>284</v>
      </c>
      <c r="D56" s="28" t="s">
        <v>285</v>
      </c>
      <c r="E56" s="8">
        <v>1</v>
      </c>
      <c r="F56" s="9">
        <v>8.2899999999999991</v>
      </c>
      <c r="G56" s="31">
        <f t="shared" si="44"/>
        <v>8.2899999999999991</v>
      </c>
      <c r="H56">
        <v>0</v>
      </c>
      <c r="I56" s="34">
        <f t="shared" si="1"/>
        <v>0</v>
      </c>
      <c r="J56" s="34">
        <f t="shared" si="2"/>
        <v>0</v>
      </c>
      <c r="K56" s="42">
        <v>0</v>
      </c>
      <c r="L56" s="34">
        <f t="shared" si="3"/>
        <v>0</v>
      </c>
      <c r="M56" s="34">
        <f t="shared" si="4"/>
        <v>0</v>
      </c>
      <c r="N56" s="42">
        <v>0</v>
      </c>
      <c r="O56" s="44">
        <f t="shared" si="5"/>
        <v>0</v>
      </c>
      <c r="P56" s="45">
        <f t="shared" si="6"/>
        <v>0</v>
      </c>
      <c r="Q56" s="42">
        <v>0</v>
      </c>
      <c r="R56" s="44">
        <f t="shared" si="7"/>
        <v>0</v>
      </c>
      <c r="S56" s="45">
        <f t="shared" si="8"/>
        <v>0</v>
      </c>
      <c r="T56" s="42">
        <v>0</v>
      </c>
      <c r="U56" s="44">
        <f t="shared" si="9"/>
        <v>0</v>
      </c>
      <c r="V56" s="45">
        <f t="shared" si="10"/>
        <v>0</v>
      </c>
      <c r="W56" s="42">
        <v>0</v>
      </c>
      <c r="X56" s="44">
        <f t="shared" si="11"/>
        <v>0</v>
      </c>
      <c r="Y56" s="45">
        <f t="shared" si="12"/>
        <v>0</v>
      </c>
      <c r="Z56" s="42">
        <v>0</v>
      </c>
      <c r="AA56" s="44">
        <f t="shared" si="13"/>
        <v>0</v>
      </c>
      <c r="AB56" s="45">
        <f t="shared" si="14"/>
        <v>0</v>
      </c>
      <c r="AC56" s="42">
        <v>0</v>
      </c>
      <c r="AD56" s="44">
        <f t="shared" si="15"/>
        <v>0</v>
      </c>
      <c r="AE56" s="45">
        <f t="shared" si="16"/>
        <v>0</v>
      </c>
      <c r="AF56" s="42">
        <v>1</v>
      </c>
      <c r="AG56" s="44">
        <f t="shared" si="17"/>
        <v>8.2899999999999991</v>
      </c>
      <c r="AH56" s="45">
        <f t="shared" si="18"/>
        <v>165.79999999999998</v>
      </c>
      <c r="AI56" s="42">
        <v>0</v>
      </c>
      <c r="AJ56" s="44">
        <f t="shared" si="19"/>
        <v>0</v>
      </c>
      <c r="AK56" s="45">
        <f t="shared" si="20"/>
        <v>0</v>
      </c>
      <c r="AL56" s="42">
        <v>0</v>
      </c>
      <c r="AM56" s="44">
        <f t="shared" si="21"/>
        <v>0</v>
      </c>
      <c r="AN56" s="45">
        <f t="shared" si="22"/>
        <v>0</v>
      </c>
      <c r="AO56" s="42">
        <v>0</v>
      </c>
      <c r="AP56" s="44">
        <f t="shared" si="23"/>
        <v>0</v>
      </c>
      <c r="AQ56" s="45">
        <f t="shared" si="24"/>
        <v>0</v>
      </c>
      <c r="AR56">
        <v>0</v>
      </c>
      <c r="AS56" s="44">
        <f t="shared" si="25"/>
        <v>0</v>
      </c>
      <c r="AT56" s="45">
        <f t="shared" si="26"/>
        <v>0</v>
      </c>
      <c r="AU56">
        <v>0</v>
      </c>
      <c r="AV56" s="44">
        <f t="shared" si="27"/>
        <v>0</v>
      </c>
      <c r="AW56" s="45">
        <f t="shared" si="28"/>
        <v>0</v>
      </c>
      <c r="AX56">
        <v>0</v>
      </c>
      <c r="AY56" s="44">
        <f t="shared" si="29"/>
        <v>0</v>
      </c>
      <c r="AZ56" s="45">
        <f t="shared" si="30"/>
        <v>0</v>
      </c>
      <c r="BA56" s="42">
        <v>0</v>
      </c>
      <c r="BB56" s="44">
        <f t="shared" si="31"/>
        <v>0</v>
      </c>
      <c r="BC56" s="45">
        <f t="shared" si="32"/>
        <v>0</v>
      </c>
      <c r="BD56" s="42">
        <v>0</v>
      </c>
      <c r="BE56" s="44">
        <f t="shared" si="33"/>
        <v>0</v>
      </c>
      <c r="BF56" s="45">
        <f t="shared" si="34"/>
        <v>0</v>
      </c>
      <c r="BG56" s="42">
        <v>0</v>
      </c>
      <c r="BH56" s="44">
        <f t="shared" si="35"/>
        <v>0</v>
      </c>
      <c r="BI56" s="45">
        <f t="shared" si="36"/>
        <v>0</v>
      </c>
      <c r="BJ56">
        <v>0</v>
      </c>
      <c r="BK56" s="44">
        <f t="shared" si="37"/>
        <v>0</v>
      </c>
      <c r="BL56" s="45">
        <f t="shared" si="38"/>
        <v>0</v>
      </c>
      <c r="BM56" s="42">
        <v>0</v>
      </c>
      <c r="BN56" s="44">
        <f t="shared" si="39"/>
        <v>0</v>
      </c>
      <c r="BO56" s="45">
        <f t="shared" si="40"/>
        <v>0</v>
      </c>
      <c r="BP56" s="42">
        <v>0</v>
      </c>
      <c r="BQ56" s="44">
        <f t="shared" si="41"/>
        <v>0</v>
      </c>
      <c r="BR56" s="45">
        <f t="shared" si="42"/>
        <v>0</v>
      </c>
    </row>
    <row r="57" spans="1:70" x14ac:dyDescent="0.25">
      <c r="A57" s="11" t="s">
        <v>288</v>
      </c>
      <c r="B57" s="11">
        <v>9321373</v>
      </c>
      <c r="C57" s="23" t="s">
        <v>286</v>
      </c>
      <c r="D57" s="22" t="s">
        <v>287</v>
      </c>
      <c r="E57" s="8">
        <v>1</v>
      </c>
      <c r="F57" s="9">
        <v>6.97</v>
      </c>
      <c r="G57" s="31">
        <f t="shared" si="44"/>
        <v>6.97</v>
      </c>
      <c r="H57">
        <v>0</v>
      </c>
      <c r="I57" s="34">
        <f t="shared" si="1"/>
        <v>0</v>
      </c>
      <c r="J57" s="34">
        <f t="shared" si="2"/>
        <v>0</v>
      </c>
      <c r="K57" s="42">
        <v>0</v>
      </c>
      <c r="L57" s="34">
        <f t="shared" si="3"/>
        <v>0</v>
      </c>
      <c r="M57" s="34">
        <f t="shared" si="4"/>
        <v>0</v>
      </c>
      <c r="N57" s="42">
        <v>0</v>
      </c>
      <c r="O57" s="44">
        <f t="shared" si="5"/>
        <v>0</v>
      </c>
      <c r="P57" s="45">
        <f t="shared" si="6"/>
        <v>0</v>
      </c>
      <c r="Q57" s="42">
        <v>0</v>
      </c>
      <c r="R57" s="44">
        <f t="shared" si="7"/>
        <v>0</v>
      </c>
      <c r="S57" s="45">
        <f t="shared" si="8"/>
        <v>0</v>
      </c>
      <c r="T57" s="42">
        <v>0</v>
      </c>
      <c r="U57" s="44">
        <f t="shared" si="9"/>
        <v>0</v>
      </c>
      <c r="V57" s="45">
        <f t="shared" si="10"/>
        <v>0</v>
      </c>
      <c r="W57" s="42">
        <v>0</v>
      </c>
      <c r="X57" s="44">
        <f t="shared" si="11"/>
        <v>0</v>
      </c>
      <c r="Y57" s="45">
        <f t="shared" si="12"/>
        <v>0</v>
      </c>
      <c r="Z57" s="42">
        <v>0</v>
      </c>
      <c r="AA57" s="44">
        <f t="shared" si="13"/>
        <v>0</v>
      </c>
      <c r="AB57" s="45">
        <f t="shared" si="14"/>
        <v>0</v>
      </c>
      <c r="AC57" s="42">
        <v>0</v>
      </c>
      <c r="AD57" s="44">
        <f t="shared" si="15"/>
        <v>0</v>
      </c>
      <c r="AE57" s="45">
        <f t="shared" si="16"/>
        <v>0</v>
      </c>
      <c r="AF57" s="42">
        <v>0</v>
      </c>
      <c r="AG57" s="44">
        <f t="shared" si="17"/>
        <v>0</v>
      </c>
      <c r="AH57" s="45">
        <f t="shared" si="18"/>
        <v>0</v>
      </c>
      <c r="AI57" s="42">
        <v>1</v>
      </c>
      <c r="AJ57" s="44">
        <f t="shared" si="19"/>
        <v>6.97</v>
      </c>
      <c r="AK57" s="45">
        <f t="shared" si="20"/>
        <v>27.88</v>
      </c>
      <c r="AL57" s="42">
        <v>0</v>
      </c>
      <c r="AM57" s="44">
        <f t="shared" si="21"/>
        <v>0</v>
      </c>
      <c r="AN57" s="45">
        <f t="shared" si="22"/>
        <v>0</v>
      </c>
      <c r="AO57">
        <v>0</v>
      </c>
      <c r="AP57" s="44">
        <f t="shared" si="23"/>
        <v>0</v>
      </c>
      <c r="AQ57" s="45">
        <f t="shared" si="24"/>
        <v>0</v>
      </c>
      <c r="AR57" s="42">
        <v>0</v>
      </c>
      <c r="AS57" s="44">
        <f t="shared" si="25"/>
        <v>0</v>
      </c>
      <c r="AT57" s="45">
        <f t="shared" si="26"/>
        <v>0</v>
      </c>
      <c r="AU57" s="42">
        <v>0</v>
      </c>
      <c r="AV57" s="44">
        <f t="shared" si="27"/>
        <v>0</v>
      </c>
      <c r="AW57" s="45">
        <f t="shared" si="28"/>
        <v>0</v>
      </c>
      <c r="AX57" s="42">
        <v>0</v>
      </c>
      <c r="AY57" s="44">
        <f t="shared" si="29"/>
        <v>0</v>
      </c>
      <c r="AZ57" s="45">
        <f t="shared" si="30"/>
        <v>0</v>
      </c>
      <c r="BA57">
        <v>0</v>
      </c>
      <c r="BB57" s="44">
        <f t="shared" si="31"/>
        <v>0</v>
      </c>
      <c r="BC57" s="45">
        <f t="shared" si="32"/>
        <v>0</v>
      </c>
      <c r="BD57">
        <v>0</v>
      </c>
      <c r="BE57" s="44">
        <f t="shared" si="33"/>
        <v>0</v>
      </c>
      <c r="BF57" s="45">
        <f t="shared" si="34"/>
        <v>0</v>
      </c>
      <c r="BG57">
        <v>0</v>
      </c>
      <c r="BH57" s="44">
        <f t="shared" si="35"/>
        <v>0</v>
      </c>
      <c r="BI57" s="45">
        <f t="shared" si="36"/>
        <v>0</v>
      </c>
      <c r="BJ57" s="42">
        <v>0</v>
      </c>
      <c r="BK57" s="44">
        <f t="shared" si="37"/>
        <v>0</v>
      </c>
      <c r="BL57" s="45">
        <f t="shared" si="38"/>
        <v>0</v>
      </c>
      <c r="BM57">
        <v>0</v>
      </c>
      <c r="BN57" s="44">
        <f t="shared" si="39"/>
        <v>0</v>
      </c>
      <c r="BO57" s="45">
        <f t="shared" si="40"/>
        <v>0</v>
      </c>
      <c r="BP57">
        <v>0</v>
      </c>
      <c r="BQ57" s="44">
        <f t="shared" si="41"/>
        <v>0</v>
      </c>
      <c r="BR57" s="45">
        <f t="shared" si="42"/>
        <v>0</v>
      </c>
    </row>
    <row r="58" spans="1:70" x14ac:dyDescent="0.25">
      <c r="A58" s="7" t="s">
        <v>276</v>
      </c>
      <c r="B58" s="7">
        <v>9755560</v>
      </c>
      <c r="C58" s="21" t="s">
        <v>275</v>
      </c>
      <c r="D58" s="27">
        <v>4069</v>
      </c>
      <c r="E58" s="8">
        <v>1</v>
      </c>
      <c r="F58" s="9">
        <v>0.71</v>
      </c>
      <c r="G58" s="31">
        <f t="shared" si="44"/>
        <v>0.71</v>
      </c>
      <c r="H58">
        <v>0</v>
      </c>
      <c r="I58" s="34">
        <f t="shared" si="1"/>
        <v>0</v>
      </c>
      <c r="J58" s="34">
        <f t="shared" si="2"/>
        <v>0</v>
      </c>
      <c r="K58" s="42">
        <v>0</v>
      </c>
      <c r="L58" s="34">
        <f t="shared" si="3"/>
        <v>0</v>
      </c>
      <c r="M58" s="34">
        <f t="shared" si="4"/>
        <v>0</v>
      </c>
      <c r="N58" s="42">
        <v>0</v>
      </c>
      <c r="O58" s="44">
        <f t="shared" si="5"/>
        <v>0</v>
      </c>
      <c r="P58" s="45">
        <f t="shared" si="6"/>
        <v>0</v>
      </c>
      <c r="Q58" s="42">
        <v>0</v>
      </c>
      <c r="R58" s="44">
        <f t="shared" si="7"/>
        <v>0</v>
      </c>
      <c r="S58" s="45">
        <f t="shared" si="8"/>
        <v>0</v>
      </c>
      <c r="T58" s="42">
        <v>0</v>
      </c>
      <c r="U58" s="44">
        <f t="shared" si="9"/>
        <v>0</v>
      </c>
      <c r="V58" s="45">
        <f t="shared" si="10"/>
        <v>0</v>
      </c>
      <c r="W58" s="42">
        <v>1</v>
      </c>
      <c r="X58" s="44">
        <f t="shared" si="11"/>
        <v>0.71</v>
      </c>
      <c r="Y58" s="45">
        <f t="shared" si="12"/>
        <v>1.42</v>
      </c>
      <c r="Z58" s="42">
        <v>0</v>
      </c>
      <c r="AA58" s="44">
        <f t="shared" si="13"/>
        <v>0</v>
      </c>
      <c r="AB58" s="45">
        <f t="shared" si="14"/>
        <v>0</v>
      </c>
      <c r="AC58" s="42">
        <v>0</v>
      </c>
      <c r="AD58" s="44">
        <f t="shared" si="15"/>
        <v>0</v>
      </c>
      <c r="AE58" s="45">
        <f t="shared" si="16"/>
        <v>0</v>
      </c>
      <c r="AF58" s="42">
        <v>0</v>
      </c>
      <c r="AG58" s="44">
        <f t="shared" si="17"/>
        <v>0</v>
      </c>
      <c r="AH58" s="45">
        <f t="shared" si="18"/>
        <v>0</v>
      </c>
      <c r="AI58" s="42">
        <v>0</v>
      </c>
      <c r="AJ58" s="44">
        <f t="shared" si="19"/>
        <v>0</v>
      </c>
      <c r="AK58" s="45">
        <f t="shared" si="20"/>
        <v>0</v>
      </c>
      <c r="AL58" s="42">
        <v>0</v>
      </c>
      <c r="AM58" s="44">
        <f t="shared" si="21"/>
        <v>0</v>
      </c>
      <c r="AN58" s="45">
        <f t="shared" si="22"/>
        <v>0</v>
      </c>
      <c r="AO58">
        <v>0</v>
      </c>
      <c r="AP58" s="44">
        <f t="shared" si="23"/>
        <v>0</v>
      </c>
      <c r="AQ58" s="45">
        <f t="shared" si="24"/>
        <v>0</v>
      </c>
      <c r="AR58">
        <v>0</v>
      </c>
      <c r="AS58" s="44">
        <f t="shared" si="25"/>
        <v>0</v>
      </c>
      <c r="AT58" s="45">
        <f t="shared" si="26"/>
        <v>0</v>
      </c>
      <c r="AU58">
        <v>0</v>
      </c>
      <c r="AV58" s="44">
        <f t="shared" si="27"/>
        <v>0</v>
      </c>
      <c r="AW58" s="45">
        <f t="shared" si="28"/>
        <v>0</v>
      </c>
      <c r="AX58">
        <v>0</v>
      </c>
      <c r="AY58" s="44">
        <f t="shared" si="29"/>
        <v>0</v>
      </c>
      <c r="AZ58" s="45">
        <f t="shared" si="30"/>
        <v>0</v>
      </c>
      <c r="BA58" s="42">
        <v>0</v>
      </c>
      <c r="BB58" s="44">
        <f t="shared" si="31"/>
        <v>0</v>
      </c>
      <c r="BC58" s="45">
        <f t="shared" si="32"/>
        <v>0</v>
      </c>
      <c r="BD58" s="42">
        <v>0</v>
      </c>
      <c r="BE58" s="44">
        <f t="shared" si="33"/>
        <v>0</v>
      </c>
      <c r="BF58" s="45">
        <f t="shared" si="34"/>
        <v>0</v>
      </c>
      <c r="BG58" s="42">
        <v>0</v>
      </c>
      <c r="BH58" s="44">
        <f t="shared" si="35"/>
        <v>0</v>
      </c>
      <c r="BI58" s="45">
        <f t="shared" si="36"/>
        <v>0</v>
      </c>
      <c r="BJ58" s="42">
        <v>0</v>
      </c>
      <c r="BK58" s="44">
        <f t="shared" si="37"/>
        <v>0</v>
      </c>
      <c r="BL58" s="45">
        <f t="shared" si="38"/>
        <v>0</v>
      </c>
      <c r="BM58" s="42">
        <v>0</v>
      </c>
      <c r="BN58" s="44">
        <f t="shared" si="39"/>
        <v>0</v>
      </c>
      <c r="BO58" s="45">
        <f t="shared" si="40"/>
        <v>0</v>
      </c>
      <c r="BP58" s="42">
        <v>0</v>
      </c>
      <c r="BQ58" s="44">
        <f t="shared" si="41"/>
        <v>0</v>
      </c>
      <c r="BR58" s="45">
        <f t="shared" si="42"/>
        <v>0</v>
      </c>
    </row>
    <row r="59" spans="1:70" x14ac:dyDescent="0.25">
      <c r="A59" s="7" t="s">
        <v>273</v>
      </c>
      <c r="B59" s="7">
        <v>1739899</v>
      </c>
      <c r="C59" s="21" t="s">
        <v>274</v>
      </c>
      <c r="D59" s="27">
        <v>4001</v>
      </c>
      <c r="E59" s="8">
        <v>1</v>
      </c>
      <c r="F59" s="9">
        <v>0.28000000000000003</v>
      </c>
      <c r="G59" s="31">
        <f t="shared" si="44"/>
        <v>0.28000000000000003</v>
      </c>
      <c r="H59">
        <v>0</v>
      </c>
      <c r="I59" s="34">
        <f t="shared" si="1"/>
        <v>0</v>
      </c>
      <c r="J59" s="34">
        <f t="shared" si="2"/>
        <v>0</v>
      </c>
      <c r="K59" s="42">
        <v>0</v>
      </c>
      <c r="L59" s="34">
        <f t="shared" si="3"/>
        <v>0</v>
      </c>
      <c r="M59" s="34">
        <f t="shared" si="4"/>
        <v>0</v>
      </c>
      <c r="N59" s="42">
        <v>0</v>
      </c>
      <c r="O59" s="44">
        <f t="shared" si="5"/>
        <v>0</v>
      </c>
      <c r="P59" s="45">
        <f t="shared" si="6"/>
        <v>0</v>
      </c>
      <c r="Q59" s="42">
        <v>1</v>
      </c>
      <c r="R59" s="44">
        <f t="shared" si="7"/>
        <v>0.28000000000000003</v>
      </c>
      <c r="S59" s="45">
        <f t="shared" si="8"/>
        <v>0.56000000000000005</v>
      </c>
      <c r="T59" s="42">
        <v>0</v>
      </c>
      <c r="U59" s="44">
        <f t="shared" si="9"/>
        <v>0</v>
      </c>
      <c r="V59" s="45">
        <f t="shared" si="10"/>
        <v>0</v>
      </c>
      <c r="W59" s="42">
        <v>0</v>
      </c>
      <c r="X59" s="44">
        <f t="shared" si="11"/>
        <v>0</v>
      </c>
      <c r="Y59" s="45">
        <f t="shared" si="12"/>
        <v>0</v>
      </c>
      <c r="Z59" s="42">
        <v>0</v>
      </c>
      <c r="AA59" s="44">
        <f t="shared" si="13"/>
        <v>0</v>
      </c>
      <c r="AB59" s="45">
        <f t="shared" si="14"/>
        <v>0</v>
      </c>
      <c r="AC59" s="42">
        <v>0</v>
      </c>
      <c r="AD59" s="44">
        <f t="shared" si="15"/>
        <v>0</v>
      </c>
      <c r="AE59" s="45">
        <f t="shared" si="16"/>
        <v>0</v>
      </c>
      <c r="AF59" s="42">
        <v>0</v>
      </c>
      <c r="AG59" s="44">
        <f t="shared" si="17"/>
        <v>0</v>
      </c>
      <c r="AH59" s="45">
        <f t="shared" si="18"/>
        <v>0</v>
      </c>
      <c r="AI59" s="42">
        <v>0</v>
      </c>
      <c r="AJ59" s="44">
        <f t="shared" si="19"/>
        <v>0</v>
      </c>
      <c r="AK59" s="45">
        <f t="shared" si="20"/>
        <v>0</v>
      </c>
      <c r="AL59" s="42">
        <v>0</v>
      </c>
      <c r="AM59" s="44">
        <f t="shared" si="21"/>
        <v>0</v>
      </c>
      <c r="AN59" s="45">
        <f t="shared" si="22"/>
        <v>0</v>
      </c>
      <c r="AO59" s="42">
        <v>0</v>
      </c>
      <c r="AP59" s="44">
        <f t="shared" si="23"/>
        <v>0</v>
      </c>
      <c r="AQ59" s="45">
        <f t="shared" si="24"/>
        <v>0</v>
      </c>
      <c r="AR59" s="42">
        <v>0</v>
      </c>
      <c r="AS59" s="44">
        <f t="shared" si="25"/>
        <v>0</v>
      </c>
      <c r="AT59" s="45">
        <f t="shared" si="26"/>
        <v>0</v>
      </c>
      <c r="AU59" s="42">
        <v>0</v>
      </c>
      <c r="AV59" s="44">
        <f t="shared" si="27"/>
        <v>0</v>
      </c>
      <c r="AW59" s="45">
        <f t="shared" si="28"/>
        <v>0</v>
      </c>
      <c r="AX59" s="42">
        <v>0</v>
      </c>
      <c r="AY59" s="44">
        <f t="shared" si="29"/>
        <v>0</v>
      </c>
      <c r="AZ59" s="45">
        <f t="shared" si="30"/>
        <v>0</v>
      </c>
      <c r="BA59" s="42">
        <v>0</v>
      </c>
      <c r="BB59" s="44">
        <f t="shared" si="31"/>
        <v>0</v>
      </c>
      <c r="BC59" s="45">
        <f t="shared" si="32"/>
        <v>0</v>
      </c>
      <c r="BD59" s="42">
        <v>0</v>
      </c>
      <c r="BE59" s="44">
        <f t="shared" si="33"/>
        <v>0</v>
      </c>
      <c r="BF59" s="45">
        <f t="shared" si="34"/>
        <v>0</v>
      </c>
      <c r="BG59" s="42">
        <v>0</v>
      </c>
      <c r="BH59" s="44">
        <f t="shared" si="35"/>
        <v>0</v>
      </c>
      <c r="BI59" s="45">
        <f t="shared" si="36"/>
        <v>0</v>
      </c>
      <c r="BJ59" s="42">
        <v>0</v>
      </c>
      <c r="BK59" s="44">
        <f t="shared" si="37"/>
        <v>0</v>
      </c>
      <c r="BL59" s="45">
        <f t="shared" si="38"/>
        <v>0</v>
      </c>
      <c r="BM59" s="42">
        <v>0</v>
      </c>
      <c r="BN59" s="44">
        <f t="shared" si="39"/>
        <v>0</v>
      </c>
      <c r="BO59" s="45">
        <f t="shared" si="40"/>
        <v>0</v>
      </c>
      <c r="BP59" s="42">
        <v>0</v>
      </c>
      <c r="BQ59" s="44">
        <f t="shared" si="41"/>
        <v>0</v>
      </c>
      <c r="BR59" s="45">
        <f t="shared" si="42"/>
        <v>0</v>
      </c>
    </row>
    <row r="60" spans="1:70" x14ac:dyDescent="0.25">
      <c r="A60" s="7" t="s">
        <v>63</v>
      </c>
      <c r="B60" s="7">
        <v>1689852</v>
      </c>
      <c r="C60" s="7" t="s">
        <v>346</v>
      </c>
      <c r="D60" s="27" t="s">
        <v>16</v>
      </c>
      <c r="E60" s="33">
        <v>1</v>
      </c>
      <c r="F60" s="12">
        <v>1.25</v>
      </c>
      <c r="G60" s="31">
        <f t="shared" si="44"/>
        <v>1.25</v>
      </c>
      <c r="H60">
        <v>1</v>
      </c>
      <c r="I60" s="34">
        <f t="shared" si="1"/>
        <v>1.25</v>
      </c>
      <c r="J60" s="34">
        <f t="shared" si="2"/>
        <v>2.5</v>
      </c>
      <c r="K60" s="42">
        <v>0</v>
      </c>
      <c r="L60" s="34">
        <f t="shared" si="3"/>
        <v>0</v>
      </c>
      <c r="M60" s="34">
        <f t="shared" si="4"/>
        <v>0</v>
      </c>
      <c r="N60" s="42">
        <v>0</v>
      </c>
      <c r="O60" s="44">
        <f t="shared" si="5"/>
        <v>0</v>
      </c>
      <c r="P60" s="45">
        <f t="shared" si="6"/>
        <v>0</v>
      </c>
      <c r="Q60" s="42">
        <v>0</v>
      </c>
      <c r="R60" s="44">
        <f t="shared" si="7"/>
        <v>0</v>
      </c>
      <c r="S60" s="45">
        <f t="shared" si="8"/>
        <v>0</v>
      </c>
      <c r="T60" s="42">
        <v>0</v>
      </c>
      <c r="U60" s="44">
        <f t="shared" si="9"/>
        <v>0</v>
      </c>
      <c r="V60" s="45">
        <f t="shared" si="10"/>
        <v>0</v>
      </c>
      <c r="W60" s="42">
        <v>0</v>
      </c>
      <c r="X60" s="44">
        <f t="shared" si="11"/>
        <v>0</v>
      </c>
      <c r="Y60" s="45">
        <f t="shared" si="12"/>
        <v>0</v>
      </c>
      <c r="Z60" s="42">
        <v>2</v>
      </c>
      <c r="AA60" s="44">
        <f t="shared" si="13"/>
        <v>2.5</v>
      </c>
      <c r="AB60" s="45">
        <f t="shared" si="14"/>
        <v>5</v>
      </c>
      <c r="AC60" s="42">
        <v>0</v>
      </c>
      <c r="AD60" s="44">
        <f t="shared" si="15"/>
        <v>0</v>
      </c>
      <c r="AE60" s="45">
        <f t="shared" si="16"/>
        <v>0</v>
      </c>
      <c r="AF60" s="42">
        <v>0</v>
      </c>
      <c r="AG60" s="44">
        <f t="shared" si="17"/>
        <v>0</v>
      </c>
      <c r="AH60" s="45">
        <f t="shared" si="18"/>
        <v>0</v>
      </c>
      <c r="AI60" s="42">
        <v>0</v>
      </c>
      <c r="AJ60" s="44">
        <f t="shared" si="19"/>
        <v>0</v>
      </c>
      <c r="AK60" s="45">
        <f t="shared" si="20"/>
        <v>0</v>
      </c>
      <c r="AL60" s="42">
        <v>0</v>
      </c>
      <c r="AM60" s="44">
        <f t="shared" si="21"/>
        <v>0</v>
      </c>
      <c r="AN60" s="45">
        <f t="shared" si="22"/>
        <v>0</v>
      </c>
      <c r="AO60">
        <v>0</v>
      </c>
      <c r="AP60" s="44">
        <f t="shared" si="23"/>
        <v>0</v>
      </c>
      <c r="AQ60" s="45">
        <f t="shared" si="24"/>
        <v>0</v>
      </c>
      <c r="AR60">
        <v>0</v>
      </c>
      <c r="AS60" s="44">
        <f t="shared" si="25"/>
        <v>0</v>
      </c>
      <c r="AT60" s="45">
        <f t="shared" si="26"/>
        <v>0</v>
      </c>
      <c r="AU60">
        <v>0</v>
      </c>
      <c r="AV60" s="44">
        <f t="shared" si="27"/>
        <v>0</v>
      </c>
      <c r="AW60" s="45">
        <f t="shared" si="28"/>
        <v>0</v>
      </c>
      <c r="AX60">
        <v>0</v>
      </c>
      <c r="AY60" s="44">
        <f t="shared" si="29"/>
        <v>0</v>
      </c>
      <c r="AZ60" s="45">
        <f t="shared" si="30"/>
        <v>0</v>
      </c>
      <c r="BA60">
        <v>0</v>
      </c>
      <c r="BB60" s="44">
        <f t="shared" si="31"/>
        <v>0</v>
      </c>
      <c r="BC60" s="45">
        <f t="shared" si="32"/>
        <v>0</v>
      </c>
      <c r="BD60">
        <v>0</v>
      </c>
      <c r="BE60" s="44">
        <f t="shared" si="33"/>
        <v>0</v>
      </c>
      <c r="BF60" s="45">
        <f t="shared" si="34"/>
        <v>0</v>
      </c>
      <c r="BG60">
        <v>0</v>
      </c>
      <c r="BH60" s="44">
        <f t="shared" si="35"/>
        <v>0</v>
      </c>
      <c r="BI60" s="45">
        <f t="shared" si="36"/>
        <v>0</v>
      </c>
      <c r="BJ60">
        <v>0</v>
      </c>
      <c r="BK60" s="44">
        <f t="shared" si="37"/>
        <v>0</v>
      </c>
      <c r="BL60" s="45">
        <f t="shared" si="38"/>
        <v>0</v>
      </c>
      <c r="BM60">
        <v>0</v>
      </c>
      <c r="BN60" s="44">
        <f t="shared" si="39"/>
        <v>0</v>
      </c>
      <c r="BO60" s="45">
        <f t="shared" si="40"/>
        <v>0</v>
      </c>
      <c r="BP60">
        <v>0</v>
      </c>
      <c r="BQ60" s="44">
        <f t="shared" si="41"/>
        <v>0</v>
      </c>
      <c r="BR60" s="45">
        <f t="shared" si="42"/>
        <v>0</v>
      </c>
    </row>
    <row r="61" spans="1:70" x14ac:dyDescent="0.25">
      <c r="A61" s="11" t="s">
        <v>296</v>
      </c>
      <c r="B61" s="11">
        <v>1611856</v>
      </c>
      <c r="C61" s="23" t="s">
        <v>297</v>
      </c>
      <c r="D61" s="28" t="s">
        <v>298</v>
      </c>
      <c r="E61" s="8">
        <v>1</v>
      </c>
      <c r="F61" s="9">
        <v>0.4</v>
      </c>
      <c r="G61" s="31">
        <f t="shared" si="44"/>
        <v>0.4</v>
      </c>
      <c r="H61">
        <v>0</v>
      </c>
      <c r="I61" s="34">
        <f t="shared" si="1"/>
        <v>0</v>
      </c>
      <c r="J61" s="34">
        <f t="shared" si="2"/>
        <v>0</v>
      </c>
      <c r="K61" s="42">
        <v>0</v>
      </c>
      <c r="L61" s="34">
        <f t="shared" si="3"/>
        <v>0</v>
      </c>
      <c r="M61" s="34">
        <f t="shared" si="4"/>
        <v>0</v>
      </c>
      <c r="N61" s="42">
        <v>0</v>
      </c>
      <c r="O61" s="44">
        <f t="shared" si="5"/>
        <v>0</v>
      </c>
      <c r="P61" s="45">
        <f t="shared" si="6"/>
        <v>0</v>
      </c>
      <c r="Q61" s="42">
        <v>0</v>
      </c>
      <c r="R61" s="44">
        <f t="shared" si="7"/>
        <v>0</v>
      </c>
      <c r="S61" s="45">
        <f t="shared" si="8"/>
        <v>0</v>
      </c>
      <c r="T61" s="42">
        <v>0</v>
      </c>
      <c r="U61" s="44">
        <f t="shared" si="9"/>
        <v>0</v>
      </c>
      <c r="V61" s="45">
        <f t="shared" si="10"/>
        <v>0</v>
      </c>
      <c r="W61" s="42">
        <v>0</v>
      </c>
      <c r="X61" s="44">
        <f t="shared" si="11"/>
        <v>0</v>
      </c>
      <c r="Y61" s="45">
        <f t="shared" si="12"/>
        <v>0</v>
      </c>
      <c r="Z61" s="42">
        <v>0</v>
      </c>
      <c r="AA61" s="44">
        <f t="shared" si="13"/>
        <v>0</v>
      </c>
      <c r="AB61" s="45">
        <f t="shared" si="14"/>
        <v>0</v>
      </c>
      <c r="AC61" s="42">
        <v>0</v>
      </c>
      <c r="AD61" s="44">
        <f t="shared" si="15"/>
        <v>0</v>
      </c>
      <c r="AE61" s="45">
        <f t="shared" si="16"/>
        <v>0</v>
      </c>
      <c r="AF61" s="42">
        <v>1</v>
      </c>
      <c r="AG61" s="44">
        <f t="shared" si="17"/>
        <v>0.4</v>
      </c>
      <c r="AH61" s="45">
        <f t="shared" si="18"/>
        <v>8</v>
      </c>
      <c r="AI61" s="42">
        <v>1</v>
      </c>
      <c r="AJ61" s="44">
        <f t="shared" si="19"/>
        <v>0.4</v>
      </c>
      <c r="AK61" s="45">
        <f t="shared" si="20"/>
        <v>1.6</v>
      </c>
      <c r="AL61" s="42">
        <v>0</v>
      </c>
      <c r="AM61" s="44">
        <f t="shared" si="21"/>
        <v>0</v>
      </c>
      <c r="AN61" s="45">
        <f t="shared" si="22"/>
        <v>0</v>
      </c>
      <c r="AO61">
        <v>0</v>
      </c>
      <c r="AP61" s="44">
        <f t="shared" si="23"/>
        <v>0</v>
      </c>
      <c r="AQ61" s="45">
        <f t="shared" si="24"/>
        <v>0</v>
      </c>
      <c r="AR61" s="42">
        <v>0</v>
      </c>
      <c r="AS61" s="44">
        <f t="shared" si="25"/>
        <v>0</v>
      </c>
      <c r="AT61" s="45">
        <f t="shared" si="26"/>
        <v>0</v>
      </c>
      <c r="AU61" s="42">
        <v>0</v>
      </c>
      <c r="AV61" s="44">
        <f t="shared" si="27"/>
        <v>0</v>
      </c>
      <c r="AW61" s="45">
        <f t="shared" si="28"/>
        <v>0</v>
      </c>
      <c r="AX61" s="42">
        <v>0</v>
      </c>
      <c r="AY61" s="44">
        <f t="shared" si="29"/>
        <v>0</v>
      </c>
      <c r="AZ61" s="45">
        <f t="shared" si="30"/>
        <v>0</v>
      </c>
      <c r="BA61" s="42">
        <v>0</v>
      </c>
      <c r="BB61" s="44">
        <f t="shared" si="31"/>
        <v>0</v>
      </c>
      <c r="BC61" s="45">
        <f t="shared" si="32"/>
        <v>0</v>
      </c>
      <c r="BD61" s="42">
        <v>0</v>
      </c>
      <c r="BE61" s="44">
        <f t="shared" si="33"/>
        <v>0</v>
      </c>
      <c r="BF61" s="45">
        <f t="shared" si="34"/>
        <v>0</v>
      </c>
      <c r="BG61" s="42">
        <v>0</v>
      </c>
      <c r="BH61" s="44">
        <f t="shared" si="35"/>
        <v>0</v>
      </c>
      <c r="BI61" s="45">
        <f t="shared" si="36"/>
        <v>0</v>
      </c>
      <c r="BJ61" s="42">
        <v>0</v>
      </c>
      <c r="BK61" s="44">
        <f t="shared" si="37"/>
        <v>0</v>
      </c>
      <c r="BL61" s="45">
        <f t="shared" si="38"/>
        <v>0</v>
      </c>
      <c r="BM61" s="42">
        <v>0</v>
      </c>
      <c r="BN61" s="44">
        <f t="shared" si="39"/>
        <v>0</v>
      </c>
      <c r="BO61" s="45">
        <f t="shared" si="40"/>
        <v>0</v>
      </c>
      <c r="BP61" s="42">
        <v>0</v>
      </c>
      <c r="BQ61" s="44">
        <f t="shared" si="41"/>
        <v>0</v>
      </c>
      <c r="BR61" s="45">
        <f t="shared" si="42"/>
        <v>0</v>
      </c>
    </row>
    <row r="62" spans="1:70" x14ac:dyDescent="0.25">
      <c r="A62" s="11" t="s">
        <v>293</v>
      </c>
      <c r="B62" s="13"/>
      <c r="C62" s="24"/>
      <c r="D62" s="22"/>
      <c r="E62" s="33">
        <v>1</v>
      </c>
      <c r="F62" s="9">
        <v>0</v>
      </c>
      <c r="G62" s="31">
        <f t="shared" si="44"/>
        <v>0</v>
      </c>
      <c r="H62">
        <v>0</v>
      </c>
      <c r="I62" s="34">
        <f t="shared" si="1"/>
        <v>0</v>
      </c>
      <c r="J62" s="34">
        <f t="shared" si="2"/>
        <v>0</v>
      </c>
      <c r="K62" s="42">
        <v>0</v>
      </c>
      <c r="L62" s="34">
        <f t="shared" si="3"/>
        <v>0</v>
      </c>
      <c r="M62" s="34">
        <f t="shared" si="4"/>
        <v>0</v>
      </c>
      <c r="N62" s="42">
        <v>0</v>
      </c>
      <c r="O62" s="44">
        <f t="shared" si="5"/>
        <v>0</v>
      </c>
      <c r="P62" s="45">
        <f t="shared" si="6"/>
        <v>0</v>
      </c>
      <c r="Q62" s="42">
        <v>3</v>
      </c>
      <c r="R62" s="44">
        <f t="shared" si="7"/>
        <v>0</v>
      </c>
      <c r="S62" s="45">
        <f t="shared" si="8"/>
        <v>0</v>
      </c>
      <c r="T62" s="42">
        <v>0</v>
      </c>
      <c r="U62" s="44">
        <f t="shared" si="9"/>
        <v>0</v>
      </c>
      <c r="V62" s="45">
        <f t="shared" si="10"/>
        <v>0</v>
      </c>
      <c r="W62" s="42">
        <v>0</v>
      </c>
      <c r="X62" s="44">
        <f t="shared" si="11"/>
        <v>0</v>
      </c>
      <c r="Y62" s="45">
        <f t="shared" si="12"/>
        <v>0</v>
      </c>
      <c r="Z62" s="42">
        <v>0</v>
      </c>
      <c r="AA62" s="44">
        <f t="shared" si="13"/>
        <v>0</v>
      </c>
      <c r="AB62" s="45">
        <f t="shared" si="14"/>
        <v>0</v>
      </c>
      <c r="AC62" s="42">
        <v>0</v>
      </c>
      <c r="AD62" s="44">
        <f t="shared" si="15"/>
        <v>0</v>
      </c>
      <c r="AE62" s="45">
        <f t="shared" si="16"/>
        <v>0</v>
      </c>
      <c r="AF62" s="42">
        <v>0</v>
      </c>
      <c r="AG62" s="44">
        <f t="shared" si="17"/>
        <v>0</v>
      </c>
      <c r="AH62" s="45">
        <f t="shared" si="18"/>
        <v>0</v>
      </c>
      <c r="AI62" s="42">
        <v>0</v>
      </c>
      <c r="AJ62" s="44">
        <f t="shared" si="19"/>
        <v>0</v>
      </c>
      <c r="AK62" s="45">
        <f t="shared" si="20"/>
        <v>0</v>
      </c>
      <c r="AL62" s="42">
        <v>0</v>
      </c>
      <c r="AM62" s="44">
        <f t="shared" si="21"/>
        <v>0</v>
      </c>
      <c r="AN62" s="45">
        <f t="shared" si="22"/>
        <v>0</v>
      </c>
      <c r="AO62" s="42">
        <v>0</v>
      </c>
      <c r="AP62" s="44">
        <f t="shared" si="23"/>
        <v>0</v>
      </c>
      <c r="AQ62" s="45">
        <f t="shared" si="24"/>
        <v>0</v>
      </c>
      <c r="AR62">
        <v>0</v>
      </c>
      <c r="AS62" s="44">
        <f t="shared" si="25"/>
        <v>0</v>
      </c>
      <c r="AT62" s="45">
        <f t="shared" si="26"/>
        <v>0</v>
      </c>
      <c r="AU62">
        <v>0</v>
      </c>
      <c r="AV62" s="44">
        <f t="shared" si="27"/>
        <v>0</v>
      </c>
      <c r="AW62" s="45">
        <f t="shared" si="28"/>
        <v>0</v>
      </c>
      <c r="AX62">
        <v>0</v>
      </c>
      <c r="AY62" s="44">
        <f t="shared" si="29"/>
        <v>0</v>
      </c>
      <c r="AZ62" s="45">
        <f t="shared" si="30"/>
        <v>0</v>
      </c>
      <c r="BA62" s="42">
        <v>0</v>
      </c>
      <c r="BB62" s="44">
        <f t="shared" si="31"/>
        <v>0</v>
      </c>
      <c r="BC62" s="45">
        <f t="shared" si="32"/>
        <v>0</v>
      </c>
      <c r="BD62" s="42">
        <v>0</v>
      </c>
      <c r="BE62" s="44">
        <f t="shared" si="33"/>
        <v>0</v>
      </c>
      <c r="BF62" s="45">
        <f t="shared" si="34"/>
        <v>0</v>
      </c>
      <c r="BG62" s="42">
        <v>0</v>
      </c>
      <c r="BH62" s="44">
        <f t="shared" si="35"/>
        <v>0</v>
      </c>
      <c r="BI62" s="45">
        <f t="shared" si="36"/>
        <v>0</v>
      </c>
      <c r="BJ62" s="42">
        <v>0</v>
      </c>
      <c r="BK62" s="44">
        <f t="shared" si="37"/>
        <v>0</v>
      </c>
      <c r="BL62" s="45">
        <f t="shared" si="38"/>
        <v>0</v>
      </c>
      <c r="BM62" s="42">
        <v>0</v>
      </c>
      <c r="BN62" s="44">
        <f t="shared" si="39"/>
        <v>0</v>
      </c>
      <c r="BO62" s="45">
        <f t="shared" si="40"/>
        <v>0</v>
      </c>
      <c r="BP62" s="42">
        <v>0</v>
      </c>
      <c r="BQ62" s="44">
        <f t="shared" si="41"/>
        <v>0</v>
      </c>
      <c r="BR62" s="45">
        <f t="shared" si="42"/>
        <v>0</v>
      </c>
    </row>
    <row r="63" spans="1:70" x14ac:dyDescent="0.25">
      <c r="A63" s="7" t="s">
        <v>219</v>
      </c>
      <c r="B63" s="7">
        <v>9341773</v>
      </c>
      <c r="C63" s="21" t="s">
        <v>224</v>
      </c>
      <c r="D63" s="27">
        <v>33</v>
      </c>
      <c r="E63" s="8">
        <v>50</v>
      </c>
      <c r="F63" s="9">
        <f>50*0.042</f>
        <v>2.1</v>
      </c>
      <c r="G63" s="31">
        <f t="shared" si="44"/>
        <v>4.2000000000000003E-2</v>
      </c>
      <c r="H63">
        <v>1</v>
      </c>
      <c r="I63" s="34">
        <f t="shared" si="1"/>
        <v>4.2000000000000003E-2</v>
      </c>
      <c r="J63" s="34">
        <f t="shared" si="2"/>
        <v>8.4000000000000005E-2</v>
      </c>
      <c r="K63" s="42">
        <v>0</v>
      </c>
      <c r="L63" s="34">
        <f t="shared" si="3"/>
        <v>0</v>
      </c>
      <c r="M63" s="34">
        <f t="shared" si="4"/>
        <v>0</v>
      </c>
      <c r="N63" s="42">
        <v>0</v>
      </c>
      <c r="O63" s="44">
        <f t="shared" si="5"/>
        <v>0</v>
      </c>
      <c r="P63" s="45">
        <f t="shared" si="6"/>
        <v>0</v>
      </c>
      <c r="Q63" s="42">
        <v>0</v>
      </c>
      <c r="R63" s="44">
        <f t="shared" si="7"/>
        <v>0</v>
      </c>
      <c r="S63" s="45">
        <f t="shared" si="8"/>
        <v>0</v>
      </c>
      <c r="T63" s="42">
        <v>0</v>
      </c>
      <c r="U63" s="44">
        <f t="shared" si="9"/>
        <v>0</v>
      </c>
      <c r="V63" s="45">
        <f t="shared" si="10"/>
        <v>0</v>
      </c>
      <c r="W63" s="42">
        <v>0</v>
      </c>
      <c r="X63" s="44">
        <f t="shared" si="11"/>
        <v>0</v>
      </c>
      <c r="Y63" s="45">
        <f t="shared" si="12"/>
        <v>0</v>
      </c>
      <c r="Z63" s="42">
        <v>0</v>
      </c>
      <c r="AA63" s="44">
        <f t="shared" si="13"/>
        <v>0</v>
      </c>
      <c r="AB63" s="45">
        <f t="shared" si="14"/>
        <v>0</v>
      </c>
      <c r="AC63" s="42">
        <v>0</v>
      </c>
      <c r="AD63" s="44">
        <f t="shared" si="15"/>
        <v>0</v>
      </c>
      <c r="AE63" s="45">
        <f t="shared" si="16"/>
        <v>0</v>
      </c>
      <c r="AF63" s="42">
        <v>0</v>
      </c>
      <c r="AG63" s="44">
        <f t="shared" si="17"/>
        <v>0</v>
      </c>
      <c r="AH63" s="45">
        <f t="shared" si="18"/>
        <v>0</v>
      </c>
      <c r="AI63" s="42">
        <v>0</v>
      </c>
      <c r="AJ63" s="44">
        <f t="shared" si="19"/>
        <v>0</v>
      </c>
      <c r="AK63" s="45">
        <f t="shared" si="20"/>
        <v>0</v>
      </c>
      <c r="AL63" s="42">
        <v>0</v>
      </c>
      <c r="AM63" s="44">
        <f t="shared" si="21"/>
        <v>0</v>
      </c>
      <c r="AN63" s="45">
        <f t="shared" si="22"/>
        <v>0</v>
      </c>
      <c r="AO63">
        <v>0</v>
      </c>
      <c r="AP63" s="44">
        <f t="shared" si="23"/>
        <v>0</v>
      </c>
      <c r="AQ63" s="45">
        <f t="shared" si="24"/>
        <v>0</v>
      </c>
      <c r="AR63" s="42">
        <v>0</v>
      </c>
      <c r="AS63" s="44">
        <f t="shared" si="25"/>
        <v>0</v>
      </c>
      <c r="AT63" s="45">
        <f t="shared" si="26"/>
        <v>0</v>
      </c>
      <c r="AU63" s="42">
        <v>0</v>
      </c>
      <c r="AV63" s="44">
        <f t="shared" si="27"/>
        <v>0</v>
      </c>
      <c r="AW63" s="45">
        <f t="shared" si="28"/>
        <v>0</v>
      </c>
      <c r="AX63" s="42">
        <v>0</v>
      </c>
      <c r="AY63" s="44">
        <f t="shared" si="29"/>
        <v>0</v>
      </c>
      <c r="AZ63" s="45">
        <f t="shared" si="30"/>
        <v>0</v>
      </c>
      <c r="BA63">
        <v>0</v>
      </c>
      <c r="BB63" s="44">
        <f t="shared" si="31"/>
        <v>0</v>
      </c>
      <c r="BC63" s="45">
        <f t="shared" si="32"/>
        <v>0</v>
      </c>
      <c r="BD63">
        <v>0</v>
      </c>
      <c r="BE63" s="44">
        <f t="shared" si="33"/>
        <v>0</v>
      </c>
      <c r="BF63" s="45">
        <f t="shared" si="34"/>
        <v>0</v>
      </c>
      <c r="BG63">
        <v>0</v>
      </c>
      <c r="BH63" s="44">
        <f t="shared" si="35"/>
        <v>0</v>
      </c>
      <c r="BI63" s="45">
        <f t="shared" si="36"/>
        <v>0</v>
      </c>
      <c r="BJ63" s="42">
        <v>0</v>
      </c>
      <c r="BK63" s="44">
        <f t="shared" si="37"/>
        <v>0</v>
      </c>
      <c r="BL63" s="45">
        <f t="shared" si="38"/>
        <v>0</v>
      </c>
      <c r="BM63">
        <v>0</v>
      </c>
      <c r="BN63" s="44">
        <f t="shared" si="39"/>
        <v>0</v>
      </c>
      <c r="BO63" s="45">
        <f t="shared" si="40"/>
        <v>0</v>
      </c>
      <c r="BP63">
        <v>0</v>
      </c>
      <c r="BQ63" s="44">
        <f t="shared" si="41"/>
        <v>0</v>
      </c>
      <c r="BR63" s="45">
        <f t="shared" si="42"/>
        <v>0</v>
      </c>
    </row>
    <row r="64" spans="1:70" x14ac:dyDescent="0.25">
      <c r="A64" s="7" t="s">
        <v>219</v>
      </c>
      <c r="B64" s="7">
        <v>1652641</v>
      </c>
      <c r="C64" s="21" t="s">
        <v>225</v>
      </c>
      <c r="D64" s="27">
        <v>100</v>
      </c>
      <c r="E64" s="8">
        <v>1</v>
      </c>
      <c r="F64" s="12">
        <v>9.8000000000000004E-2</v>
      </c>
      <c r="G64" s="31">
        <f t="shared" si="44"/>
        <v>9.8000000000000004E-2</v>
      </c>
      <c r="H64">
        <v>25</v>
      </c>
      <c r="I64" s="34">
        <f t="shared" si="1"/>
        <v>2.4500000000000002</v>
      </c>
      <c r="J64" s="34">
        <f t="shared" si="2"/>
        <v>4.9000000000000004</v>
      </c>
      <c r="K64" s="42">
        <v>2</v>
      </c>
      <c r="L64" s="34">
        <f t="shared" si="3"/>
        <v>0.19600000000000001</v>
      </c>
      <c r="M64" s="34">
        <f t="shared" si="4"/>
        <v>0.39200000000000002</v>
      </c>
      <c r="N64" s="42">
        <v>0</v>
      </c>
      <c r="O64" s="44">
        <f t="shared" si="5"/>
        <v>0</v>
      </c>
      <c r="P64" s="45">
        <f t="shared" si="6"/>
        <v>0</v>
      </c>
      <c r="Q64" s="42">
        <v>0</v>
      </c>
      <c r="R64" s="44">
        <f t="shared" si="7"/>
        <v>0</v>
      </c>
      <c r="S64" s="45">
        <f t="shared" si="8"/>
        <v>0</v>
      </c>
      <c r="T64" s="42">
        <v>0</v>
      </c>
      <c r="U64" s="44">
        <f t="shared" si="9"/>
        <v>0</v>
      </c>
      <c r="V64" s="45">
        <f t="shared" si="10"/>
        <v>0</v>
      </c>
      <c r="W64" s="42">
        <v>0</v>
      </c>
      <c r="X64" s="44">
        <f t="shared" si="11"/>
        <v>0</v>
      </c>
      <c r="Y64" s="45">
        <f t="shared" si="12"/>
        <v>0</v>
      </c>
      <c r="Z64" s="42">
        <v>0</v>
      </c>
      <c r="AA64" s="44">
        <f t="shared" si="13"/>
        <v>0</v>
      </c>
      <c r="AB64" s="45">
        <f t="shared" si="14"/>
        <v>0</v>
      </c>
      <c r="AC64" s="42">
        <v>0</v>
      </c>
      <c r="AD64" s="44">
        <f t="shared" si="15"/>
        <v>0</v>
      </c>
      <c r="AE64" s="45">
        <f t="shared" si="16"/>
        <v>0</v>
      </c>
      <c r="AF64" s="42">
        <v>0</v>
      </c>
      <c r="AG64" s="44">
        <f t="shared" si="17"/>
        <v>0</v>
      </c>
      <c r="AH64" s="45">
        <f t="shared" si="18"/>
        <v>0</v>
      </c>
      <c r="AI64" s="42">
        <v>0</v>
      </c>
      <c r="AJ64" s="44">
        <f t="shared" si="19"/>
        <v>0</v>
      </c>
      <c r="AK64" s="45">
        <f t="shared" si="20"/>
        <v>0</v>
      </c>
      <c r="AL64" s="42">
        <v>0</v>
      </c>
      <c r="AM64" s="44">
        <f t="shared" si="21"/>
        <v>0</v>
      </c>
      <c r="AN64" s="45">
        <f t="shared" si="22"/>
        <v>0</v>
      </c>
      <c r="AO64">
        <v>0</v>
      </c>
      <c r="AP64" s="44">
        <f t="shared" si="23"/>
        <v>0</v>
      </c>
      <c r="AQ64" s="45">
        <f t="shared" si="24"/>
        <v>0</v>
      </c>
      <c r="AR64">
        <v>0</v>
      </c>
      <c r="AS64" s="44">
        <f t="shared" si="25"/>
        <v>0</v>
      </c>
      <c r="AT64" s="45">
        <f t="shared" si="26"/>
        <v>0</v>
      </c>
      <c r="AU64">
        <v>0</v>
      </c>
      <c r="AV64" s="44">
        <f t="shared" si="27"/>
        <v>0</v>
      </c>
      <c r="AW64" s="45">
        <f t="shared" si="28"/>
        <v>0</v>
      </c>
      <c r="AX64">
        <v>0</v>
      </c>
      <c r="AY64" s="44">
        <f t="shared" si="29"/>
        <v>0</v>
      </c>
      <c r="AZ64" s="45">
        <f t="shared" si="30"/>
        <v>0</v>
      </c>
      <c r="BA64" s="42">
        <v>0</v>
      </c>
      <c r="BB64" s="44">
        <f t="shared" si="31"/>
        <v>0</v>
      </c>
      <c r="BC64" s="45">
        <f t="shared" si="32"/>
        <v>0</v>
      </c>
      <c r="BD64" s="42">
        <v>0</v>
      </c>
      <c r="BE64" s="44">
        <f t="shared" si="33"/>
        <v>0</v>
      </c>
      <c r="BF64" s="45">
        <f t="shared" si="34"/>
        <v>0</v>
      </c>
      <c r="BG64" s="42">
        <v>0</v>
      </c>
      <c r="BH64" s="44">
        <f t="shared" si="35"/>
        <v>0</v>
      </c>
      <c r="BI64" s="45">
        <f t="shared" si="36"/>
        <v>0</v>
      </c>
      <c r="BJ64">
        <v>0</v>
      </c>
      <c r="BK64" s="44">
        <f t="shared" si="37"/>
        <v>0</v>
      </c>
      <c r="BL64" s="45">
        <f t="shared" si="38"/>
        <v>0</v>
      </c>
      <c r="BM64" s="42">
        <v>0</v>
      </c>
      <c r="BN64" s="44">
        <f t="shared" si="39"/>
        <v>0</v>
      </c>
      <c r="BO64" s="45">
        <f t="shared" si="40"/>
        <v>0</v>
      </c>
      <c r="BP64" s="42">
        <v>0</v>
      </c>
      <c r="BQ64" s="44">
        <f t="shared" si="41"/>
        <v>0</v>
      </c>
      <c r="BR64" s="45">
        <f t="shared" si="42"/>
        <v>0</v>
      </c>
    </row>
    <row r="65" spans="1:70" x14ac:dyDescent="0.25">
      <c r="A65" s="7" t="s">
        <v>219</v>
      </c>
      <c r="B65" s="7">
        <v>1126953</v>
      </c>
      <c r="C65" s="21" t="s">
        <v>226</v>
      </c>
      <c r="D65" s="27">
        <v>220</v>
      </c>
      <c r="E65" s="8">
        <v>1</v>
      </c>
      <c r="F65" s="12">
        <v>6.4000000000000001E-2</v>
      </c>
      <c r="G65" s="31">
        <f t="shared" si="44"/>
        <v>6.4000000000000001E-2</v>
      </c>
      <c r="H65">
        <v>0</v>
      </c>
      <c r="I65" s="34">
        <f t="shared" si="1"/>
        <v>0</v>
      </c>
      <c r="J65" s="34">
        <f t="shared" si="2"/>
        <v>0</v>
      </c>
      <c r="K65" s="42">
        <v>0</v>
      </c>
      <c r="L65" s="34">
        <f t="shared" si="3"/>
        <v>0</v>
      </c>
      <c r="M65" s="34">
        <f t="shared" si="4"/>
        <v>0</v>
      </c>
      <c r="N65" s="42">
        <v>0</v>
      </c>
      <c r="O65" s="44">
        <f t="shared" si="5"/>
        <v>0</v>
      </c>
      <c r="P65" s="45">
        <f t="shared" si="6"/>
        <v>0</v>
      </c>
      <c r="Q65" s="42">
        <v>3</v>
      </c>
      <c r="R65" s="44">
        <f t="shared" si="7"/>
        <v>0.192</v>
      </c>
      <c r="S65" s="45">
        <f t="shared" si="8"/>
        <v>0.38400000000000001</v>
      </c>
      <c r="T65" s="42">
        <v>0</v>
      </c>
      <c r="U65" s="44">
        <f t="shared" si="9"/>
        <v>0</v>
      </c>
      <c r="V65" s="45">
        <f t="shared" si="10"/>
        <v>0</v>
      </c>
      <c r="W65" s="42">
        <v>0</v>
      </c>
      <c r="X65" s="44">
        <f t="shared" si="11"/>
        <v>0</v>
      </c>
      <c r="Y65" s="45">
        <f t="shared" si="12"/>
        <v>0</v>
      </c>
      <c r="Z65" s="42">
        <v>0</v>
      </c>
      <c r="AA65" s="44">
        <f t="shared" si="13"/>
        <v>0</v>
      </c>
      <c r="AB65" s="45">
        <f t="shared" si="14"/>
        <v>0</v>
      </c>
      <c r="AC65" s="42">
        <v>0</v>
      </c>
      <c r="AD65" s="44">
        <f t="shared" si="15"/>
        <v>0</v>
      </c>
      <c r="AE65" s="45">
        <f t="shared" si="16"/>
        <v>0</v>
      </c>
      <c r="AF65" s="42">
        <v>0</v>
      </c>
      <c r="AG65" s="44">
        <f t="shared" si="17"/>
        <v>0</v>
      </c>
      <c r="AH65" s="45">
        <f t="shared" si="18"/>
        <v>0</v>
      </c>
      <c r="AI65" s="42">
        <v>0</v>
      </c>
      <c r="AJ65" s="44">
        <f t="shared" si="19"/>
        <v>0</v>
      </c>
      <c r="AK65" s="45">
        <f t="shared" si="20"/>
        <v>0</v>
      </c>
      <c r="AL65" s="42">
        <v>0</v>
      </c>
      <c r="AM65" s="44">
        <f t="shared" si="21"/>
        <v>0</v>
      </c>
      <c r="AN65" s="45">
        <f t="shared" si="22"/>
        <v>0</v>
      </c>
      <c r="AO65" s="42">
        <v>0</v>
      </c>
      <c r="AP65" s="44">
        <f t="shared" si="23"/>
        <v>0</v>
      </c>
      <c r="AQ65" s="45">
        <f t="shared" si="24"/>
        <v>0</v>
      </c>
      <c r="AR65" s="42">
        <v>0</v>
      </c>
      <c r="AS65" s="44">
        <f t="shared" si="25"/>
        <v>0</v>
      </c>
      <c r="AT65" s="45">
        <f t="shared" si="26"/>
        <v>0</v>
      </c>
      <c r="AU65" s="42">
        <v>0</v>
      </c>
      <c r="AV65" s="44">
        <f t="shared" si="27"/>
        <v>0</v>
      </c>
      <c r="AW65" s="45">
        <f t="shared" si="28"/>
        <v>0</v>
      </c>
      <c r="AX65" s="42">
        <v>0</v>
      </c>
      <c r="AY65" s="44">
        <f t="shared" si="29"/>
        <v>0</v>
      </c>
      <c r="AZ65" s="45">
        <f t="shared" si="30"/>
        <v>0</v>
      </c>
      <c r="BA65" s="42">
        <v>0</v>
      </c>
      <c r="BB65" s="44">
        <f t="shared" si="31"/>
        <v>0</v>
      </c>
      <c r="BC65" s="45">
        <f t="shared" si="32"/>
        <v>0</v>
      </c>
      <c r="BD65" s="42">
        <v>0</v>
      </c>
      <c r="BE65" s="44">
        <f t="shared" si="33"/>
        <v>0</v>
      </c>
      <c r="BF65" s="45">
        <f t="shared" si="34"/>
        <v>0</v>
      </c>
      <c r="BG65" s="42">
        <v>0</v>
      </c>
      <c r="BH65" s="44">
        <f t="shared" si="35"/>
        <v>0</v>
      </c>
      <c r="BI65" s="45">
        <f t="shared" si="36"/>
        <v>0</v>
      </c>
      <c r="BJ65" s="42">
        <v>0</v>
      </c>
      <c r="BK65" s="44">
        <f t="shared" si="37"/>
        <v>0</v>
      </c>
      <c r="BL65" s="45">
        <f t="shared" si="38"/>
        <v>0</v>
      </c>
      <c r="BM65" s="42">
        <v>0</v>
      </c>
      <c r="BN65" s="44">
        <f t="shared" si="39"/>
        <v>0</v>
      </c>
      <c r="BO65" s="45">
        <f t="shared" si="40"/>
        <v>0</v>
      </c>
      <c r="BP65" s="42">
        <v>0</v>
      </c>
      <c r="BQ65" s="44">
        <f t="shared" si="41"/>
        <v>0</v>
      </c>
      <c r="BR65" s="45">
        <f t="shared" si="42"/>
        <v>0</v>
      </c>
    </row>
    <row r="66" spans="1:70" x14ac:dyDescent="0.25">
      <c r="A66" s="7" t="s">
        <v>219</v>
      </c>
      <c r="B66" s="7">
        <v>1126972</v>
      </c>
      <c r="C66" s="21" t="s">
        <v>228</v>
      </c>
      <c r="D66" s="27">
        <v>330</v>
      </c>
      <c r="E66" s="8">
        <v>1</v>
      </c>
      <c r="F66" s="12">
        <v>6.4000000000000001E-2</v>
      </c>
      <c r="G66" s="31">
        <f t="shared" si="44"/>
        <v>6.4000000000000001E-2</v>
      </c>
      <c r="H66">
        <v>4</v>
      </c>
      <c r="I66" s="34">
        <f t="shared" si="1"/>
        <v>0.25600000000000001</v>
      </c>
      <c r="J66" s="34">
        <f t="shared" si="2"/>
        <v>0.51200000000000001</v>
      </c>
      <c r="K66" s="42">
        <v>0</v>
      </c>
      <c r="L66" s="34">
        <f t="shared" si="3"/>
        <v>0</v>
      </c>
      <c r="M66" s="34">
        <f t="shared" si="4"/>
        <v>0</v>
      </c>
      <c r="N66" s="42">
        <v>0</v>
      </c>
      <c r="O66" s="44">
        <f t="shared" si="5"/>
        <v>0</v>
      </c>
      <c r="P66" s="45">
        <f t="shared" si="6"/>
        <v>0</v>
      </c>
      <c r="Q66" s="42">
        <v>0</v>
      </c>
      <c r="R66" s="44">
        <f t="shared" si="7"/>
        <v>0</v>
      </c>
      <c r="S66" s="45">
        <f t="shared" si="8"/>
        <v>0</v>
      </c>
      <c r="T66" s="42">
        <v>0</v>
      </c>
      <c r="U66" s="44">
        <f t="shared" si="9"/>
        <v>0</v>
      </c>
      <c r="V66" s="45">
        <f t="shared" si="10"/>
        <v>0</v>
      </c>
      <c r="W66" s="42">
        <v>0</v>
      </c>
      <c r="X66" s="44">
        <f t="shared" si="11"/>
        <v>0</v>
      </c>
      <c r="Y66" s="45">
        <f t="shared" si="12"/>
        <v>0</v>
      </c>
      <c r="Z66" s="42">
        <v>0</v>
      </c>
      <c r="AA66" s="44">
        <f t="shared" si="13"/>
        <v>0</v>
      </c>
      <c r="AB66" s="45">
        <f t="shared" si="14"/>
        <v>0</v>
      </c>
      <c r="AC66" s="42">
        <v>0</v>
      </c>
      <c r="AD66" s="44">
        <f t="shared" si="15"/>
        <v>0</v>
      </c>
      <c r="AE66" s="45">
        <f t="shared" si="16"/>
        <v>0</v>
      </c>
      <c r="AF66" s="42">
        <v>0</v>
      </c>
      <c r="AG66" s="44">
        <f t="shared" si="17"/>
        <v>0</v>
      </c>
      <c r="AH66" s="45">
        <f t="shared" si="18"/>
        <v>0</v>
      </c>
      <c r="AI66" s="42">
        <v>0</v>
      </c>
      <c r="AJ66" s="44">
        <f t="shared" si="19"/>
        <v>0</v>
      </c>
      <c r="AK66" s="45">
        <f t="shared" si="20"/>
        <v>0</v>
      </c>
      <c r="AL66" s="42">
        <v>0</v>
      </c>
      <c r="AM66" s="44">
        <f t="shared" si="21"/>
        <v>0</v>
      </c>
      <c r="AN66" s="45">
        <f t="shared" si="22"/>
        <v>0</v>
      </c>
      <c r="AO66">
        <v>0</v>
      </c>
      <c r="AP66" s="44">
        <f t="shared" si="23"/>
        <v>0</v>
      </c>
      <c r="AQ66" s="45">
        <f t="shared" si="24"/>
        <v>0</v>
      </c>
      <c r="AR66">
        <v>0</v>
      </c>
      <c r="AS66" s="44">
        <f t="shared" si="25"/>
        <v>0</v>
      </c>
      <c r="AT66" s="45">
        <f t="shared" si="26"/>
        <v>0</v>
      </c>
      <c r="AU66">
        <v>0</v>
      </c>
      <c r="AV66" s="44">
        <f t="shared" si="27"/>
        <v>0</v>
      </c>
      <c r="AW66" s="45">
        <f t="shared" si="28"/>
        <v>0</v>
      </c>
      <c r="AX66">
        <v>0</v>
      </c>
      <c r="AY66" s="44">
        <f t="shared" si="29"/>
        <v>0</v>
      </c>
      <c r="AZ66" s="45">
        <f t="shared" si="30"/>
        <v>0</v>
      </c>
      <c r="BA66">
        <v>0</v>
      </c>
      <c r="BB66" s="44">
        <f t="shared" si="31"/>
        <v>0</v>
      </c>
      <c r="BC66" s="45">
        <f t="shared" si="32"/>
        <v>0</v>
      </c>
      <c r="BD66">
        <v>0</v>
      </c>
      <c r="BE66" s="44">
        <f t="shared" si="33"/>
        <v>0</v>
      </c>
      <c r="BF66" s="45">
        <f t="shared" si="34"/>
        <v>0</v>
      </c>
      <c r="BG66">
        <v>0</v>
      </c>
      <c r="BH66" s="44">
        <f t="shared" si="35"/>
        <v>0</v>
      </c>
      <c r="BI66" s="45">
        <f t="shared" si="36"/>
        <v>0</v>
      </c>
      <c r="BJ66" s="42">
        <v>0</v>
      </c>
      <c r="BK66" s="44">
        <f t="shared" si="37"/>
        <v>0</v>
      </c>
      <c r="BL66" s="45">
        <f t="shared" si="38"/>
        <v>0</v>
      </c>
      <c r="BM66">
        <v>0</v>
      </c>
      <c r="BN66" s="44">
        <f t="shared" si="39"/>
        <v>0</v>
      </c>
      <c r="BO66" s="45">
        <f t="shared" si="40"/>
        <v>0</v>
      </c>
      <c r="BP66">
        <v>0</v>
      </c>
      <c r="BQ66" s="44">
        <f t="shared" si="41"/>
        <v>0</v>
      </c>
      <c r="BR66" s="45">
        <f t="shared" si="42"/>
        <v>0</v>
      </c>
    </row>
    <row r="67" spans="1:70" x14ac:dyDescent="0.25">
      <c r="A67" s="7" t="s">
        <v>219</v>
      </c>
      <c r="B67" s="7">
        <v>1126978</v>
      </c>
      <c r="C67" s="21" t="s">
        <v>227</v>
      </c>
      <c r="D67" s="27">
        <v>360</v>
      </c>
      <c r="E67" s="8">
        <v>1</v>
      </c>
      <c r="F67" s="12">
        <v>5.3999999999999999E-2</v>
      </c>
      <c r="G67" s="31">
        <f t="shared" si="44"/>
        <v>5.3999999999999999E-2</v>
      </c>
      <c r="H67">
        <v>0</v>
      </c>
      <c r="I67" s="34">
        <f t="shared" si="1"/>
        <v>0</v>
      </c>
      <c r="J67" s="34">
        <f t="shared" si="2"/>
        <v>0</v>
      </c>
      <c r="K67" s="42">
        <v>0</v>
      </c>
      <c r="L67" s="34">
        <f t="shared" si="3"/>
        <v>0</v>
      </c>
      <c r="M67" s="34">
        <f t="shared" si="4"/>
        <v>0</v>
      </c>
      <c r="N67" s="42">
        <v>0</v>
      </c>
      <c r="O67" s="44">
        <f t="shared" si="5"/>
        <v>0</v>
      </c>
      <c r="P67" s="45">
        <f t="shared" si="6"/>
        <v>0</v>
      </c>
      <c r="Q67" s="42">
        <v>0</v>
      </c>
      <c r="R67" s="44">
        <f t="shared" si="7"/>
        <v>0</v>
      </c>
      <c r="S67" s="45">
        <f t="shared" si="8"/>
        <v>0</v>
      </c>
      <c r="T67" s="42">
        <v>0</v>
      </c>
      <c r="U67" s="44">
        <f t="shared" si="9"/>
        <v>0</v>
      </c>
      <c r="V67" s="45">
        <f t="shared" si="10"/>
        <v>0</v>
      </c>
      <c r="W67" s="42">
        <v>4</v>
      </c>
      <c r="X67" s="44">
        <f t="shared" si="11"/>
        <v>0.216</v>
      </c>
      <c r="Y67" s="45">
        <f t="shared" si="12"/>
        <v>0.432</v>
      </c>
      <c r="Z67" s="42">
        <v>0</v>
      </c>
      <c r="AA67" s="44">
        <f t="shared" si="13"/>
        <v>0</v>
      </c>
      <c r="AB67" s="45">
        <f t="shared" si="14"/>
        <v>0</v>
      </c>
      <c r="AC67" s="42">
        <v>0</v>
      </c>
      <c r="AD67" s="44">
        <f t="shared" si="15"/>
        <v>0</v>
      </c>
      <c r="AE67" s="45">
        <f t="shared" si="16"/>
        <v>0</v>
      </c>
      <c r="AF67" s="42">
        <v>0</v>
      </c>
      <c r="AG67" s="44">
        <f t="shared" si="17"/>
        <v>0</v>
      </c>
      <c r="AH67" s="45">
        <f t="shared" si="18"/>
        <v>0</v>
      </c>
      <c r="AI67" s="42">
        <v>0</v>
      </c>
      <c r="AJ67" s="44">
        <f t="shared" si="19"/>
        <v>0</v>
      </c>
      <c r="AK67" s="45">
        <f t="shared" si="20"/>
        <v>0</v>
      </c>
      <c r="AL67" s="42">
        <v>0</v>
      </c>
      <c r="AM67" s="44">
        <f t="shared" si="21"/>
        <v>0</v>
      </c>
      <c r="AN67" s="45">
        <f t="shared" si="22"/>
        <v>0</v>
      </c>
      <c r="AO67">
        <v>0</v>
      </c>
      <c r="AP67" s="44">
        <f t="shared" si="23"/>
        <v>0</v>
      </c>
      <c r="AQ67" s="45">
        <f t="shared" si="24"/>
        <v>0</v>
      </c>
      <c r="AR67" s="42">
        <v>0</v>
      </c>
      <c r="AS67" s="44">
        <f t="shared" si="25"/>
        <v>0</v>
      </c>
      <c r="AT67" s="45">
        <f t="shared" si="26"/>
        <v>0</v>
      </c>
      <c r="AU67" s="42">
        <v>0</v>
      </c>
      <c r="AV67" s="44">
        <f t="shared" si="27"/>
        <v>0</v>
      </c>
      <c r="AW67" s="45">
        <f t="shared" si="28"/>
        <v>0</v>
      </c>
      <c r="AX67" s="42">
        <v>0</v>
      </c>
      <c r="AY67" s="44">
        <f t="shared" si="29"/>
        <v>0</v>
      </c>
      <c r="AZ67" s="45">
        <f t="shared" si="30"/>
        <v>0</v>
      </c>
      <c r="BA67" s="42">
        <v>0</v>
      </c>
      <c r="BB67" s="44">
        <f t="shared" si="31"/>
        <v>0</v>
      </c>
      <c r="BC67" s="45">
        <f t="shared" si="32"/>
        <v>0</v>
      </c>
      <c r="BD67" s="42">
        <v>0</v>
      </c>
      <c r="BE67" s="44">
        <f t="shared" si="33"/>
        <v>0</v>
      </c>
      <c r="BF67" s="45">
        <f t="shared" si="34"/>
        <v>0</v>
      </c>
      <c r="BG67" s="42">
        <v>0</v>
      </c>
      <c r="BH67" s="44">
        <f t="shared" si="35"/>
        <v>0</v>
      </c>
      <c r="BI67" s="45">
        <f t="shared" si="36"/>
        <v>0</v>
      </c>
      <c r="BJ67" s="42">
        <v>0</v>
      </c>
      <c r="BK67" s="44">
        <f t="shared" si="37"/>
        <v>0</v>
      </c>
      <c r="BL67" s="45">
        <f t="shared" si="38"/>
        <v>0</v>
      </c>
      <c r="BM67" s="42">
        <v>0</v>
      </c>
      <c r="BN67" s="44">
        <f t="shared" si="39"/>
        <v>0</v>
      </c>
      <c r="BO67" s="45">
        <f t="shared" si="40"/>
        <v>0</v>
      </c>
      <c r="BP67" s="42">
        <v>0</v>
      </c>
      <c r="BQ67" s="44">
        <f t="shared" si="41"/>
        <v>0</v>
      </c>
      <c r="BR67" s="45">
        <f t="shared" si="42"/>
        <v>0</v>
      </c>
    </row>
    <row r="68" spans="1:70" x14ac:dyDescent="0.25">
      <c r="A68" s="7" t="s">
        <v>219</v>
      </c>
      <c r="B68" s="7">
        <v>9342001</v>
      </c>
      <c r="C68" s="7" t="s">
        <v>329</v>
      </c>
      <c r="D68" s="27">
        <v>510</v>
      </c>
      <c r="E68" s="33">
        <v>50</v>
      </c>
      <c r="F68" s="12">
        <f>50*0.042</f>
        <v>2.1</v>
      </c>
      <c r="G68" s="31">
        <f t="shared" si="44"/>
        <v>4.2000000000000003E-2</v>
      </c>
      <c r="H68">
        <v>0</v>
      </c>
      <c r="I68" s="34">
        <f t="shared" si="1"/>
        <v>0</v>
      </c>
      <c r="J68" s="34">
        <f t="shared" si="2"/>
        <v>0</v>
      </c>
      <c r="K68" s="42">
        <v>0</v>
      </c>
      <c r="L68" s="34">
        <f t="shared" si="3"/>
        <v>0</v>
      </c>
      <c r="M68" s="34">
        <f t="shared" si="4"/>
        <v>0</v>
      </c>
      <c r="N68" s="42">
        <v>0</v>
      </c>
      <c r="O68" s="44">
        <f t="shared" si="5"/>
        <v>0</v>
      </c>
      <c r="P68" s="45">
        <f t="shared" si="6"/>
        <v>0</v>
      </c>
      <c r="Q68" s="42">
        <v>0</v>
      </c>
      <c r="R68" s="44">
        <f t="shared" si="7"/>
        <v>0</v>
      </c>
      <c r="S68" s="45">
        <f t="shared" si="8"/>
        <v>0</v>
      </c>
      <c r="T68" s="42">
        <v>0</v>
      </c>
      <c r="U68" s="44">
        <f t="shared" si="9"/>
        <v>0</v>
      </c>
      <c r="V68" s="45">
        <f t="shared" si="10"/>
        <v>0</v>
      </c>
      <c r="W68" s="42">
        <v>2</v>
      </c>
      <c r="X68" s="44">
        <f t="shared" si="11"/>
        <v>8.4000000000000005E-2</v>
      </c>
      <c r="Y68" s="45">
        <f t="shared" si="12"/>
        <v>0.16800000000000001</v>
      </c>
      <c r="Z68" s="42">
        <v>0</v>
      </c>
      <c r="AA68" s="44">
        <f t="shared" si="13"/>
        <v>0</v>
      </c>
      <c r="AB68" s="45">
        <f t="shared" si="14"/>
        <v>0</v>
      </c>
      <c r="AC68" s="42">
        <v>14</v>
      </c>
      <c r="AD68" s="44">
        <f t="shared" si="15"/>
        <v>0.58800000000000008</v>
      </c>
      <c r="AE68" s="45">
        <f t="shared" si="16"/>
        <v>0.58800000000000008</v>
      </c>
      <c r="AF68" s="42">
        <v>0</v>
      </c>
      <c r="AG68" s="44">
        <f t="shared" si="17"/>
        <v>0</v>
      </c>
      <c r="AH68" s="45">
        <f t="shared" si="18"/>
        <v>0</v>
      </c>
      <c r="AI68" s="42">
        <v>0</v>
      </c>
      <c r="AJ68" s="44">
        <f t="shared" si="19"/>
        <v>0</v>
      </c>
      <c r="AK68" s="45">
        <f t="shared" si="20"/>
        <v>0</v>
      </c>
      <c r="AL68" s="42">
        <v>0</v>
      </c>
      <c r="AM68" s="44">
        <f t="shared" si="21"/>
        <v>0</v>
      </c>
      <c r="AN68" s="45">
        <f t="shared" si="22"/>
        <v>0</v>
      </c>
      <c r="AO68" s="42">
        <v>0</v>
      </c>
      <c r="AP68" s="44">
        <f t="shared" si="23"/>
        <v>0</v>
      </c>
      <c r="AQ68" s="45">
        <f t="shared" si="24"/>
        <v>0</v>
      </c>
      <c r="AR68">
        <v>0</v>
      </c>
      <c r="AS68" s="44">
        <f t="shared" si="25"/>
        <v>0</v>
      </c>
      <c r="AT68" s="45">
        <f t="shared" si="26"/>
        <v>0</v>
      </c>
      <c r="AU68">
        <v>0</v>
      </c>
      <c r="AV68" s="44">
        <f t="shared" si="27"/>
        <v>0</v>
      </c>
      <c r="AW68" s="45">
        <f t="shared" si="28"/>
        <v>0</v>
      </c>
      <c r="AX68">
        <v>0</v>
      </c>
      <c r="AY68" s="44">
        <f t="shared" si="29"/>
        <v>0</v>
      </c>
      <c r="AZ68" s="45">
        <f t="shared" si="30"/>
        <v>0</v>
      </c>
      <c r="BA68" s="42">
        <v>0</v>
      </c>
      <c r="BB68" s="44">
        <f t="shared" si="31"/>
        <v>0</v>
      </c>
      <c r="BC68" s="45">
        <f t="shared" si="32"/>
        <v>0</v>
      </c>
      <c r="BD68" s="42">
        <v>0</v>
      </c>
      <c r="BE68" s="44">
        <f t="shared" si="33"/>
        <v>0</v>
      </c>
      <c r="BF68" s="45">
        <f t="shared" si="34"/>
        <v>0</v>
      </c>
      <c r="BG68" s="42">
        <v>0</v>
      </c>
      <c r="BH68" s="44">
        <f t="shared" si="35"/>
        <v>0</v>
      </c>
      <c r="BI68" s="45">
        <f t="shared" si="36"/>
        <v>0</v>
      </c>
      <c r="BJ68">
        <v>0</v>
      </c>
      <c r="BK68" s="44">
        <f t="shared" si="37"/>
        <v>0</v>
      </c>
      <c r="BL68" s="45">
        <f t="shared" si="38"/>
        <v>0</v>
      </c>
      <c r="BM68" s="42">
        <v>0</v>
      </c>
      <c r="BN68" s="44">
        <f t="shared" si="39"/>
        <v>0</v>
      </c>
      <c r="BO68" s="45">
        <f t="shared" si="40"/>
        <v>0</v>
      </c>
      <c r="BP68" s="42">
        <v>0</v>
      </c>
      <c r="BQ68" s="44">
        <f t="shared" si="41"/>
        <v>0</v>
      </c>
      <c r="BR68" s="45">
        <f t="shared" si="42"/>
        <v>0</v>
      </c>
    </row>
    <row r="69" spans="1:70" x14ac:dyDescent="0.25">
      <c r="A69" s="7" t="s">
        <v>219</v>
      </c>
      <c r="B69" s="7">
        <v>1652663</v>
      </c>
      <c r="C69" s="21" t="s">
        <v>229</v>
      </c>
      <c r="D69" s="27" t="s">
        <v>124</v>
      </c>
      <c r="E69" s="8">
        <v>1</v>
      </c>
      <c r="F69" s="12">
        <v>8.3000000000000004E-2</v>
      </c>
      <c r="G69" s="31">
        <f t="shared" si="44"/>
        <v>8.3000000000000004E-2</v>
      </c>
      <c r="H69">
        <v>11</v>
      </c>
      <c r="I69" s="34">
        <f t="shared" si="1"/>
        <v>0.91300000000000003</v>
      </c>
      <c r="J69" s="34">
        <f t="shared" si="2"/>
        <v>1.8260000000000001</v>
      </c>
      <c r="K69" s="42">
        <v>7</v>
      </c>
      <c r="L69" s="34">
        <f t="shared" si="3"/>
        <v>0.58100000000000007</v>
      </c>
      <c r="M69" s="34">
        <f t="shared" si="4"/>
        <v>1.1620000000000001</v>
      </c>
      <c r="N69" s="42">
        <v>0</v>
      </c>
      <c r="O69" s="44">
        <f t="shared" si="5"/>
        <v>0</v>
      </c>
      <c r="P69" s="45">
        <f t="shared" si="6"/>
        <v>0</v>
      </c>
      <c r="Q69" s="42">
        <v>3</v>
      </c>
      <c r="R69" s="44">
        <f t="shared" si="7"/>
        <v>0.249</v>
      </c>
      <c r="S69" s="45">
        <f t="shared" si="8"/>
        <v>0.498</v>
      </c>
      <c r="T69" s="42">
        <v>0</v>
      </c>
      <c r="U69" s="44">
        <f t="shared" si="9"/>
        <v>0</v>
      </c>
      <c r="V69" s="45">
        <f t="shared" si="10"/>
        <v>0</v>
      </c>
      <c r="W69" s="42">
        <v>2</v>
      </c>
      <c r="X69" s="44">
        <f t="shared" si="11"/>
        <v>0.16600000000000001</v>
      </c>
      <c r="Y69" s="45">
        <f t="shared" si="12"/>
        <v>0.33200000000000002</v>
      </c>
      <c r="Z69" s="42">
        <v>0</v>
      </c>
      <c r="AA69" s="44">
        <f t="shared" si="13"/>
        <v>0</v>
      </c>
      <c r="AB69" s="45">
        <f t="shared" si="14"/>
        <v>0</v>
      </c>
      <c r="AC69" s="42">
        <v>0</v>
      </c>
      <c r="AD69" s="44">
        <f t="shared" si="15"/>
        <v>0</v>
      </c>
      <c r="AE69" s="45">
        <f t="shared" si="16"/>
        <v>0</v>
      </c>
      <c r="AF69" s="42">
        <v>0</v>
      </c>
      <c r="AG69" s="44">
        <f t="shared" si="17"/>
        <v>0</v>
      </c>
      <c r="AH69" s="45">
        <f t="shared" si="18"/>
        <v>0</v>
      </c>
      <c r="AI69" s="42">
        <v>2</v>
      </c>
      <c r="AJ69" s="44">
        <f t="shared" si="19"/>
        <v>0.16600000000000001</v>
      </c>
      <c r="AK69" s="45">
        <f t="shared" si="20"/>
        <v>0.66400000000000003</v>
      </c>
      <c r="AL69" s="42">
        <v>0</v>
      </c>
      <c r="AM69" s="44">
        <f t="shared" si="21"/>
        <v>0</v>
      </c>
      <c r="AN69" s="45">
        <f t="shared" si="22"/>
        <v>0</v>
      </c>
      <c r="AO69">
        <v>0</v>
      </c>
      <c r="AP69" s="44">
        <f t="shared" si="23"/>
        <v>0</v>
      </c>
      <c r="AQ69" s="45">
        <f t="shared" si="24"/>
        <v>0</v>
      </c>
      <c r="AR69" s="42">
        <v>0</v>
      </c>
      <c r="AS69" s="44">
        <f t="shared" si="25"/>
        <v>0</v>
      </c>
      <c r="AT69" s="45">
        <f t="shared" si="26"/>
        <v>0</v>
      </c>
      <c r="AU69" s="42">
        <v>0</v>
      </c>
      <c r="AV69" s="44">
        <f t="shared" si="27"/>
        <v>0</v>
      </c>
      <c r="AW69" s="45">
        <f t="shared" si="28"/>
        <v>0</v>
      </c>
      <c r="AX69" s="42">
        <v>0</v>
      </c>
      <c r="AY69" s="44">
        <f t="shared" si="29"/>
        <v>0</v>
      </c>
      <c r="AZ69" s="45">
        <f t="shared" si="30"/>
        <v>0</v>
      </c>
      <c r="BA69">
        <v>0</v>
      </c>
      <c r="BB69" s="44">
        <f t="shared" si="31"/>
        <v>0</v>
      </c>
      <c r="BC69" s="45">
        <f t="shared" si="32"/>
        <v>0</v>
      </c>
      <c r="BD69">
        <v>0</v>
      </c>
      <c r="BE69" s="44">
        <f t="shared" si="33"/>
        <v>0</v>
      </c>
      <c r="BF69" s="45">
        <f t="shared" si="34"/>
        <v>0</v>
      </c>
      <c r="BG69">
        <v>0</v>
      </c>
      <c r="BH69" s="44">
        <f t="shared" si="35"/>
        <v>0</v>
      </c>
      <c r="BI69" s="45">
        <f t="shared" si="36"/>
        <v>0</v>
      </c>
      <c r="BJ69" s="42">
        <v>0</v>
      </c>
      <c r="BK69" s="44">
        <f t="shared" si="37"/>
        <v>0</v>
      </c>
      <c r="BL69" s="45">
        <f t="shared" si="38"/>
        <v>0</v>
      </c>
      <c r="BM69">
        <v>0</v>
      </c>
      <c r="BN69" s="44">
        <f t="shared" si="39"/>
        <v>0</v>
      </c>
      <c r="BO69" s="45">
        <f t="shared" si="40"/>
        <v>0</v>
      </c>
      <c r="BP69">
        <v>0</v>
      </c>
      <c r="BQ69" s="44">
        <f t="shared" si="41"/>
        <v>0</v>
      </c>
      <c r="BR69" s="45">
        <f t="shared" si="42"/>
        <v>0</v>
      </c>
    </row>
    <row r="70" spans="1:70" x14ac:dyDescent="0.25">
      <c r="A70" s="7" t="s">
        <v>219</v>
      </c>
      <c r="B70" s="7">
        <v>1416872</v>
      </c>
      <c r="C70" s="21" t="s">
        <v>230</v>
      </c>
      <c r="D70" s="27" t="s">
        <v>217</v>
      </c>
      <c r="E70" s="8">
        <v>1</v>
      </c>
      <c r="F70" s="12">
        <v>2.5999999999999999E-2</v>
      </c>
      <c r="G70" s="31">
        <f t="shared" si="44"/>
        <v>2.5999999999999999E-2</v>
      </c>
      <c r="H70">
        <v>14</v>
      </c>
      <c r="I70" s="34">
        <f t="shared" si="1"/>
        <v>0.36399999999999999</v>
      </c>
      <c r="J70" s="34">
        <f t="shared" si="2"/>
        <v>0.72799999999999998</v>
      </c>
      <c r="K70" s="42">
        <v>0</v>
      </c>
      <c r="L70" s="34">
        <f t="shared" si="3"/>
        <v>0</v>
      </c>
      <c r="M70" s="34">
        <f t="shared" si="4"/>
        <v>0</v>
      </c>
      <c r="N70" s="42">
        <v>0</v>
      </c>
      <c r="O70" s="44">
        <f t="shared" si="5"/>
        <v>0</v>
      </c>
      <c r="P70" s="45">
        <f t="shared" si="6"/>
        <v>0</v>
      </c>
      <c r="Q70" s="42">
        <v>0</v>
      </c>
      <c r="R70" s="44">
        <f t="shared" si="7"/>
        <v>0</v>
      </c>
      <c r="S70" s="45">
        <f t="shared" si="8"/>
        <v>0</v>
      </c>
      <c r="T70" s="42">
        <v>0</v>
      </c>
      <c r="U70" s="44">
        <f t="shared" si="9"/>
        <v>0</v>
      </c>
      <c r="V70" s="45">
        <f t="shared" si="10"/>
        <v>0</v>
      </c>
      <c r="W70" s="42">
        <v>0</v>
      </c>
      <c r="X70" s="44">
        <f t="shared" si="11"/>
        <v>0</v>
      </c>
      <c r="Y70" s="45">
        <f t="shared" si="12"/>
        <v>0</v>
      </c>
      <c r="Z70" s="42">
        <v>0</v>
      </c>
      <c r="AA70" s="44">
        <f t="shared" si="13"/>
        <v>0</v>
      </c>
      <c r="AB70" s="45">
        <f t="shared" si="14"/>
        <v>0</v>
      </c>
      <c r="AC70" s="42">
        <v>0</v>
      </c>
      <c r="AD70" s="44">
        <f t="shared" si="15"/>
        <v>0</v>
      </c>
      <c r="AE70" s="45">
        <f t="shared" si="16"/>
        <v>0</v>
      </c>
      <c r="AF70" s="42">
        <v>0</v>
      </c>
      <c r="AG70" s="44">
        <f t="shared" si="17"/>
        <v>0</v>
      </c>
      <c r="AH70" s="45">
        <f t="shared" si="18"/>
        <v>0</v>
      </c>
      <c r="AI70" s="42">
        <v>0</v>
      </c>
      <c r="AJ70" s="44">
        <f t="shared" si="19"/>
        <v>0</v>
      </c>
      <c r="AK70" s="45">
        <f t="shared" si="20"/>
        <v>0</v>
      </c>
      <c r="AL70" s="42">
        <v>0</v>
      </c>
      <c r="AM70" s="44">
        <f t="shared" si="21"/>
        <v>0</v>
      </c>
      <c r="AN70" s="45">
        <f t="shared" si="22"/>
        <v>0</v>
      </c>
      <c r="AO70">
        <v>0</v>
      </c>
      <c r="AP70" s="44">
        <f t="shared" si="23"/>
        <v>0</v>
      </c>
      <c r="AQ70" s="45">
        <f t="shared" si="24"/>
        <v>0</v>
      </c>
      <c r="AR70">
        <v>0</v>
      </c>
      <c r="AS70" s="44">
        <f t="shared" si="25"/>
        <v>0</v>
      </c>
      <c r="AT70" s="45">
        <f t="shared" si="26"/>
        <v>0</v>
      </c>
      <c r="AU70">
        <v>0</v>
      </c>
      <c r="AV70" s="44">
        <f t="shared" si="27"/>
        <v>0</v>
      </c>
      <c r="AW70" s="45">
        <f t="shared" si="28"/>
        <v>0</v>
      </c>
      <c r="AX70">
        <v>0</v>
      </c>
      <c r="AY70" s="44">
        <f t="shared" si="29"/>
        <v>0</v>
      </c>
      <c r="AZ70" s="45">
        <f t="shared" si="30"/>
        <v>0</v>
      </c>
      <c r="BA70" s="42">
        <v>0</v>
      </c>
      <c r="BB70" s="44">
        <f t="shared" si="31"/>
        <v>0</v>
      </c>
      <c r="BC70" s="45">
        <f t="shared" si="32"/>
        <v>0</v>
      </c>
      <c r="BD70" s="42">
        <v>0</v>
      </c>
      <c r="BE70" s="44">
        <f t="shared" si="33"/>
        <v>0</v>
      </c>
      <c r="BF70" s="45">
        <f t="shared" si="34"/>
        <v>0</v>
      </c>
      <c r="BG70" s="42">
        <v>0</v>
      </c>
      <c r="BH70" s="44">
        <f t="shared" si="35"/>
        <v>0</v>
      </c>
      <c r="BI70" s="45">
        <f t="shared" si="36"/>
        <v>0</v>
      </c>
      <c r="BJ70" s="42">
        <v>0</v>
      </c>
      <c r="BK70" s="44">
        <f t="shared" si="37"/>
        <v>0</v>
      </c>
      <c r="BL70" s="45">
        <f t="shared" si="38"/>
        <v>0</v>
      </c>
      <c r="BM70" s="42">
        <v>0</v>
      </c>
      <c r="BN70" s="44">
        <f t="shared" si="39"/>
        <v>0</v>
      </c>
      <c r="BO70" s="45">
        <f t="shared" si="40"/>
        <v>0</v>
      </c>
      <c r="BP70" s="42">
        <v>0</v>
      </c>
      <c r="BQ70" s="44">
        <f t="shared" si="41"/>
        <v>0</v>
      </c>
      <c r="BR70" s="45">
        <f t="shared" si="42"/>
        <v>0</v>
      </c>
    </row>
    <row r="71" spans="1:70" x14ac:dyDescent="0.25">
      <c r="A71" s="7" t="s">
        <v>219</v>
      </c>
      <c r="B71" s="7">
        <v>9341110</v>
      </c>
      <c r="C71" s="21" t="s">
        <v>231</v>
      </c>
      <c r="D71" s="27" t="s">
        <v>16</v>
      </c>
      <c r="E71" s="8">
        <v>50</v>
      </c>
      <c r="F71" s="9">
        <f>0.042*50</f>
        <v>2.1</v>
      </c>
      <c r="G71" s="31">
        <f t="shared" si="44"/>
        <v>4.2000000000000003E-2</v>
      </c>
      <c r="H71">
        <v>3</v>
      </c>
      <c r="I71" s="34">
        <f t="shared" si="1"/>
        <v>0.126</v>
      </c>
      <c r="J71" s="34">
        <f t="shared" si="2"/>
        <v>0.252</v>
      </c>
      <c r="K71" s="42">
        <v>2</v>
      </c>
      <c r="L71" s="34">
        <f t="shared" si="3"/>
        <v>8.4000000000000005E-2</v>
      </c>
      <c r="M71" s="34">
        <f t="shared" si="4"/>
        <v>0.16800000000000001</v>
      </c>
      <c r="N71" s="42">
        <v>0</v>
      </c>
      <c r="O71" s="44">
        <f t="shared" si="5"/>
        <v>0</v>
      </c>
      <c r="P71" s="45">
        <f t="shared" si="6"/>
        <v>0</v>
      </c>
      <c r="Q71" s="42">
        <v>2</v>
      </c>
      <c r="R71" s="44">
        <f t="shared" si="7"/>
        <v>8.4000000000000005E-2</v>
      </c>
      <c r="S71" s="45">
        <f t="shared" si="8"/>
        <v>0.16800000000000001</v>
      </c>
      <c r="T71" s="42">
        <v>2</v>
      </c>
      <c r="U71" s="44">
        <f t="shared" si="9"/>
        <v>8.4000000000000005E-2</v>
      </c>
      <c r="V71" s="45">
        <f t="shared" si="10"/>
        <v>0.16800000000000001</v>
      </c>
      <c r="W71" s="42">
        <v>8</v>
      </c>
      <c r="X71" s="44">
        <f t="shared" si="11"/>
        <v>0.33600000000000002</v>
      </c>
      <c r="Y71" s="45">
        <f t="shared" si="12"/>
        <v>0.67200000000000004</v>
      </c>
      <c r="Z71" s="42">
        <v>0</v>
      </c>
      <c r="AA71" s="44">
        <f t="shared" si="13"/>
        <v>0</v>
      </c>
      <c r="AB71" s="45">
        <f t="shared" si="14"/>
        <v>0</v>
      </c>
      <c r="AC71" s="42">
        <v>0</v>
      </c>
      <c r="AD71" s="44">
        <f t="shared" si="15"/>
        <v>0</v>
      </c>
      <c r="AE71" s="45">
        <f t="shared" si="16"/>
        <v>0</v>
      </c>
      <c r="AF71" s="42">
        <v>0</v>
      </c>
      <c r="AG71" s="44">
        <f t="shared" si="17"/>
        <v>0</v>
      </c>
      <c r="AH71" s="45">
        <f t="shared" si="18"/>
        <v>0</v>
      </c>
      <c r="AI71" s="42">
        <v>0</v>
      </c>
      <c r="AJ71" s="44">
        <f t="shared" si="19"/>
        <v>0</v>
      </c>
      <c r="AK71" s="45">
        <f>AK$4*AJ71</f>
        <v>0</v>
      </c>
      <c r="AL71" s="42">
        <v>0</v>
      </c>
      <c r="AM71" s="44">
        <f t="shared" si="21"/>
        <v>0</v>
      </c>
      <c r="AN71" s="45">
        <f t="shared" si="22"/>
        <v>0</v>
      </c>
      <c r="AO71" s="42">
        <v>0</v>
      </c>
      <c r="AP71" s="44">
        <f t="shared" si="23"/>
        <v>0</v>
      </c>
      <c r="AQ71" s="45">
        <f t="shared" si="24"/>
        <v>0</v>
      </c>
      <c r="AR71" s="42">
        <v>0</v>
      </c>
      <c r="AS71" s="44">
        <f t="shared" si="25"/>
        <v>0</v>
      </c>
      <c r="AT71" s="45">
        <f t="shared" si="26"/>
        <v>0</v>
      </c>
      <c r="AU71" s="42">
        <v>0</v>
      </c>
      <c r="AV71" s="44">
        <f t="shared" si="27"/>
        <v>0</v>
      </c>
      <c r="AW71" s="45">
        <f t="shared" si="28"/>
        <v>0</v>
      </c>
      <c r="AX71" s="42">
        <v>0</v>
      </c>
      <c r="AY71" s="44">
        <f t="shared" si="29"/>
        <v>0</v>
      </c>
      <c r="AZ71" s="45">
        <f t="shared" si="30"/>
        <v>0</v>
      </c>
      <c r="BA71" s="42">
        <v>0</v>
      </c>
      <c r="BB71" s="44">
        <f t="shared" si="31"/>
        <v>0</v>
      </c>
      <c r="BC71" s="45">
        <f t="shared" si="32"/>
        <v>0</v>
      </c>
      <c r="BD71" s="42">
        <v>0</v>
      </c>
      <c r="BE71" s="44">
        <f t="shared" si="33"/>
        <v>0</v>
      </c>
      <c r="BF71" s="45">
        <f t="shared" si="34"/>
        <v>0</v>
      </c>
      <c r="BG71" s="42">
        <v>0</v>
      </c>
      <c r="BH71" s="44">
        <f t="shared" si="35"/>
        <v>0</v>
      </c>
      <c r="BI71" s="45">
        <f t="shared" si="36"/>
        <v>0</v>
      </c>
      <c r="BJ71" s="42">
        <v>0</v>
      </c>
      <c r="BK71" s="44">
        <f t="shared" si="37"/>
        <v>0</v>
      </c>
      <c r="BL71" s="45">
        <f t="shared" si="38"/>
        <v>0</v>
      </c>
      <c r="BM71" s="42">
        <v>0</v>
      </c>
      <c r="BN71" s="44">
        <f t="shared" si="39"/>
        <v>0</v>
      </c>
      <c r="BO71" s="45">
        <f t="shared" si="40"/>
        <v>0</v>
      </c>
      <c r="BP71" s="42">
        <v>0</v>
      </c>
      <c r="BQ71" s="44">
        <f t="shared" si="41"/>
        <v>0</v>
      </c>
      <c r="BR71" s="45">
        <f t="shared" si="42"/>
        <v>0</v>
      </c>
    </row>
    <row r="72" spans="1:70" x14ac:dyDescent="0.25">
      <c r="A72" s="7" t="s">
        <v>219</v>
      </c>
      <c r="B72" s="7">
        <v>1416762</v>
      </c>
      <c r="C72" s="7" t="s">
        <v>313</v>
      </c>
      <c r="D72" s="27" t="s">
        <v>314</v>
      </c>
      <c r="E72" s="33">
        <v>1</v>
      </c>
      <c r="F72" s="12">
        <v>2.5999999999999999E-2</v>
      </c>
      <c r="G72" s="31">
        <f t="shared" si="44"/>
        <v>2.5999999999999999E-2</v>
      </c>
      <c r="H72">
        <v>3</v>
      </c>
      <c r="I72" s="34">
        <f t="shared" si="1"/>
        <v>7.8E-2</v>
      </c>
      <c r="J72" s="34">
        <f t="shared" si="2"/>
        <v>0.156</v>
      </c>
      <c r="K72" s="42">
        <v>0</v>
      </c>
      <c r="L72" s="34">
        <f t="shared" si="3"/>
        <v>0</v>
      </c>
      <c r="M72" s="34">
        <f t="shared" si="4"/>
        <v>0</v>
      </c>
      <c r="N72" s="42">
        <v>0</v>
      </c>
      <c r="O72" s="44">
        <f t="shared" si="5"/>
        <v>0</v>
      </c>
      <c r="P72" s="45">
        <f t="shared" si="6"/>
        <v>0</v>
      </c>
      <c r="Q72" s="42">
        <v>0</v>
      </c>
      <c r="R72" s="44">
        <f t="shared" si="7"/>
        <v>0</v>
      </c>
      <c r="S72" s="45">
        <f t="shared" si="8"/>
        <v>0</v>
      </c>
      <c r="T72" s="42">
        <v>0</v>
      </c>
      <c r="U72" s="44">
        <f t="shared" si="9"/>
        <v>0</v>
      </c>
      <c r="V72" s="45">
        <f t="shared" si="10"/>
        <v>0</v>
      </c>
      <c r="W72" s="42">
        <v>0</v>
      </c>
      <c r="X72" s="44">
        <f t="shared" si="11"/>
        <v>0</v>
      </c>
      <c r="Y72" s="45">
        <f t="shared" si="12"/>
        <v>0</v>
      </c>
      <c r="Z72" s="42">
        <v>0</v>
      </c>
      <c r="AA72" s="44">
        <f t="shared" si="13"/>
        <v>0</v>
      </c>
      <c r="AB72" s="45">
        <f t="shared" si="14"/>
        <v>0</v>
      </c>
      <c r="AC72" s="42">
        <v>0</v>
      </c>
      <c r="AD72" s="44">
        <f t="shared" si="15"/>
        <v>0</v>
      </c>
      <c r="AE72" s="45">
        <f t="shared" si="16"/>
        <v>0</v>
      </c>
      <c r="AF72" s="42">
        <v>0</v>
      </c>
      <c r="AG72" s="44">
        <f t="shared" si="17"/>
        <v>0</v>
      </c>
      <c r="AH72" s="45">
        <f t="shared" si="18"/>
        <v>0</v>
      </c>
      <c r="AI72" s="42">
        <v>0</v>
      </c>
      <c r="AJ72" s="44">
        <f t="shared" si="19"/>
        <v>0</v>
      </c>
      <c r="AK72" s="45">
        <f t="shared" si="20"/>
        <v>0</v>
      </c>
      <c r="AL72" s="42">
        <v>0</v>
      </c>
      <c r="AM72" s="44">
        <f t="shared" si="21"/>
        <v>0</v>
      </c>
      <c r="AN72" s="45">
        <f t="shared" si="22"/>
        <v>0</v>
      </c>
      <c r="AO72">
        <v>0</v>
      </c>
      <c r="AP72" s="44">
        <f t="shared" si="23"/>
        <v>0</v>
      </c>
      <c r="AQ72" s="45">
        <f t="shared" si="24"/>
        <v>0</v>
      </c>
      <c r="AR72">
        <v>0</v>
      </c>
      <c r="AS72" s="44">
        <f t="shared" si="25"/>
        <v>0</v>
      </c>
      <c r="AT72" s="45">
        <f t="shared" si="26"/>
        <v>0</v>
      </c>
      <c r="AU72">
        <v>0</v>
      </c>
      <c r="AV72" s="44">
        <f t="shared" si="27"/>
        <v>0</v>
      </c>
      <c r="AW72" s="45">
        <f t="shared" si="28"/>
        <v>0</v>
      </c>
      <c r="AX72">
        <v>0</v>
      </c>
      <c r="AY72" s="44">
        <f t="shared" si="29"/>
        <v>0</v>
      </c>
      <c r="AZ72" s="45">
        <f t="shared" si="30"/>
        <v>0</v>
      </c>
      <c r="BA72">
        <v>0</v>
      </c>
      <c r="BB72" s="44">
        <f t="shared" si="31"/>
        <v>0</v>
      </c>
      <c r="BC72" s="45">
        <f t="shared" si="32"/>
        <v>0</v>
      </c>
      <c r="BD72">
        <v>0</v>
      </c>
      <c r="BE72" s="44">
        <f t="shared" si="33"/>
        <v>0</v>
      </c>
      <c r="BF72" s="45">
        <f t="shared" si="34"/>
        <v>0</v>
      </c>
      <c r="BG72">
        <v>0</v>
      </c>
      <c r="BH72" s="44">
        <f t="shared" si="35"/>
        <v>0</v>
      </c>
      <c r="BI72" s="45">
        <f t="shared" si="36"/>
        <v>0</v>
      </c>
      <c r="BJ72">
        <v>0</v>
      </c>
      <c r="BK72" s="44">
        <f t="shared" si="37"/>
        <v>0</v>
      </c>
      <c r="BL72" s="45">
        <f t="shared" si="38"/>
        <v>0</v>
      </c>
      <c r="BM72">
        <v>0</v>
      </c>
      <c r="BN72" s="44">
        <f t="shared" si="39"/>
        <v>0</v>
      </c>
      <c r="BO72" s="45">
        <f t="shared" si="40"/>
        <v>0</v>
      </c>
      <c r="BP72">
        <v>0</v>
      </c>
      <c r="BQ72" s="44">
        <f t="shared" si="41"/>
        <v>0</v>
      </c>
      <c r="BR72" s="45">
        <f t="shared" si="42"/>
        <v>0</v>
      </c>
    </row>
    <row r="73" spans="1:70" x14ac:dyDescent="0.25">
      <c r="A73" s="7" t="s">
        <v>219</v>
      </c>
      <c r="B73" s="7">
        <v>9341498</v>
      </c>
      <c r="C73" s="21" t="s">
        <v>232</v>
      </c>
      <c r="D73" s="27" t="s">
        <v>218</v>
      </c>
      <c r="E73" s="8">
        <v>50</v>
      </c>
      <c r="F73" s="9">
        <f>0.042*50</f>
        <v>2.1</v>
      </c>
      <c r="G73" s="31">
        <f t="shared" si="44"/>
        <v>4.2000000000000003E-2</v>
      </c>
      <c r="H73">
        <v>2</v>
      </c>
      <c r="I73" s="34">
        <f t="shared" si="1"/>
        <v>8.4000000000000005E-2</v>
      </c>
      <c r="J73" s="34">
        <f t="shared" si="2"/>
        <v>0.16800000000000001</v>
      </c>
      <c r="K73" s="42">
        <v>0</v>
      </c>
      <c r="L73" s="34">
        <f t="shared" si="3"/>
        <v>0</v>
      </c>
      <c r="M73" s="34">
        <f t="shared" si="4"/>
        <v>0</v>
      </c>
      <c r="N73" s="42">
        <v>0</v>
      </c>
      <c r="O73" s="44">
        <f t="shared" si="5"/>
        <v>0</v>
      </c>
      <c r="P73" s="45">
        <f t="shared" si="6"/>
        <v>0</v>
      </c>
      <c r="Q73" s="42">
        <v>0</v>
      </c>
      <c r="R73" s="44">
        <f t="shared" si="7"/>
        <v>0</v>
      </c>
      <c r="S73" s="45">
        <f t="shared" si="8"/>
        <v>0</v>
      </c>
      <c r="T73" s="42">
        <v>0</v>
      </c>
      <c r="U73" s="44">
        <f t="shared" si="9"/>
        <v>0</v>
      </c>
      <c r="V73" s="45">
        <f t="shared" si="10"/>
        <v>0</v>
      </c>
      <c r="W73" s="42">
        <v>0</v>
      </c>
      <c r="X73" s="44">
        <f t="shared" si="11"/>
        <v>0</v>
      </c>
      <c r="Y73" s="45">
        <f t="shared" si="12"/>
        <v>0</v>
      </c>
      <c r="Z73" s="42">
        <v>0</v>
      </c>
      <c r="AA73" s="44">
        <f t="shared" si="13"/>
        <v>0</v>
      </c>
      <c r="AB73" s="45">
        <f t="shared" si="14"/>
        <v>0</v>
      </c>
      <c r="AC73" s="42">
        <v>0</v>
      </c>
      <c r="AD73" s="44">
        <f t="shared" si="15"/>
        <v>0</v>
      </c>
      <c r="AE73" s="45">
        <f t="shared" si="16"/>
        <v>0</v>
      </c>
      <c r="AF73" s="42">
        <v>0</v>
      </c>
      <c r="AG73" s="44">
        <f t="shared" si="17"/>
        <v>0</v>
      </c>
      <c r="AH73" s="45">
        <f t="shared" si="18"/>
        <v>0</v>
      </c>
      <c r="AI73" s="42">
        <v>0</v>
      </c>
      <c r="AJ73" s="44">
        <f t="shared" si="19"/>
        <v>0</v>
      </c>
      <c r="AK73" s="45">
        <f t="shared" si="20"/>
        <v>0</v>
      </c>
      <c r="AL73" s="42">
        <v>0</v>
      </c>
      <c r="AM73" s="44">
        <f t="shared" si="21"/>
        <v>0</v>
      </c>
      <c r="AN73" s="45">
        <f t="shared" si="22"/>
        <v>0</v>
      </c>
      <c r="AO73">
        <v>0</v>
      </c>
      <c r="AP73" s="44">
        <f t="shared" si="23"/>
        <v>0</v>
      </c>
      <c r="AQ73" s="45">
        <f t="shared" si="24"/>
        <v>0</v>
      </c>
      <c r="AR73" s="42">
        <v>0</v>
      </c>
      <c r="AS73" s="44">
        <f t="shared" si="25"/>
        <v>0</v>
      </c>
      <c r="AT73" s="45">
        <f t="shared" si="26"/>
        <v>0</v>
      </c>
      <c r="AU73" s="42">
        <v>0</v>
      </c>
      <c r="AV73" s="44">
        <f t="shared" si="27"/>
        <v>0</v>
      </c>
      <c r="AW73" s="45">
        <f t="shared" si="28"/>
        <v>0</v>
      </c>
      <c r="AX73" s="42">
        <v>0</v>
      </c>
      <c r="AY73" s="44">
        <f t="shared" si="29"/>
        <v>0</v>
      </c>
      <c r="AZ73" s="45">
        <f t="shared" si="30"/>
        <v>0</v>
      </c>
      <c r="BA73" s="42">
        <v>0</v>
      </c>
      <c r="BB73" s="44">
        <f t="shared" si="31"/>
        <v>0</v>
      </c>
      <c r="BC73" s="45">
        <f t="shared" si="32"/>
        <v>0</v>
      </c>
      <c r="BD73" s="42">
        <v>0</v>
      </c>
      <c r="BE73" s="44">
        <f t="shared" si="33"/>
        <v>0</v>
      </c>
      <c r="BF73" s="45">
        <f t="shared" si="34"/>
        <v>0</v>
      </c>
      <c r="BG73" s="42">
        <v>0</v>
      </c>
      <c r="BH73" s="44">
        <f t="shared" si="35"/>
        <v>0</v>
      </c>
      <c r="BI73" s="45">
        <f t="shared" si="36"/>
        <v>0</v>
      </c>
      <c r="BJ73" s="42">
        <v>0</v>
      </c>
      <c r="BK73" s="44">
        <f t="shared" si="37"/>
        <v>0</v>
      </c>
      <c r="BL73" s="45">
        <f t="shared" si="38"/>
        <v>0</v>
      </c>
      <c r="BM73" s="42">
        <v>0</v>
      </c>
      <c r="BN73" s="44">
        <f t="shared" si="39"/>
        <v>0</v>
      </c>
      <c r="BO73" s="45">
        <f t="shared" si="40"/>
        <v>0</v>
      </c>
      <c r="BP73" s="42">
        <v>0</v>
      </c>
      <c r="BQ73" s="44">
        <f t="shared" si="41"/>
        <v>0</v>
      </c>
      <c r="BR73" s="45">
        <f t="shared" si="42"/>
        <v>0</v>
      </c>
    </row>
    <row r="74" spans="1:70" x14ac:dyDescent="0.25">
      <c r="A74" s="7" t="s">
        <v>219</v>
      </c>
      <c r="B74" s="7">
        <v>9339558</v>
      </c>
      <c r="C74" s="7" t="s">
        <v>338</v>
      </c>
      <c r="D74" s="27" t="s">
        <v>339</v>
      </c>
      <c r="E74" s="33">
        <v>50</v>
      </c>
      <c r="F74" s="9">
        <f>0.024*50</f>
        <v>1.2</v>
      </c>
      <c r="G74" s="31">
        <f t="shared" si="44"/>
        <v>2.4E-2</v>
      </c>
      <c r="I74" s="34">
        <f t="shared" si="1"/>
        <v>0</v>
      </c>
      <c r="J74" s="34">
        <f t="shared" si="2"/>
        <v>0</v>
      </c>
      <c r="K74" s="42"/>
      <c r="L74" s="34">
        <f t="shared" si="3"/>
        <v>0</v>
      </c>
      <c r="M74" s="34">
        <f t="shared" si="4"/>
        <v>0</v>
      </c>
      <c r="N74" s="42"/>
      <c r="O74" s="44">
        <f t="shared" si="5"/>
        <v>0</v>
      </c>
      <c r="P74" s="45">
        <f t="shared" si="6"/>
        <v>0</v>
      </c>
      <c r="Q74" s="42"/>
      <c r="R74" s="44">
        <f t="shared" si="7"/>
        <v>0</v>
      </c>
      <c r="S74" s="45">
        <f t="shared" si="8"/>
        <v>0</v>
      </c>
      <c r="T74" s="42"/>
      <c r="U74" s="44">
        <f t="shared" si="9"/>
        <v>0</v>
      </c>
      <c r="V74" s="45">
        <f t="shared" si="10"/>
        <v>0</v>
      </c>
      <c r="W74" s="42"/>
      <c r="X74" s="44">
        <f t="shared" si="11"/>
        <v>0</v>
      </c>
      <c r="Y74" s="45">
        <f t="shared" si="12"/>
        <v>0</v>
      </c>
      <c r="Z74" s="42"/>
      <c r="AA74" s="44">
        <f t="shared" si="13"/>
        <v>0</v>
      </c>
      <c r="AB74" s="45">
        <f t="shared" si="14"/>
        <v>0</v>
      </c>
      <c r="AC74" s="42"/>
      <c r="AD74" s="44">
        <f t="shared" si="15"/>
        <v>0</v>
      </c>
      <c r="AE74" s="45">
        <f t="shared" si="16"/>
        <v>0</v>
      </c>
      <c r="AF74" s="42">
        <v>1</v>
      </c>
      <c r="AG74" s="44">
        <f t="shared" si="17"/>
        <v>2.4E-2</v>
      </c>
      <c r="AH74" s="45">
        <f t="shared" si="18"/>
        <v>0.48</v>
      </c>
      <c r="AI74" s="42">
        <v>1</v>
      </c>
      <c r="AJ74" s="44">
        <f t="shared" si="19"/>
        <v>2.4E-2</v>
      </c>
      <c r="AK74" s="45">
        <f t="shared" si="20"/>
        <v>9.6000000000000002E-2</v>
      </c>
      <c r="AL74" s="42">
        <v>0</v>
      </c>
      <c r="AM74" s="44">
        <f t="shared" si="21"/>
        <v>0</v>
      </c>
      <c r="AN74" s="45">
        <f t="shared" si="22"/>
        <v>0</v>
      </c>
      <c r="AO74" s="42">
        <v>0</v>
      </c>
      <c r="AP74" s="44">
        <f t="shared" si="23"/>
        <v>0</v>
      </c>
      <c r="AQ74" s="45">
        <f t="shared" si="24"/>
        <v>0</v>
      </c>
      <c r="AR74">
        <v>0</v>
      </c>
      <c r="AS74" s="44">
        <f t="shared" si="25"/>
        <v>0</v>
      </c>
      <c r="AT74" s="45">
        <f t="shared" si="26"/>
        <v>0</v>
      </c>
      <c r="AU74">
        <v>0</v>
      </c>
      <c r="AV74" s="44">
        <f t="shared" si="27"/>
        <v>0</v>
      </c>
      <c r="AW74" s="45">
        <f t="shared" si="28"/>
        <v>0</v>
      </c>
      <c r="AX74">
        <v>0</v>
      </c>
      <c r="AY74" s="44">
        <f t="shared" si="29"/>
        <v>0</v>
      </c>
      <c r="AZ74" s="45">
        <f t="shared" si="30"/>
        <v>0</v>
      </c>
      <c r="BA74" s="42">
        <v>0</v>
      </c>
      <c r="BB74" s="44">
        <f t="shared" si="31"/>
        <v>0</v>
      </c>
      <c r="BC74" s="45">
        <f t="shared" si="32"/>
        <v>0</v>
      </c>
      <c r="BD74" s="42">
        <v>0</v>
      </c>
      <c r="BE74" s="44">
        <f t="shared" si="33"/>
        <v>0</v>
      </c>
      <c r="BF74" s="45">
        <f t="shared" si="34"/>
        <v>0</v>
      </c>
      <c r="BG74" s="42">
        <v>0</v>
      </c>
      <c r="BH74" s="44">
        <f t="shared" si="35"/>
        <v>0</v>
      </c>
      <c r="BI74" s="45">
        <f t="shared" si="36"/>
        <v>0</v>
      </c>
      <c r="BJ74" s="42">
        <v>0</v>
      </c>
      <c r="BK74" s="44">
        <f t="shared" si="37"/>
        <v>0</v>
      </c>
      <c r="BL74" s="45">
        <f t="shared" si="38"/>
        <v>0</v>
      </c>
      <c r="BM74" s="42">
        <v>0</v>
      </c>
      <c r="BN74" s="44">
        <f t="shared" si="39"/>
        <v>0</v>
      </c>
      <c r="BO74" s="45">
        <f t="shared" si="40"/>
        <v>0</v>
      </c>
      <c r="BP74" s="42">
        <v>0</v>
      </c>
      <c r="BQ74" s="44">
        <f t="shared" si="41"/>
        <v>0</v>
      </c>
      <c r="BR74" s="45">
        <f t="shared" si="42"/>
        <v>0</v>
      </c>
    </row>
    <row r="75" spans="1:70" x14ac:dyDescent="0.25">
      <c r="A75" s="7" t="s">
        <v>220</v>
      </c>
      <c r="B75" s="7">
        <v>1498450</v>
      </c>
      <c r="C75" s="21" t="s">
        <v>233</v>
      </c>
      <c r="D75" s="27" t="s">
        <v>222</v>
      </c>
      <c r="E75" s="8">
        <v>1</v>
      </c>
      <c r="F75" s="12">
        <v>0.75</v>
      </c>
      <c r="G75" s="31">
        <f t="shared" si="44"/>
        <v>0.75</v>
      </c>
      <c r="H75">
        <v>0</v>
      </c>
      <c r="I75" s="34">
        <f t="shared" si="1"/>
        <v>0</v>
      </c>
      <c r="J75" s="34">
        <f t="shared" si="2"/>
        <v>0</v>
      </c>
      <c r="K75" s="42">
        <v>0</v>
      </c>
      <c r="L75" s="34">
        <f t="shared" si="3"/>
        <v>0</v>
      </c>
      <c r="M75" s="34">
        <f t="shared" si="4"/>
        <v>0</v>
      </c>
      <c r="N75" s="42">
        <v>2</v>
      </c>
      <c r="O75" s="44">
        <f t="shared" si="5"/>
        <v>1.5</v>
      </c>
      <c r="P75" s="45">
        <f t="shared" si="6"/>
        <v>3</v>
      </c>
      <c r="Q75" s="42">
        <v>0</v>
      </c>
      <c r="R75" s="44">
        <f t="shared" si="7"/>
        <v>0</v>
      </c>
      <c r="S75" s="45">
        <f t="shared" si="8"/>
        <v>0</v>
      </c>
      <c r="T75" s="42">
        <v>0</v>
      </c>
      <c r="U75" s="44">
        <f t="shared" si="9"/>
        <v>0</v>
      </c>
      <c r="V75" s="45">
        <f t="shared" si="10"/>
        <v>0</v>
      </c>
      <c r="W75" s="42">
        <v>0</v>
      </c>
      <c r="X75" s="44">
        <f t="shared" si="11"/>
        <v>0</v>
      </c>
      <c r="Y75" s="45">
        <f t="shared" si="12"/>
        <v>0</v>
      </c>
      <c r="Z75" s="42">
        <v>0</v>
      </c>
      <c r="AA75" s="44">
        <f t="shared" si="13"/>
        <v>0</v>
      </c>
      <c r="AB75" s="45">
        <f t="shared" si="14"/>
        <v>0</v>
      </c>
      <c r="AC75" s="42">
        <v>0</v>
      </c>
      <c r="AD75" s="44">
        <f t="shared" si="15"/>
        <v>0</v>
      </c>
      <c r="AE75" s="45">
        <f t="shared" si="16"/>
        <v>0</v>
      </c>
      <c r="AF75" s="42">
        <v>0</v>
      </c>
      <c r="AG75" s="44">
        <f t="shared" si="17"/>
        <v>0</v>
      </c>
      <c r="AH75" s="45">
        <f t="shared" si="18"/>
        <v>0</v>
      </c>
      <c r="AI75" s="42">
        <v>0</v>
      </c>
      <c r="AJ75" s="44">
        <f t="shared" si="19"/>
        <v>0</v>
      </c>
      <c r="AK75" s="45">
        <f t="shared" si="20"/>
        <v>0</v>
      </c>
      <c r="AL75" s="42">
        <v>0</v>
      </c>
      <c r="AM75" s="44">
        <f t="shared" si="21"/>
        <v>0</v>
      </c>
      <c r="AN75" s="45">
        <f t="shared" si="22"/>
        <v>0</v>
      </c>
      <c r="AO75">
        <v>0</v>
      </c>
      <c r="AP75" s="44">
        <f t="shared" si="23"/>
        <v>0</v>
      </c>
      <c r="AQ75" s="45">
        <f t="shared" si="24"/>
        <v>0</v>
      </c>
      <c r="AR75" s="42">
        <v>0</v>
      </c>
      <c r="AS75" s="44">
        <f t="shared" si="25"/>
        <v>0</v>
      </c>
      <c r="AT75" s="45">
        <f t="shared" si="26"/>
        <v>0</v>
      </c>
      <c r="AU75" s="42">
        <v>0</v>
      </c>
      <c r="AV75" s="44">
        <f t="shared" si="27"/>
        <v>0</v>
      </c>
      <c r="AW75" s="45">
        <f t="shared" si="28"/>
        <v>0</v>
      </c>
      <c r="AX75" s="42">
        <v>0</v>
      </c>
      <c r="AY75" s="44">
        <f t="shared" si="29"/>
        <v>0</v>
      </c>
      <c r="AZ75" s="45">
        <f t="shared" si="30"/>
        <v>0</v>
      </c>
      <c r="BA75">
        <v>0</v>
      </c>
      <c r="BB75" s="44">
        <f t="shared" si="31"/>
        <v>0</v>
      </c>
      <c r="BC75" s="45">
        <f t="shared" si="32"/>
        <v>0</v>
      </c>
      <c r="BD75">
        <v>0</v>
      </c>
      <c r="BE75" s="44">
        <f t="shared" si="33"/>
        <v>0</v>
      </c>
      <c r="BF75" s="45">
        <f t="shared" si="34"/>
        <v>0</v>
      </c>
      <c r="BG75">
        <v>0</v>
      </c>
      <c r="BH75" s="44">
        <f t="shared" si="35"/>
        <v>0</v>
      </c>
      <c r="BI75" s="45">
        <f t="shared" si="36"/>
        <v>0</v>
      </c>
      <c r="BJ75" s="42">
        <v>0</v>
      </c>
      <c r="BK75" s="44">
        <f t="shared" si="37"/>
        <v>0</v>
      </c>
      <c r="BL75" s="45">
        <f t="shared" si="38"/>
        <v>0</v>
      </c>
      <c r="BM75">
        <v>0</v>
      </c>
      <c r="BN75" s="44">
        <f t="shared" si="39"/>
        <v>0</v>
      </c>
      <c r="BO75" s="45">
        <f t="shared" si="40"/>
        <v>0</v>
      </c>
      <c r="BP75">
        <v>0</v>
      </c>
      <c r="BQ75" s="44">
        <f t="shared" si="41"/>
        <v>0</v>
      </c>
      <c r="BR75" s="45">
        <f t="shared" si="42"/>
        <v>0</v>
      </c>
    </row>
    <row r="76" spans="1:70" x14ac:dyDescent="0.25">
      <c r="A76" s="7" t="s">
        <v>220</v>
      </c>
      <c r="B76" s="7">
        <v>3226207</v>
      </c>
      <c r="C76" s="21" t="s">
        <v>234</v>
      </c>
      <c r="D76" s="27" t="s">
        <v>223</v>
      </c>
      <c r="E76" s="8">
        <v>1</v>
      </c>
      <c r="F76" s="12">
        <v>0.75</v>
      </c>
      <c r="G76" s="31">
        <f t="shared" si="44"/>
        <v>0.75</v>
      </c>
      <c r="H76">
        <v>0</v>
      </c>
      <c r="I76" s="34">
        <f t="shared" si="1"/>
        <v>0</v>
      </c>
      <c r="J76" s="34">
        <f t="shared" si="2"/>
        <v>0</v>
      </c>
      <c r="K76" s="42">
        <v>0</v>
      </c>
      <c r="L76" s="34">
        <f t="shared" si="3"/>
        <v>0</v>
      </c>
      <c r="M76" s="34">
        <f t="shared" si="4"/>
        <v>0</v>
      </c>
      <c r="N76" s="42">
        <v>2</v>
      </c>
      <c r="O76" s="44">
        <f t="shared" si="5"/>
        <v>1.5</v>
      </c>
      <c r="P76" s="45">
        <f t="shared" si="6"/>
        <v>3</v>
      </c>
      <c r="Q76" s="42">
        <v>0</v>
      </c>
      <c r="R76" s="44">
        <f t="shared" si="7"/>
        <v>0</v>
      </c>
      <c r="S76" s="45">
        <f t="shared" si="8"/>
        <v>0</v>
      </c>
      <c r="T76" s="42">
        <v>0</v>
      </c>
      <c r="U76" s="44">
        <f t="shared" si="9"/>
        <v>0</v>
      </c>
      <c r="V76" s="45">
        <f t="shared" si="10"/>
        <v>0</v>
      </c>
      <c r="W76" s="42">
        <v>0</v>
      </c>
      <c r="X76" s="44">
        <f t="shared" si="11"/>
        <v>0</v>
      </c>
      <c r="Y76" s="45">
        <f t="shared" si="12"/>
        <v>0</v>
      </c>
      <c r="Z76" s="42">
        <v>0</v>
      </c>
      <c r="AA76" s="44">
        <f t="shared" si="13"/>
        <v>0</v>
      </c>
      <c r="AB76" s="45">
        <f t="shared" si="14"/>
        <v>0</v>
      </c>
      <c r="AC76" s="42">
        <v>0</v>
      </c>
      <c r="AD76" s="44">
        <f t="shared" si="15"/>
        <v>0</v>
      </c>
      <c r="AE76" s="45">
        <f t="shared" si="16"/>
        <v>0</v>
      </c>
      <c r="AF76" s="42">
        <v>0</v>
      </c>
      <c r="AG76" s="44">
        <f t="shared" si="17"/>
        <v>0</v>
      </c>
      <c r="AH76" s="45">
        <f t="shared" si="18"/>
        <v>0</v>
      </c>
      <c r="AI76" s="42">
        <v>0</v>
      </c>
      <c r="AJ76" s="44">
        <f t="shared" si="19"/>
        <v>0</v>
      </c>
      <c r="AK76" s="45">
        <f t="shared" si="20"/>
        <v>0</v>
      </c>
      <c r="AL76" s="42">
        <v>0</v>
      </c>
      <c r="AM76" s="44">
        <f t="shared" ref="AM76:AM86" si="45">$G76*AL76</f>
        <v>0</v>
      </c>
      <c r="AN76" s="45">
        <f t="shared" ref="AN76:AN86" si="46">AN$4*AM76</f>
        <v>0</v>
      </c>
      <c r="AO76">
        <v>0</v>
      </c>
      <c r="AP76" s="44">
        <f t="shared" ref="AP76:AP86" si="47">$G76*AO76</f>
        <v>0</v>
      </c>
      <c r="AQ76" s="45">
        <f t="shared" ref="AQ76:AQ86" si="48">AQ$4*AP76</f>
        <v>0</v>
      </c>
      <c r="AR76">
        <v>0</v>
      </c>
      <c r="AS76" s="44">
        <f t="shared" ref="AS76:AS86" si="49">$G76*AR76</f>
        <v>0</v>
      </c>
      <c r="AT76" s="45">
        <f t="shared" ref="AT76:AT86" si="50">AT$4*AS76</f>
        <v>0</v>
      </c>
      <c r="AU76">
        <v>0</v>
      </c>
      <c r="AV76" s="44">
        <f t="shared" ref="AV76:AV86" si="51">$G76*AU76</f>
        <v>0</v>
      </c>
      <c r="AW76" s="45">
        <f t="shared" ref="AW76:AW86" si="52">AW$4*AV76</f>
        <v>0</v>
      </c>
      <c r="AX76">
        <v>0</v>
      </c>
      <c r="AY76" s="44">
        <f t="shared" ref="AY76:AY86" si="53">$G76*AX76</f>
        <v>0</v>
      </c>
      <c r="AZ76" s="45">
        <f t="shared" ref="AZ76:AZ86" si="54">AZ$4*AY76</f>
        <v>0</v>
      </c>
      <c r="BA76" s="42">
        <v>0</v>
      </c>
      <c r="BB76" s="44">
        <f t="shared" ref="BB76:BB86" si="55">$G76*BA76</f>
        <v>0</v>
      </c>
      <c r="BC76" s="45">
        <f t="shared" ref="BC76:BC86" si="56">BC$4*BB76</f>
        <v>0</v>
      </c>
      <c r="BD76" s="42">
        <v>0</v>
      </c>
      <c r="BE76" s="44">
        <f t="shared" ref="BE76:BE86" si="57">$G76*BD76</f>
        <v>0</v>
      </c>
      <c r="BF76" s="45">
        <f t="shared" ref="BF76:BF86" si="58">BF$4*BE76</f>
        <v>0</v>
      </c>
      <c r="BG76" s="42">
        <v>0</v>
      </c>
      <c r="BH76" s="44">
        <f t="shared" ref="BH76:BH86" si="59">$G76*BG76</f>
        <v>0</v>
      </c>
      <c r="BI76" s="45">
        <f t="shared" ref="BI76:BI86" si="60">BI$4*BH76</f>
        <v>0</v>
      </c>
      <c r="BJ76">
        <v>0</v>
      </c>
      <c r="BK76" s="44">
        <f t="shared" ref="BK76:BK86" si="61">$G76*BJ76</f>
        <v>0</v>
      </c>
      <c r="BL76" s="45">
        <f t="shared" ref="BL76:BL86" si="62">BL$4*BK76</f>
        <v>0</v>
      </c>
      <c r="BM76" s="42">
        <v>0</v>
      </c>
      <c r="BN76" s="44">
        <f t="shared" ref="BN76:BN86" si="63">$G76*BM76</f>
        <v>0</v>
      </c>
      <c r="BO76" s="45">
        <f t="shared" ref="BO76:BO86" si="64">BO$4*BN76</f>
        <v>0</v>
      </c>
      <c r="BP76" s="42">
        <v>0</v>
      </c>
      <c r="BQ76" s="44">
        <f t="shared" ref="BQ76:BQ86" si="65">$G76*BP76</f>
        <v>0</v>
      </c>
      <c r="BR76" s="45">
        <f t="shared" ref="BR76:BR86" si="66">BR$4*BQ76</f>
        <v>0</v>
      </c>
    </row>
    <row r="77" spans="1:70" x14ac:dyDescent="0.25">
      <c r="A77" s="7" t="s">
        <v>424</v>
      </c>
      <c r="B77" s="21">
        <v>1103837</v>
      </c>
      <c r="C77" s="21" t="s">
        <v>420</v>
      </c>
      <c r="D77" s="21" t="s">
        <v>421</v>
      </c>
      <c r="E77" s="33">
        <v>17</v>
      </c>
      <c r="F77" s="9">
        <v>4.8499999999999996</v>
      </c>
      <c r="G77" s="31">
        <f t="shared" si="44"/>
        <v>0.28529411764705881</v>
      </c>
      <c r="H77">
        <v>0</v>
      </c>
      <c r="I77" s="34">
        <f t="shared" si="1"/>
        <v>0</v>
      </c>
      <c r="J77" s="34">
        <f t="shared" si="2"/>
        <v>0</v>
      </c>
      <c r="K77" s="42">
        <v>0</v>
      </c>
      <c r="L77" s="34">
        <f t="shared" si="3"/>
        <v>0</v>
      </c>
      <c r="M77" s="34">
        <f t="shared" si="4"/>
        <v>0</v>
      </c>
      <c r="N77" s="42">
        <v>0</v>
      </c>
      <c r="O77" s="44">
        <f t="shared" si="5"/>
        <v>0</v>
      </c>
      <c r="P77" s="45">
        <f t="shared" si="6"/>
        <v>0</v>
      </c>
      <c r="Q77" s="42">
        <v>1</v>
      </c>
      <c r="R77" s="44">
        <f t="shared" si="7"/>
        <v>0.28529411764705881</v>
      </c>
      <c r="S77" s="45">
        <f t="shared" si="8"/>
        <v>0.57058823529411762</v>
      </c>
      <c r="T77" s="42">
        <v>0</v>
      </c>
      <c r="U77" s="44">
        <f t="shared" si="9"/>
        <v>0</v>
      </c>
      <c r="V77" s="45">
        <f t="shared" si="10"/>
        <v>0</v>
      </c>
      <c r="W77" s="42">
        <v>1</v>
      </c>
      <c r="X77" s="44">
        <f t="shared" si="11"/>
        <v>0.28529411764705881</v>
      </c>
      <c r="Y77" s="45">
        <f t="shared" si="12"/>
        <v>0.57058823529411762</v>
      </c>
      <c r="Z77" s="42">
        <v>0</v>
      </c>
      <c r="AA77" s="44">
        <f t="shared" si="13"/>
        <v>0</v>
      </c>
      <c r="AB77" s="45">
        <f t="shared" si="14"/>
        <v>0</v>
      </c>
      <c r="AC77" s="42">
        <v>0</v>
      </c>
      <c r="AD77" s="44">
        <f t="shared" si="15"/>
        <v>0</v>
      </c>
      <c r="AE77" s="45">
        <f t="shared" si="16"/>
        <v>0</v>
      </c>
      <c r="AF77" s="42">
        <v>1</v>
      </c>
      <c r="AG77" s="44">
        <f t="shared" si="17"/>
        <v>0.28529411764705881</v>
      </c>
      <c r="AH77" s="45">
        <f t="shared" si="18"/>
        <v>5.7058823529411757</v>
      </c>
      <c r="AI77" s="42">
        <v>0</v>
      </c>
      <c r="AJ77" s="44">
        <f t="shared" si="19"/>
        <v>0</v>
      </c>
      <c r="AK77" s="45">
        <f t="shared" si="20"/>
        <v>0</v>
      </c>
      <c r="AL77" s="42">
        <v>0</v>
      </c>
      <c r="AM77" s="44">
        <f t="shared" si="45"/>
        <v>0</v>
      </c>
      <c r="AN77" s="45">
        <f t="shared" si="46"/>
        <v>0</v>
      </c>
      <c r="AO77" s="42">
        <v>0</v>
      </c>
      <c r="AP77" s="44">
        <f t="shared" si="47"/>
        <v>0</v>
      </c>
      <c r="AQ77" s="45">
        <f t="shared" si="48"/>
        <v>0</v>
      </c>
      <c r="AR77" s="42">
        <v>0</v>
      </c>
      <c r="AS77" s="44">
        <f t="shared" si="49"/>
        <v>0</v>
      </c>
      <c r="AT77" s="45">
        <f t="shared" si="50"/>
        <v>0</v>
      </c>
      <c r="AU77" s="42">
        <v>0</v>
      </c>
      <c r="AV77" s="44">
        <f t="shared" si="51"/>
        <v>0</v>
      </c>
      <c r="AW77" s="45">
        <f t="shared" si="52"/>
        <v>0</v>
      </c>
      <c r="AX77" s="42">
        <v>0</v>
      </c>
      <c r="AY77" s="44">
        <f t="shared" si="53"/>
        <v>0</v>
      </c>
      <c r="AZ77" s="45">
        <f t="shared" si="54"/>
        <v>0</v>
      </c>
      <c r="BA77" s="42">
        <v>0</v>
      </c>
      <c r="BB77" s="44">
        <f t="shared" si="55"/>
        <v>0</v>
      </c>
      <c r="BC77" s="45">
        <f t="shared" si="56"/>
        <v>0</v>
      </c>
      <c r="BD77" s="42">
        <v>0</v>
      </c>
      <c r="BE77" s="44">
        <f t="shared" si="57"/>
        <v>0</v>
      </c>
      <c r="BF77" s="45">
        <f t="shared" si="58"/>
        <v>0</v>
      </c>
      <c r="BG77" s="42">
        <v>0</v>
      </c>
      <c r="BH77" s="44">
        <f t="shared" si="59"/>
        <v>0</v>
      </c>
      <c r="BI77" s="45">
        <f t="shared" si="60"/>
        <v>0</v>
      </c>
      <c r="BJ77" s="42">
        <v>0</v>
      </c>
      <c r="BK77" s="44">
        <f t="shared" si="61"/>
        <v>0</v>
      </c>
      <c r="BL77" s="45">
        <f t="shared" si="62"/>
        <v>0</v>
      </c>
      <c r="BM77" s="42">
        <v>0</v>
      </c>
      <c r="BN77" s="44">
        <f t="shared" si="63"/>
        <v>0</v>
      </c>
      <c r="BO77" s="45">
        <f t="shared" si="64"/>
        <v>0</v>
      </c>
      <c r="BP77" s="42">
        <v>0</v>
      </c>
      <c r="BQ77" s="44">
        <f t="shared" si="65"/>
        <v>0</v>
      </c>
      <c r="BR77" s="45">
        <f t="shared" si="66"/>
        <v>0</v>
      </c>
    </row>
    <row r="78" spans="1:70" x14ac:dyDescent="0.25">
      <c r="A78" s="7" t="s">
        <v>425</v>
      </c>
      <c r="B78" s="21">
        <v>1103855</v>
      </c>
      <c r="C78" s="21" t="s">
        <v>422</v>
      </c>
      <c r="D78" s="21" t="s">
        <v>423</v>
      </c>
      <c r="E78" s="33">
        <v>5</v>
      </c>
      <c r="F78" s="9">
        <f>5*2.27</f>
        <v>11.35</v>
      </c>
      <c r="G78" s="31">
        <f t="shared" si="44"/>
        <v>2.27</v>
      </c>
      <c r="H78">
        <v>0</v>
      </c>
      <c r="I78" s="34">
        <f t="shared" si="1"/>
        <v>0</v>
      </c>
      <c r="J78" s="34">
        <f t="shared" si="2"/>
        <v>0</v>
      </c>
      <c r="K78" s="42">
        <v>0</v>
      </c>
      <c r="L78" s="34">
        <f t="shared" si="3"/>
        <v>0</v>
      </c>
      <c r="M78" s="34">
        <f t="shared" si="4"/>
        <v>0</v>
      </c>
      <c r="N78" s="42">
        <v>0</v>
      </c>
      <c r="O78" s="44">
        <f t="shared" si="5"/>
        <v>0</v>
      </c>
      <c r="P78" s="45">
        <f t="shared" si="6"/>
        <v>0</v>
      </c>
      <c r="Q78" s="42">
        <v>0</v>
      </c>
      <c r="R78" s="44">
        <f t="shared" si="7"/>
        <v>0</v>
      </c>
      <c r="S78" s="45">
        <f t="shared" si="8"/>
        <v>0</v>
      </c>
      <c r="T78" s="42">
        <v>0</v>
      </c>
      <c r="U78" s="44">
        <f t="shared" si="9"/>
        <v>0</v>
      </c>
      <c r="V78" s="45">
        <f t="shared" si="10"/>
        <v>0</v>
      </c>
      <c r="W78" s="42">
        <v>0</v>
      </c>
      <c r="X78" s="44">
        <f t="shared" si="11"/>
        <v>0</v>
      </c>
      <c r="Y78" s="45">
        <f t="shared" si="12"/>
        <v>0</v>
      </c>
      <c r="Z78" s="42">
        <v>0</v>
      </c>
      <c r="AA78" s="44">
        <f t="shared" si="13"/>
        <v>0</v>
      </c>
      <c r="AB78" s="45">
        <f t="shared" si="14"/>
        <v>0</v>
      </c>
      <c r="AC78" s="42">
        <v>0</v>
      </c>
      <c r="AD78" s="44">
        <f t="shared" si="15"/>
        <v>0</v>
      </c>
      <c r="AE78" s="45">
        <f t="shared" si="16"/>
        <v>0</v>
      </c>
      <c r="AF78" s="42">
        <v>0</v>
      </c>
      <c r="AG78" s="44">
        <f t="shared" si="17"/>
        <v>0</v>
      </c>
      <c r="AH78" s="45">
        <f t="shared" si="18"/>
        <v>0</v>
      </c>
      <c r="AI78" s="42">
        <v>1</v>
      </c>
      <c r="AJ78" s="44">
        <f t="shared" si="19"/>
        <v>2.27</v>
      </c>
      <c r="AK78" s="45">
        <f t="shared" si="20"/>
        <v>9.08</v>
      </c>
      <c r="AL78" s="42">
        <v>0</v>
      </c>
      <c r="AM78" s="44">
        <f t="shared" si="45"/>
        <v>0</v>
      </c>
      <c r="AN78" s="45">
        <f t="shared" si="46"/>
        <v>0</v>
      </c>
      <c r="AO78">
        <v>0</v>
      </c>
      <c r="AP78" s="44">
        <f t="shared" si="47"/>
        <v>0</v>
      </c>
      <c r="AQ78" s="45">
        <f t="shared" si="48"/>
        <v>0</v>
      </c>
      <c r="AR78">
        <v>0</v>
      </c>
      <c r="AS78" s="44">
        <f t="shared" si="49"/>
        <v>0</v>
      </c>
      <c r="AT78" s="45">
        <f t="shared" si="50"/>
        <v>0</v>
      </c>
      <c r="AU78">
        <v>0</v>
      </c>
      <c r="AV78" s="44">
        <f t="shared" si="51"/>
        <v>0</v>
      </c>
      <c r="AW78" s="45">
        <f t="shared" si="52"/>
        <v>0</v>
      </c>
      <c r="AX78">
        <v>0</v>
      </c>
      <c r="AY78" s="44">
        <f t="shared" si="53"/>
        <v>0</v>
      </c>
      <c r="AZ78" s="45">
        <f t="shared" si="54"/>
        <v>0</v>
      </c>
      <c r="BA78">
        <v>0</v>
      </c>
      <c r="BB78" s="44">
        <f t="shared" si="55"/>
        <v>0</v>
      </c>
      <c r="BC78" s="45">
        <f t="shared" si="56"/>
        <v>0</v>
      </c>
      <c r="BD78">
        <v>0</v>
      </c>
      <c r="BE78" s="44">
        <f t="shared" si="57"/>
        <v>0</v>
      </c>
      <c r="BF78" s="45">
        <f t="shared" si="58"/>
        <v>0</v>
      </c>
      <c r="BG78">
        <v>0</v>
      </c>
      <c r="BH78" s="44">
        <f t="shared" si="59"/>
        <v>0</v>
      </c>
      <c r="BI78" s="45">
        <f t="shared" si="60"/>
        <v>0</v>
      </c>
      <c r="BJ78" s="42">
        <v>0</v>
      </c>
      <c r="BK78" s="44">
        <f t="shared" si="61"/>
        <v>0</v>
      </c>
      <c r="BL78" s="45">
        <f t="shared" si="62"/>
        <v>0</v>
      </c>
      <c r="BM78">
        <v>0</v>
      </c>
      <c r="BN78" s="44">
        <f t="shared" si="63"/>
        <v>0</v>
      </c>
      <c r="BO78" s="45">
        <f t="shared" si="64"/>
        <v>0</v>
      </c>
      <c r="BP78">
        <v>0</v>
      </c>
      <c r="BQ78" s="44">
        <f t="shared" si="65"/>
        <v>0</v>
      </c>
      <c r="BR78" s="45">
        <f t="shared" si="66"/>
        <v>0</v>
      </c>
    </row>
    <row r="79" spans="1:70" x14ac:dyDescent="0.25">
      <c r="A79" s="10" t="s">
        <v>291</v>
      </c>
      <c r="B79" s="10"/>
      <c r="C79" s="22"/>
      <c r="D79" s="22"/>
      <c r="E79" s="33">
        <v>1</v>
      </c>
      <c r="F79" s="9">
        <v>0</v>
      </c>
      <c r="G79" s="31">
        <f t="shared" si="44"/>
        <v>0</v>
      </c>
      <c r="H79">
        <v>0</v>
      </c>
      <c r="I79" s="34">
        <f t="shared" si="1"/>
        <v>0</v>
      </c>
      <c r="J79" s="34">
        <f t="shared" si="2"/>
        <v>0</v>
      </c>
      <c r="K79" s="42">
        <v>0</v>
      </c>
      <c r="L79" s="34">
        <f t="shared" si="3"/>
        <v>0</v>
      </c>
      <c r="M79" s="34">
        <f t="shared" si="4"/>
        <v>0</v>
      </c>
      <c r="N79" s="42">
        <v>0</v>
      </c>
      <c r="O79" s="44">
        <f t="shared" si="5"/>
        <v>0</v>
      </c>
      <c r="P79" s="45">
        <f t="shared" si="6"/>
        <v>0</v>
      </c>
      <c r="Q79" s="42">
        <v>0</v>
      </c>
      <c r="R79" s="44">
        <f t="shared" si="7"/>
        <v>0</v>
      </c>
      <c r="S79" s="45">
        <f t="shared" si="8"/>
        <v>0</v>
      </c>
      <c r="T79" s="42">
        <v>0</v>
      </c>
      <c r="U79" s="44">
        <f t="shared" si="9"/>
        <v>0</v>
      </c>
      <c r="V79" s="45">
        <f t="shared" si="10"/>
        <v>0</v>
      </c>
      <c r="W79" s="42">
        <v>0</v>
      </c>
      <c r="X79" s="44">
        <f t="shared" si="11"/>
        <v>0</v>
      </c>
      <c r="Y79" s="45">
        <f t="shared" si="12"/>
        <v>0</v>
      </c>
      <c r="Z79" s="42">
        <v>0</v>
      </c>
      <c r="AA79" s="44">
        <f t="shared" si="13"/>
        <v>0</v>
      </c>
      <c r="AB79" s="45">
        <f t="shared" si="14"/>
        <v>0</v>
      </c>
      <c r="AC79" s="42">
        <v>0</v>
      </c>
      <c r="AD79" s="44">
        <f t="shared" si="15"/>
        <v>0</v>
      </c>
      <c r="AE79" s="45">
        <f t="shared" si="16"/>
        <v>0</v>
      </c>
      <c r="AF79" s="42">
        <v>0</v>
      </c>
      <c r="AG79" s="44">
        <f t="shared" si="17"/>
        <v>0</v>
      </c>
      <c r="AH79" s="45">
        <f t="shared" si="18"/>
        <v>0</v>
      </c>
      <c r="AI79" s="42">
        <v>0</v>
      </c>
      <c r="AJ79" s="44">
        <f t="shared" si="19"/>
        <v>0</v>
      </c>
      <c r="AK79" s="45">
        <f t="shared" si="20"/>
        <v>0</v>
      </c>
      <c r="AL79" s="42">
        <v>0</v>
      </c>
      <c r="AM79" s="44">
        <f t="shared" si="45"/>
        <v>0</v>
      </c>
      <c r="AN79" s="45">
        <f t="shared" si="46"/>
        <v>0</v>
      </c>
      <c r="AO79">
        <v>0</v>
      </c>
      <c r="AP79" s="44">
        <f t="shared" si="47"/>
        <v>0</v>
      </c>
      <c r="AQ79" s="45">
        <f t="shared" si="48"/>
        <v>0</v>
      </c>
      <c r="AR79" s="42">
        <v>0</v>
      </c>
      <c r="AS79" s="44">
        <f t="shared" si="49"/>
        <v>0</v>
      </c>
      <c r="AT79" s="45">
        <f t="shared" si="50"/>
        <v>0</v>
      </c>
      <c r="AU79" s="42">
        <v>0</v>
      </c>
      <c r="AV79" s="44">
        <f t="shared" si="51"/>
        <v>0</v>
      </c>
      <c r="AW79" s="45">
        <f t="shared" si="52"/>
        <v>0</v>
      </c>
      <c r="AX79" s="42">
        <v>0</v>
      </c>
      <c r="AY79" s="44">
        <f t="shared" si="53"/>
        <v>0</v>
      </c>
      <c r="AZ79" s="45">
        <f t="shared" si="54"/>
        <v>0</v>
      </c>
      <c r="BA79" s="42">
        <v>0</v>
      </c>
      <c r="BB79" s="44">
        <f t="shared" si="55"/>
        <v>0</v>
      </c>
      <c r="BC79" s="45">
        <f t="shared" si="56"/>
        <v>0</v>
      </c>
      <c r="BD79" s="42">
        <v>0</v>
      </c>
      <c r="BE79" s="44">
        <f t="shared" si="57"/>
        <v>0</v>
      </c>
      <c r="BF79" s="45">
        <f t="shared" si="58"/>
        <v>0</v>
      </c>
      <c r="BG79" s="42">
        <v>0</v>
      </c>
      <c r="BH79" s="44">
        <f t="shared" si="59"/>
        <v>0</v>
      </c>
      <c r="BI79" s="45">
        <f t="shared" si="60"/>
        <v>0</v>
      </c>
      <c r="BJ79" s="42">
        <v>0</v>
      </c>
      <c r="BK79" s="44">
        <f t="shared" si="61"/>
        <v>0</v>
      </c>
      <c r="BL79" s="45">
        <f t="shared" si="62"/>
        <v>0</v>
      </c>
      <c r="BM79" s="42">
        <v>0</v>
      </c>
      <c r="BN79" s="44">
        <f t="shared" si="63"/>
        <v>0</v>
      </c>
      <c r="BO79" s="45">
        <f t="shared" si="64"/>
        <v>0</v>
      </c>
      <c r="BP79" s="42">
        <v>0</v>
      </c>
      <c r="BQ79" s="44">
        <f t="shared" si="65"/>
        <v>0</v>
      </c>
      <c r="BR79" s="45">
        <f t="shared" si="66"/>
        <v>0</v>
      </c>
    </row>
    <row r="80" spans="1:70" x14ac:dyDescent="0.25">
      <c r="A80" s="10" t="s">
        <v>289</v>
      </c>
      <c r="B80" s="21">
        <v>1077344</v>
      </c>
      <c r="C80" s="21" t="s">
        <v>426</v>
      </c>
      <c r="D80" s="21" t="s">
        <v>427</v>
      </c>
      <c r="E80" s="33">
        <v>1</v>
      </c>
      <c r="F80" s="9">
        <v>0.66</v>
      </c>
      <c r="G80" s="31">
        <f t="shared" si="44"/>
        <v>0.66</v>
      </c>
      <c r="H80">
        <v>0</v>
      </c>
      <c r="I80" s="34">
        <f t="shared" si="1"/>
        <v>0</v>
      </c>
      <c r="J80" s="34">
        <f t="shared" si="2"/>
        <v>0</v>
      </c>
      <c r="K80" s="42">
        <v>0</v>
      </c>
      <c r="L80" s="34">
        <f t="shared" si="3"/>
        <v>0</v>
      </c>
      <c r="M80" s="34">
        <f t="shared" si="4"/>
        <v>0</v>
      </c>
      <c r="N80" s="42">
        <v>0</v>
      </c>
      <c r="O80" s="44">
        <f t="shared" si="5"/>
        <v>0</v>
      </c>
      <c r="P80" s="45">
        <f t="shared" si="6"/>
        <v>0</v>
      </c>
      <c r="Q80" s="42">
        <v>0</v>
      </c>
      <c r="R80" s="44">
        <f t="shared" si="7"/>
        <v>0</v>
      </c>
      <c r="S80" s="45">
        <f t="shared" si="8"/>
        <v>0</v>
      </c>
      <c r="T80" s="42">
        <v>0</v>
      </c>
      <c r="U80" s="44">
        <f t="shared" si="9"/>
        <v>0</v>
      </c>
      <c r="V80" s="45">
        <f t="shared" si="10"/>
        <v>0</v>
      </c>
      <c r="W80" s="42">
        <v>0</v>
      </c>
      <c r="X80" s="44">
        <f t="shared" si="11"/>
        <v>0</v>
      </c>
      <c r="Y80" s="45">
        <f t="shared" si="12"/>
        <v>0</v>
      </c>
      <c r="Z80" s="42">
        <v>0</v>
      </c>
      <c r="AA80" s="44">
        <f t="shared" si="13"/>
        <v>0</v>
      </c>
      <c r="AB80" s="45">
        <f t="shared" si="14"/>
        <v>0</v>
      </c>
      <c r="AC80" s="42">
        <v>0</v>
      </c>
      <c r="AD80" s="44">
        <f t="shared" si="15"/>
        <v>0</v>
      </c>
      <c r="AE80" s="45">
        <f t="shared" si="16"/>
        <v>0</v>
      </c>
      <c r="AF80" s="42">
        <v>1</v>
      </c>
      <c r="AG80" s="44">
        <f t="shared" si="17"/>
        <v>0.66</v>
      </c>
      <c r="AH80" s="45">
        <f t="shared" si="18"/>
        <v>13.200000000000001</v>
      </c>
      <c r="AI80" s="42">
        <v>1</v>
      </c>
      <c r="AJ80" s="44">
        <f t="shared" si="19"/>
        <v>0.66</v>
      </c>
      <c r="AK80" s="45">
        <f t="shared" si="20"/>
        <v>2.64</v>
      </c>
      <c r="AL80" s="42">
        <v>0</v>
      </c>
      <c r="AM80" s="44">
        <f t="shared" si="45"/>
        <v>0</v>
      </c>
      <c r="AN80" s="45">
        <f t="shared" si="46"/>
        <v>0</v>
      </c>
      <c r="AO80">
        <v>0</v>
      </c>
      <c r="AP80" s="44">
        <f t="shared" si="47"/>
        <v>0</v>
      </c>
      <c r="AQ80" s="45">
        <f t="shared" si="48"/>
        <v>0</v>
      </c>
      <c r="AR80">
        <v>0</v>
      </c>
      <c r="AS80" s="44">
        <f t="shared" si="49"/>
        <v>0</v>
      </c>
      <c r="AT80" s="45">
        <f t="shared" si="50"/>
        <v>0</v>
      </c>
      <c r="AU80">
        <v>0</v>
      </c>
      <c r="AV80" s="44">
        <f t="shared" si="51"/>
        <v>0</v>
      </c>
      <c r="AW80" s="45">
        <f t="shared" si="52"/>
        <v>0</v>
      </c>
      <c r="AX80">
        <v>0</v>
      </c>
      <c r="AY80" s="44">
        <f t="shared" si="53"/>
        <v>0</v>
      </c>
      <c r="AZ80" s="45">
        <f t="shared" si="54"/>
        <v>0</v>
      </c>
      <c r="BA80" s="42">
        <v>0</v>
      </c>
      <c r="BB80" s="44">
        <f t="shared" si="55"/>
        <v>0</v>
      </c>
      <c r="BC80" s="45">
        <f t="shared" si="56"/>
        <v>0</v>
      </c>
      <c r="BD80" s="42">
        <v>0</v>
      </c>
      <c r="BE80" s="44">
        <f t="shared" si="57"/>
        <v>0</v>
      </c>
      <c r="BF80" s="45">
        <f t="shared" si="58"/>
        <v>0</v>
      </c>
      <c r="BG80" s="42">
        <v>0</v>
      </c>
      <c r="BH80" s="44">
        <f t="shared" si="59"/>
        <v>0</v>
      </c>
      <c r="BI80" s="45">
        <f t="shared" si="60"/>
        <v>0</v>
      </c>
      <c r="BJ80" s="42">
        <v>0</v>
      </c>
      <c r="BK80" s="44">
        <f t="shared" si="61"/>
        <v>0</v>
      </c>
      <c r="BL80" s="45">
        <f t="shared" si="62"/>
        <v>0</v>
      </c>
      <c r="BM80" s="42">
        <v>0</v>
      </c>
      <c r="BN80" s="44">
        <f t="shared" si="63"/>
        <v>0</v>
      </c>
      <c r="BO80" s="45">
        <f t="shared" si="64"/>
        <v>0</v>
      </c>
      <c r="BP80" s="42">
        <v>0</v>
      </c>
      <c r="BQ80" s="44">
        <f t="shared" si="65"/>
        <v>0</v>
      </c>
      <c r="BR80" s="45">
        <f t="shared" si="66"/>
        <v>0</v>
      </c>
    </row>
    <row r="81" spans="1:70" x14ac:dyDescent="0.25">
      <c r="A81" s="72" t="s">
        <v>125</v>
      </c>
      <c r="B81" s="72">
        <v>1284269</v>
      </c>
      <c r="C81" s="73" t="s">
        <v>268</v>
      </c>
      <c r="D81" s="73" t="s">
        <v>269</v>
      </c>
      <c r="E81" s="8">
        <v>1</v>
      </c>
      <c r="F81" s="9">
        <v>46.7</v>
      </c>
      <c r="G81" s="31">
        <f t="shared" ref="G81:G86" si="67">F81/E81</f>
        <v>46.7</v>
      </c>
      <c r="H81">
        <v>0</v>
      </c>
      <c r="I81" s="34">
        <f t="shared" si="1"/>
        <v>0</v>
      </c>
      <c r="J81" s="34">
        <f t="shared" si="2"/>
        <v>0</v>
      </c>
      <c r="K81" s="42">
        <v>0</v>
      </c>
      <c r="L81" s="34">
        <f t="shared" si="3"/>
        <v>0</v>
      </c>
      <c r="M81" s="34">
        <f t="shared" si="4"/>
        <v>0</v>
      </c>
      <c r="N81" s="42">
        <v>0</v>
      </c>
      <c r="O81" s="44">
        <f t="shared" si="5"/>
        <v>0</v>
      </c>
      <c r="P81" s="45">
        <f t="shared" si="6"/>
        <v>0</v>
      </c>
      <c r="Q81" s="42">
        <v>0</v>
      </c>
      <c r="R81" s="44">
        <f t="shared" si="7"/>
        <v>0</v>
      </c>
      <c r="S81" s="45">
        <f t="shared" si="8"/>
        <v>0</v>
      </c>
      <c r="T81" s="42">
        <v>0</v>
      </c>
      <c r="U81" s="44">
        <f t="shared" si="9"/>
        <v>0</v>
      </c>
      <c r="V81" s="45">
        <f t="shared" si="10"/>
        <v>0</v>
      </c>
      <c r="W81" s="42">
        <v>1</v>
      </c>
      <c r="X81" s="44">
        <f t="shared" si="11"/>
        <v>46.7</v>
      </c>
      <c r="Y81" s="45">
        <f t="shared" si="12"/>
        <v>93.4</v>
      </c>
      <c r="Z81" s="42">
        <v>0</v>
      </c>
      <c r="AA81" s="44">
        <f t="shared" si="13"/>
        <v>0</v>
      </c>
      <c r="AB81" s="45">
        <f t="shared" si="14"/>
        <v>0</v>
      </c>
      <c r="AC81" s="42">
        <v>0</v>
      </c>
      <c r="AD81" s="44">
        <f t="shared" si="15"/>
        <v>0</v>
      </c>
      <c r="AE81" s="45">
        <f t="shared" si="16"/>
        <v>0</v>
      </c>
      <c r="AF81" s="42">
        <v>0</v>
      </c>
      <c r="AG81" s="44">
        <f t="shared" si="17"/>
        <v>0</v>
      </c>
      <c r="AH81" s="45">
        <f t="shared" si="18"/>
        <v>0</v>
      </c>
      <c r="AI81" s="42">
        <v>0</v>
      </c>
      <c r="AJ81" s="44">
        <f t="shared" si="19"/>
        <v>0</v>
      </c>
      <c r="AK81" s="45">
        <f t="shared" si="20"/>
        <v>0</v>
      </c>
      <c r="AL81" s="42">
        <v>0</v>
      </c>
      <c r="AM81" s="44">
        <f t="shared" si="45"/>
        <v>0</v>
      </c>
      <c r="AN81" s="45">
        <f t="shared" si="46"/>
        <v>0</v>
      </c>
      <c r="AO81" s="42">
        <v>0</v>
      </c>
      <c r="AP81" s="44">
        <f t="shared" si="47"/>
        <v>0</v>
      </c>
      <c r="AQ81" s="45">
        <f t="shared" si="48"/>
        <v>0</v>
      </c>
      <c r="AR81" s="42">
        <v>0</v>
      </c>
      <c r="AS81" s="44">
        <f t="shared" si="49"/>
        <v>0</v>
      </c>
      <c r="AT81" s="45">
        <f t="shared" si="50"/>
        <v>0</v>
      </c>
      <c r="AU81" s="42">
        <v>0</v>
      </c>
      <c r="AV81" s="44">
        <f t="shared" si="51"/>
        <v>0</v>
      </c>
      <c r="AW81" s="45">
        <f t="shared" si="52"/>
        <v>0</v>
      </c>
      <c r="AX81" s="42">
        <v>0</v>
      </c>
      <c r="AY81" s="44">
        <f t="shared" si="53"/>
        <v>0</v>
      </c>
      <c r="AZ81" s="45">
        <f t="shared" si="54"/>
        <v>0</v>
      </c>
      <c r="BA81" s="42">
        <v>0</v>
      </c>
      <c r="BB81" s="44">
        <f t="shared" si="55"/>
        <v>0</v>
      </c>
      <c r="BC81" s="45">
        <f t="shared" si="56"/>
        <v>0</v>
      </c>
      <c r="BD81" s="42">
        <v>0</v>
      </c>
      <c r="BE81" s="44">
        <f t="shared" si="57"/>
        <v>0</v>
      </c>
      <c r="BF81" s="45">
        <f t="shared" si="58"/>
        <v>0</v>
      </c>
      <c r="BG81" s="42">
        <v>0</v>
      </c>
      <c r="BH81" s="44">
        <f t="shared" si="59"/>
        <v>0</v>
      </c>
      <c r="BI81" s="45">
        <f t="shared" si="60"/>
        <v>0</v>
      </c>
      <c r="BJ81" s="42">
        <v>0</v>
      </c>
      <c r="BK81" s="44">
        <f t="shared" si="61"/>
        <v>0</v>
      </c>
      <c r="BL81" s="45">
        <f t="shared" si="62"/>
        <v>0</v>
      </c>
      <c r="BM81" s="42">
        <v>0</v>
      </c>
      <c r="BN81" s="44">
        <f t="shared" si="63"/>
        <v>0</v>
      </c>
      <c r="BO81" s="45">
        <f t="shared" si="64"/>
        <v>0</v>
      </c>
      <c r="BP81" s="42">
        <v>0</v>
      </c>
      <c r="BQ81" s="44">
        <f t="shared" si="65"/>
        <v>0</v>
      </c>
      <c r="BR81" s="45">
        <f t="shared" si="66"/>
        <v>0</v>
      </c>
    </row>
    <row r="82" spans="1:70" x14ac:dyDescent="0.25">
      <c r="A82" s="72" t="s">
        <v>19</v>
      </c>
      <c r="B82" s="72">
        <v>1205017</v>
      </c>
      <c r="C82" s="73" t="s">
        <v>267</v>
      </c>
      <c r="D82" s="73" t="s">
        <v>267</v>
      </c>
      <c r="E82" s="8">
        <v>1</v>
      </c>
      <c r="F82" s="9">
        <v>22.4</v>
      </c>
      <c r="G82" s="31">
        <f t="shared" si="67"/>
        <v>22.4</v>
      </c>
      <c r="H82">
        <v>1</v>
      </c>
      <c r="I82" s="34">
        <f t="shared" ref="I82:I86" si="68">$G82*H82</f>
        <v>22.4</v>
      </c>
      <c r="J82" s="34">
        <f t="shared" ref="J82:J86" si="69">J$4*I82</f>
        <v>44.8</v>
      </c>
      <c r="K82" s="42">
        <v>1</v>
      </c>
      <c r="L82" s="34">
        <f t="shared" ref="L82:L86" si="70">$G82*K82</f>
        <v>22.4</v>
      </c>
      <c r="M82" s="34">
        <f t="shared" ref="M82:M86" si="71">M$4*L82</f>
        <v>44.8</v>
      </c>
      <c r="N82" s="42">
        <v>0</v>
      </c>
      <c r="O82" s="44">
        <f t="shared" ref="O82:O86" si="72">$G82*N82</f>
        <v>0</v>
      </c>
      <c r="P82" s="45">
        <f t="shared" ref="P82:P86" si="73">P$4*O82</f>
        <v>0</v>
      </c>
      <c r="Q82" s="42">
        <v>0</v>
      </c>
      <c r="R82" s="44">
        <f t="shared" ref="R82:R83" si="74">$G82*Q82</f>
        <v>0</v>
      </c>
      <c r="S82" s="45">
        <f t="shared" ref="S82:S83" si="75">S$4*R82</f>
        <v>0</v>
      </c>
      <c r="T82" s="42">
        <v>0</v>
      </c>
      <c r="U82" s="44">
        <f t="shared" ref="U82:U86" si="76">$G82*T82</f>
        <v>0</v>
      </c>
      <c r="V82" s="45">
        <f t="shared" ref="V82:V86" si="77">V$4*U82</f>
        <v>0</v>
      </c>
      <c r="W82" s="42">
        <v>0</v>
      </c>
      <c r="X82" s="44">
        <f t="shared" ref="X82:X86" si="78">$G82*W82</f>
        <v>0</v>
      </c>
      <c r="Y82" s="45">
        <f t="shared" ref="Y82:Y86" si="79">Y$4*X82</f>
        <v>0</v>
      </c>
      <c r="Z82" s="42">
        <v>0</v>
      </c>
      <c r="AA82" s="44">
        <f t="shared" ref="AA82:AA86" si="80">$G82*Z82</f>
        <v>0</v>
      </c>
      <c r="AB82" s="45">
        <f t="shared" ref="AB82:AB86" si="81">AB$4*AA82</f>
        <v>0</v>
      </c>
      <c r="AC82" s="42">
        <v>0</v>
      </c>
      <c r="AD82" s="44">
        <f t="shared" ref="AD82:AD86" si="82">$G82*AC82</f>
        <v>0</v>
      </c>
      <c r="AE82" s="45">
        <f t="shared" ref="AE82:AE86" si="83">AE$4*AD82</f>
        <v>0</v>
      </c>
      <c r="AF82" s="42">
        <v>0</v>
      </c>
      <c r="AG82" s="44">
        <f t="shared" ref="AG82:AG86" si="84">$G82*AF82</f>
        <v>0</v>
      </c>
      <c r="AH82" s="45">
        <f t="shared" ref="AH82:AH86" si="85">AH$4*AG82</f>
        <v>0</v>
      </c>
      <c r="AI82" s="42">
        <v>0</v>
      </c>
      <c r="AJ82" s="44">
        <f t="shared" ref="AJ82:AJ86" si="86">$G82*AI82</f>
        <v>0</v>
      </c>
      <c r="AK82" s="45">
        <f t="shared" ref="AK82:AK86" si="87">AK$4*AJ82</f>
        <v>0</v>
      </c>
      <c r="AL82" s="42">
        <v>0</v>
      </c>
      <c r="AM82" s="44">
        <f t="shared" si="45"/>
        <v>0</v>
      </c>
      <c r="AN82" s="45">
        <f t="shared" si="46"/>
        <v>0</v>
      </c>
      <c r="AO82">
        <v>0</v>
      </c>
      <c r="AP82" s="44">
        <f t="shared" si="47"/>
        <v>0</v>
      </c>
      <c r="AQ82" s="45">
        <f t="shared" si="48"/>
        <v>0</v>
      </c>
      <c r="AR82">
        <v>0</v>
      </c>
      <c r="AS82" s="44">
        <f t="shared" si="49"/>
        <v>0</v>
      </c>
      <c r="AT82" s="45">
        <f t="shared" si="50"/>
        <v>0</v>
      </c>
      <c r="AU82">
        <v>0</v>
      </c>
      <c r="AV82" s="44">
        <f t="shared" si="51"/>
        <v>0</v>
      </c>
      <c r="AW82" s="45">
        <f t="shared" si="52"/>
        <v>0</v>
      </c>
      <c r="AX82">
        <v>0</v>
      </c>
      <c r="AY82" s="44">
        <f t="shared" si="53"/>
        <v>0</v>
      </c>
      <c r="AZ82" s="45">
        <f t="shared" si="54"/>
        <v>0</v>
      </c>
      <c r="BA82">
        <v>0</v>
      </c>
      <c r="BB82" s="44">
        <f t="shared" si="55"/>
        <v>0</v>
      </c>
      <c r="BC82" s="45">
        <f t="shared" si="56"/>
        <v>0</v>
      </c>
      <c r="BD82">
        <v>0</v>
      </c>
      <c r="BE82" s="44">
        <f t="shared" si="57"/>
        <v>0</v>
      </c>
      <c r="BF82" s="45">
        <f t="shared" si="58"/>
        <v>0</v>
      </c>
      <c r="BG82">
        <v>0</v>
      </c>
      <c r="BH82" s="44">
        <f t="shared" si="59"/>
        <v>0</v>
      </c>
      <c r="BI82" s="45">
        <f t="shared" si="60"/>
        <v>0</v>
      </c>
      <c r="BJ82">
        <v>0</v>
      </c>
      <c r="BK82" s="44">
        <f t="shared" si="61"/>
        <v>0</v>
      </c>
      <c r="BL82" s="45">
        <f t="shared" si="62"/>
        <v>0</v>
      </c>
      <c r="BM82">
        <v>0</v>
      </c>
      <c r="BN82" s="44">
        <f t="shared" si="63"/>
        <v>0</v>
      </c>
      <c r="BO82" s="45">
        <f t="shared" si="64"/>
        <v>0</v>
      </c>
      <c r="BP82">
        <v>0</v>
      </c>
      <c r="BQ82" s="44">
        <f t="shared" si="65"/>
        <v>0</v>
      </c>
      <c r="BR82" s="45">
        <f t="shared" si="66"/>
        <v>0</v>
      </c>
    </row>
    <row r="83" spans="1:70" x14ac:dyDescent="0.25">
      <c r="A83" s="11" t="s">
        <v>196</v>
      </c>
      <c r="B83" s="11">
        <v>1439745</v>
      </c>
      <c r="C83" s="23" t="s">
        <v>282</v>
      </c>
      <c r="D83" s="28" t="s">
        <v>168</v>
      </c>
      <c r="E83" s="8">
        <v>1</v>
      </c>
      <c r="F83" s="9">
        <v>1.6</v>
      </c>
      <c r="G83" s="31">
        <f t="shared" si="67"/>
        <v>1.6</v>
      </c>
      <c r="H83">
        <v>0</v>
      </c>
      <c r="I83" s="34">
        <f t="shared" si="68"/>
        <v>0</v>
      </c>
      <c r="J83" s="34">
        <f t="shared" si="69"/>
        <v>0</v>
      </c>
      <c r="K83" s="42">
        <v>0</v>
      </c>
      <c r="L83" s="34">
        <f t="shared" si="70"/>
        <v>0</v>
      </c>
      <c r="M83" s="34">
        <f t="shared" si="71"/>
        <v>0</v>
      </c>
      <c r="N83" s="42">
        <v>0</v>
      </c>
      <c r="O83" s="44">
        <f t="shared" si="72"/>
        <v>0</v>
      </c>
      <c r="P83" s="45">
        <f t="shared" si="73"/>
        <v>0</v>
      </c>
      <c r="Q83" s="42">
        <v>0</v>
      </c>
      <c r="R83" s="44">
        <f t="shared" si="74"/>
        <v>0</v>
      </c>
      <c r="S83" s="45">
        <f t="shared" si="75"/>
        <v>0</v>
      </c>
      <c r="T83" s="42">
        <v>0</v>
      </c>
      <c r="U83" s="44">
        <f t="shared" si="76"/>
        <v>0</v>
      </c>
      <c r="V83" s="45">
        <f t="shared" si="77"/>
        <v>0</v>
      </c>
      <c r="W83" s="42">
        <v>0</v>
      </c>
      <c r="X83" s="44">
        <f t="shared" si="78"/>
        <v>0</v>
      </c>
      <c r="Y83" s="45">
        <f t="shared" si="79"/>
        <v>0</v>
      </c>
      <c r="Z83" s="42">
        <v>0</v>
      </c>
      <c r="AA83" s="44">
        <f t="shared" si="80"/>
        <v>0</v>
      </c>
      <c r="AB83" s="45">
        <f t="shared" si="81"/>
        <v>0</v>
      </c>
      <c r="AC83" s="42">
        <v>0</v>
      </c>
      <c r="AD83" s="44">
        <f t="shared" si="82"/>
        <v>0</v>
      </c>
      <c r="AE83" s="45">
        <f t="shared" si="83"/>
        <v>0</v>
      </c>
      <c r="AF83" s="42">
        <v>1</v>
      </c>
      <c r="AG83" s="44">
        <f t="shared" si="84"/>
        <v>1.6</v>
      </c>
      <c r="AH83" s="45">
        <f t="shared" si="85"/>
        <v>32</v>
      </c>
      <c r="AI83" s="42">
        <v>1</v>
      </c>
      <c r="AJ83" s="44">
        <f t="shared" si="86"/>
        <v>1.6</v>
      </c>
      <c r="AK83" s="45">
        <f t="shared" si="87"/>
        <v>6.4</v>
      </c>
      <c r="AL83" s="42">
        <v>0</v>
      </c>
      <c r="AM83" s="44">
        <f t="shared" si="45"/>
        <v>0</v>
      </c>
      <c r="AN83" s="45">
        <f t="shared" si="46"/>
        <v>0</v>
      </c>
      <c r="AO83">
        <v>0</v>
      </c>
      <c r="AP83" s="44">
        <f t="shared" si="47"/>
        <v>0</v>
      </c>
      <c r="AQ83" s="45">
        <f t="shared" si="48"/>
        <v>0</v>
      </c>
      <c r="AR83" s="42">
        <v>0</v>
      </c>
      <c r="AS83" s="44">
        <f t="shared" si="49"/>
        <v>0</v>
      </c>
      <c r="AT83" s="45">
        <f t="shared" si="50"/>
        <v>0</v>
      </c>
      <c r="AU83" s="42">
        <v>0</v>
      </c>
      <c r="AV83" s="44">
        <f t="shared" si="51"/>
        <v>0</v>
      </c>
      <c r="AW83" s="45">
        <f t="shared" si="52"/>
        <v>0</v>
      </c>
      <c r="AX83" s="42">
        <v>0</v>
      </c>
      <c r="AY83" s="44">
        <f t="shared" si="53"/>
        <v>0</v>
      </c>
      <c r="AZ83" s="45">
        <f t="shared" si="54"/>
        <v>0</v>
      </c>
      <c r="BA83" s="42">
        <v>0</v>
      </c>
      <c r="BB83" s="44">
        <f t="shared" si="55"/>
        <v>0</v>
      </c>
      <c r="BC83" s="45">
        <f t="shared" si="56"/>
        <v>0</v>
      </c>
      <c r="BD83" s="42">
        <v>0</v>
      </c>
      <c r="BE83" s="44">
        <f t="shared" si="57"/>
        <v>0</v>
      </c>
      <c r="BF83" s="45">
        <f t="shared" si="58"/>
        <v>0</v>
      </c>
      <c r="BG83" s="42">
        <v>0</v>
      </c>
      <c r="BH83" s="44">
        <f t="shared" si="59"/>
        <v>0</v>
      </c>
      <c r="BI83" s="45">
        <f t="shared" si="60"/>
        <v>0</v>
      </c>
      <c r="BJ83" s="42">
        <v>0</v>
      </c>
      <c r="BK83" s="44">
        <f t="shared" si="61"/>
        <v>0</v>
      </c>
      <c r="BL83" s="45">
        <f t="shared" si="62"/>
        <v>0</v>
      </c>
      <c r="BM83" s="42">
        <v>0</v>
      </c>
      <c r="BN83" s="44">
        <f t="shared" si="63"/>
        <v>0</v>
      </c>
      <c r="BO83" s="45">
        <f t="shared" si="64"/>
        <v>0</v>
      </c>
      <c r="BP83" s="42">
        <v>0</v>
      </c>
      <c r="BQ83" s="44">
        <f t="shared" si="65"/>
        <v>0</v>
      </c>
      <c r="BR83" s="45">
        <f t="shared" si="66"/>
        <v>0</v>
      </c>
    </row>
    <row r="84" spans="1:70" x14ac:dyDescent="0.25">
      <c r="A84" s="7" t="s">
        <v>250</v>
      </c>
      <c r="B84" s="7">
        <v>1268655</v>
      </c>
      <c r="C84" s="21" t="s">
        <v>252</v>
      </c>
      <c r="D84" s="21" t="s">
        <v>251</v>
      </c>
      <c r="E84" s="8">
        <v>1</v>
      </c>
      <c r="F84" s="9">
        <v>0.28999999999999998</v>
      </c>
      <c r="G84" s="31">
        <f t="shared" si="67"/>
        <v>0.28999999999999998</v>
      </c>
      <c r="H84">
        <v>0</v>
      </c>
      <c r="I84" s="34">
        <f t="shared" si="68"/>
        <v>0</v>
      </c>
      <c r="J84" s="34">
        <f t="shared" si="69"/>
        <v>0</v>
      </c>
      <c r="K84" s="42">
        <v>0</v>
      </c>
      <c r="L84" s="34">
        <f t="shared" si="70"/>
        <v>0</v>
      </c>
      <c r="M84" s="34">
        <f t="shared" si="71"/>
        <v>0</v>
      </c>
      <c r="N84" s="42">
        <v>0</v>
      </c>
      <c r="O84" s="44">
        <f t="shared" si="72"/>
        <v>0</v>
      </c>
      <c r="P84" s="45">
        <f t="shared" si="73"/>
        <v>0</v>
      </c>
      <c r="Q84" s="42">
        <v>3</v>
      </c>
      <c r="R84" s="44">
        <f t="shared" ref="R84:R86" si="88">$G84*Q84</f>
        <v>0.86999999999999988</v>
      </c>
      <c r="S84" s="45">
        <f t="shared" ref="S84:S86" si="89">S$4*R84</f>
        <v>1.7399999999999998</v>
      </c>
      <c r="T84" s="42">
        <v>0</v>
      </c>
      <c r="U84" s="44">
        <f t="shared" si="76"/>
        <v>0</v>
      </c>
      <c r="V84" s="45">
        <f t="shared" si="77"/>
        <v>0</v>
      </c>
      <c r="W84" s="42">
        <v>0</v>
      </c>
      <c r="X84" s="44">
        <f t="shared" si="78"/>
        <v>0</v>
      </c>
      <c r="Y84" s="45">
        <f t="shared" si="79"/>
        <v>0</v>
      </c>
      <c r="Z84" s="42">
        <v>0</v>
      </c>
      <c r="AA84" s="44">
        <f t="shared" si="80"/>
        <v>0</v>
      </c>
      <c r="AB84" s="45">
        <f t="shared" si="81"/>
        <v>0</v>
      </c>
      <c r="AC84" s="42">
        <v>0</v>
      </c>
      <c r="AD84" s="44">
        <f t="shared" si="82"/>
        <v>0</v>
      </c>
      <c r="AE84" s="45">
        <f t="shared" si="83"/>
        <v>0</v>
      </c>
      <c r="AF84" s="42">
        <v>0</v>
      </c>
      <c r="AG84" s="44">
        <f t="shared" si="84"/>
        <v>0</v>
      </c>
      <c r="AH84" s="45">
        <f t="shared" si="85"/>
        <v>0</v>
      </c>
      <c r="AI84" s="42">
        <v>0</v>
      </c>
      <c r="AJ84" s="44">
        <f t="shared" si="86"/>
        <v>0</v>
      </c>
      <c r="AK84" s="45">
        <f t="shared" si="87"/>
        <v>0</v>
      </c>
      <c r="AL84" s="42">
        <v>0</v>
      </c>
      <c r="AM84" s="44">
        <f t="shared" si="45"/>
        <v>0</v>
      </c>
      <c r="AN84" s="45">
        <f t="shared" si="46"/>
        <v>0</v>
      </c>
      <c r="AO84" s="42">
        <v>0</v>
      </c>
      <c r="AP84" s="44">
        <f t="shared" si="47"/>
        <v>0</v>
      </c>
      <c r="AQ84" s="45">
        <f t="shared" si="48"/>
        <v>0</v>
      </c>
      <c r="AR84">
        <v>0</v>
      </c>
      <c r="AS84" s="44">
        <f t="shared" si="49"/>
        <v>0</v>
      </c>
      <c r="AT84" s="45">
        <f t="shared" si="50"/>
        <v>0</v>
      </c>
      <c r="AU84">
        <v>0</v>
      </c>
      <c r="AV84" s="44">
        <f t="shared" si="51"/>
        <v>0</v>
      </c>
      <c r="AW84" s="45">
        <f t="shared" si="52"/>
        <v>0</v>
      </c>
      <c r="AX84">
        <v>0</v>
      </c>
      <c r="AY84" s="44">
        <f t="shared" si="53"/>
        <v>0</v>
      </c>
      <c r="AZ84" s="45">
        <f t="shared" si="54"/>
        <v>0</v>
      </c>
      <c r="BA84" s="42">
        <v>0</v>
      </c>
      <c r="BB84" s="44">
        <f t="shared" si="55"/>
        <v>0</v>
      </c>
      <c r="BC84" s="45">
        <f t="shared" si="56"/>
        <v>0</v>
      </c>
      <c r="BD84" s="42">
        <v>0</v>
      </c>
      <c r="BE84" s="44">
        <f t="shared" si="57"/>
        <v>0</v>
      </c>
      <c r="BF84" s="45">
        <f t="shared" si="58"/>
        <v>0</v>
      </c>
      <c r="BG84" s="42">
        <v>0</v>
      </c>
      <c r="BH84" s="44">
        <f t="shared" si="59"/>
        <v>0</v>
      </c>
      <c r="BI84" s="45">
        <f t="shared" si="60"/>
        <v>0</v>
      </c>
      <c r="BJ84" s="42">
        <v>0</v>
      </c>
      <c r="BK84" s="44">
        <f t="shared" si="61"/>
        <v>0</v>
      </c>
      <c r="BL84" s="45">
        <f t="shared" si="62"/>
        <v>0</v>
      </c>
      <c r="BM84" s="42">
        <v>0</v>
      </c>
      <c r="BN84" s="44">
        <f t="shared" si="63"/>
        <v>0</v>
      </c>
      <c r="BO84" s="45">
        <f t="shared" si="64"/>
        <v>0</v>
      </c>
      <c r="BP84" s="42">
        <v>0</v>
      </c>
      <c r="BQ84" s="44">
        <f t="shared" si="65"/>
        <v>0</v>
      </c>
      <c r="BR84" s="45">
        <f t="shared" si="66"/>
        <v>0</v>
      </c>
    </row>
    <row r="85" spans="1:70" x14ac:dyDescent="0.25">
      <c r="A85" s="65" t="s">
        <v>406</v>
      </c>
      <c r="B85" s="21">
        <v>1877102</v>
      </c>
      <c r="C85" s="65" t="s">
        <v>407</v>
      </c>
      <c r="D85" s="65" t="s">
        <v>411</v>
      </c>
      <c r="E85" s="7">
        <v>100</v>
      </c>
      <c r="F85" s="56">
        <v>28.6</v>
      </c>
      <c r="G85" s="70">
        <f t="shared" si="67"/>
        <v>0.28600000000000003</v>
      </c>
      <c r="H85">
        <v>0</v>
      </c>
      <c r="I85" s="34">
        <f t="shared" si="68"/>
        <v>0</v>
      </c>
      <c r="J85" s="34">
        <f t="shared" si="69"/>
        <v>0</v>
      </c>
      <c r="K85" s="42">
        <v>0</v>
      </c>
      <c r="L85" s="34">
        <f t="shared" si="70"/>
        <v>0</v>
      </c>
      <c r="M85" s="34">
        <f t="shared" si="71"/>
        <v>0</v>
      </c>
      <c r="N85" s="42">
        <v>0</v>
      </c>
      <c r="O85" s="44">
        <f t="shared" si="72"/>
        <v>0</v>
      </c>
      <c r="P85" s="45">
        <f t="shared" si="73"/>
        <v>0</v>
      </c>
      <c r="Q85" s="42">
        <v>0</v>
      </c>
      <c r="R85" s="44">
        <f t="shared" si="88"/>
        <v>0</v>
      </c>
      <c r="S85" s="45">
        <f t="shared" si="89"/>
        <v>0</v>
      </c>
      <c r="T85" s="42">
        <v>0</v>
      </c>
      <c r="U85" s="44">
        <f t="shared" si="76"/>
        <v>0</v>
      </c>
      <c r="V85" s="45">
        <f t="shared" si="77"/>
        <v>0</v>
      </c>
      <c r="W85" s="42">
        <v>0</v>
      </c>
      <c r="X85" s="44">
        <f t="shared" si="78"/>
        <v>0</v>
      </c>
      <c r="Y85" s="45">
        <f t="shared" si="79"/>
        <v>0</v>
      </c>
      <c r="Z85" s="42">
        <v>0</v>
      </c>
      <c r="AA85" s="44">
        <f t="shared" si="80"/>
        <v>0</v>
      </c>
      <c r="AB85" s="45">
        <f t="shared" si="81"/>
        <v>0</v>
      </c>
      <c r="AC85" s="42">
        <v>0</v>
      </c>
      <c r="AD85" s="44">
        <f t="shared" si="82"/>
        <v>0</v>
      </c>
      <c r="AE85" s="45">
        <f t="shared" si="83"/>
        <v>0</v>
      </c>
      <c r="AF85" s="42">
        <v>0</v>
      </c>
      <c r="AG85" s="44">
        <f t="shared" si="84"/>
        <v>0</v>
      </c>
      <c r="AH85" s="45">
        <f t="shared" si="85"/>
        <v>0</v>
      </c>
      <c r="AI85" s="42">
        <v>0</v>
      </c>
      <c r="AJ85" s="44">
        <f t="shared" si="86"/>
        <v>0</v>
      </c>
      <c r="AK85" s="45">
        <f t="shared" si="87"/>
        <v>0</v>
      </c>
      <c r="AL85" s="42">
        <v>0</v>
      </c>
      <c r="AM85" s="44">
        <f t="shared" si="45"/>
        <v>0</v>
      </c>
      <c r="AN85" s="45">
        <f t="shared" si="46"/>
        <v>0</v>
      </c>
      <c r="AO85" s="42">
        <v>0</v>
      </c>
      <c r="AP85" s="44">
        <f t="shared" si="47"/>
        <v>0</v>
      </c>
      <c r="AQ85" s="45">
        <f t="shared" si="48"/>
        <v>0</v>
      </c>
      <c r="AR85">
        <v>0</v>
      </c>
      <c r="AS85" s="44">
        <f t="shared" si="49"/>
        <v>0</v>
      </c>
      <c r="AT85" s="45">
        <f t="shared" si="50"/>
        <v>0</v>
      </c>
      <c r="AU85">
        <v>0</v>
      </c>
      <c r="AV85" s="44">
        <f t="shared" si="51"/>
        <v>0</v>
      </c>
      <c r="AW85" s="45">
        <f t="shared" si="52"/>
        <v>0</v>
      </c>
      <c r="AX85">
        <v>0</v>
      </c>
      <c r="AY85" s="44">
        <f t="shared" si="53"/>
        <v>0</v>
      </c>
      <c r="AZ85" s="45">
        <f t="shared" si="54"/>
        <v>0</v>
      </c>
      <c r="BA85" s="42">
        <v>0</v>
      </c>
      <c r="BB85" s="44">
        <f t="shared" si="55"/>
        <v>0</v>
      </c>
      <c r="BC85" s="45">
        <f t="shared" si="56"/>
        <v>0</v>
      </c>
      <c r="BD85" s="42">
        <v>0</v>
      </c>
      <c r="BE85" s="44">
        <f t="shared" si="57"/>
        <v>0</v>
      </c>
      <c r="BF85" s="45">
        <f t="shared" si="58"/>
        <v>0</v>
      </c>
      <c r="BG85" s="42">
        <v>0</v>
      </c>
      <c r="BH85" s="44">
        <f t="shared" si="59"/>
        <v>0</v>
      </c>
      <c r="BI85" s="45">
        <f t="shared" si="60"/>
        <v>0</v>
      </c>
      <c r="BJ85" s="42">
        <v>0</v>
      </c>
      <c r="BK85" s="44">
        <f t="shared" si="61"/>
        <v>0</v>
      </c>
      <c r="BL85" s="45">
        <f t="shared" si="62"/>
        <v>0</v>
      </c>
      <c r="BM85" s="42">
        <v>0</v>
      </c>
      <c r="BN85" s="44">
        <f t="shared" si="63"/>
        <v>0</v>
      </c>
      <c r="BO85" s="45">
        <f t="shared" si="64"/>
        <v>0</v>
      </c>
      <c r="BP85" s="42">
        <v>0</v>
      </c>
      <c r="BQ85" s="44">
        <f t="shared" si="65"/>
        <v>0</v>
      </c>
      <c r="BR85" s="45">
        <f t="shared" si="66"/>
        <v>0</v>
      </c>
    </row>
    <row r="86" spans="1:70" x14ac:dyDescent="0.25">
      <c r="A86" s="69" t="s">
        <v>414</v>
      </c>
      <c r="B86" s="15">
        <v>1420015</v>
      </c>
      <c r="C86" s="69" t="s">
        <v>415</v>
      </c>
      <c r="D86" s="26" t="s">
        <v>411</v>
      </c>
      <c r="E86" s="16">
        <v>100</v>
      </c>
      <c r="F86" s="59">
        <v>3.79</v>
      </c>
      <c r="G86" s="71">
        <f t="shared" si="67"/>
        <v>3.7900000000000003E-2</v>
      </c>
      <c r="H86">
        <v>0</v>
      </c>
      <c r="I86" s="34">
        <f t="shared" si="68"/>
        <v>0</v>
      </c>
      <c r="J86" s="34">
        <f t="shared" si="69"/>
        <v>0</v>
      </c>
      <c r="K86" s="42">
        <v>0</v>
      </c>
      <c r="L86" s="34">
        <f t="shared" si="70"/>
        <v>0</v>
      </c>
      <c r="M86" s="34">
        <f t="shared" si="71"/>
        <v>0</v>
      </c>
      <c r="N86" s="42">
        <v>0</v>
      </c>
      <c r="O86" s="44">
        <f t="shared" si="72"/>
        <v>0</v>
      </c>
      <c r="P86" s="45">
        <f t="shared" si="73"/>
        <v>0</v>
      </c>
      <c r="Q86" s="42">
        <v>0</v>
      </c>
      <c r="R86" s="44">
        <f t="shared" si="88"/>
        <v>0</v>
      </c>
      <c r="S86" s="45">
        <f t="shared" si="89"/>
        <v>0</v>
      </c>
      <c r="T86" s="42">
        <v>0</v>
      </c>
      <c r="U86" s="44">
        <f t="shared" si="76"/>
        <v>0</v>
      </c>
      <c r="V86" s="45">
        <f t="shared" si="77"/>
        <v>0</v>
      </c>
      <c r="W86" s="42">
        <v>0</v>
      </c>
      <c r="X86" s="44">
        <f t="shared" si="78"/>
        <v>0</v>
      </c>
      <c r="Y86" s="45">
        <f t="shared" si="79"/>
        <v>0</v>
      </c>
      <c r="Z86" s="42">
        <v>0</v>
      </c>
      <c r="AA86" s="44">
        <f t="shared" si="80"/>
        <v>0</v>
      </c>
      <c r="AB86" s="45">
        <f t="shared" si="81"/>
        <v>0</v>
      </c>
      <c r="AC86" s="42">
        <v>0</v>
      </c>
      <c r="AD86" s="44">
        <f t="shared" si="82"/>
        <v>0</v>
      </c>
      <c r="AE86" s="45">
        <f t="shared" si="83"/>
        <v>0</v>
      </c>
      <c r="AF86" s="42">
        <v>0</v>
      </c>
      <c r="AG86" s="44">
        <f t="shared" si="84"/>
        <v>0</v>
      </c>
      <c r="AH86" s="45">
        <f t="shared" si="85"/>
        <v>0</v>
      </c>
      <c r="AI86" s="42">
        <v>0</v>
      </c>
      <c r="AJ86" s="44">
        <f t="shared" si="86"/>
        <v>0</v>
      </c>
      <c r="AK86" s="45">
        <f t="shared" si="87"/>
        <v>0</v>
      </c>
      <c r="AL86" s="42">
        <v>8</v>
      </c>
      <c r="AM86" s="44">
        <f t="shared" si="45"/>
        <v>0.30320000000000003</v>
      </c>
      <c r="AN86" s="45">
        <f t="shared" si="46"/>
        <v>0.30320000000000003</v>
      </c>
      <c r="AO86" s="42">
        <v>8</v>
      </c>
      <c r="AP86" s="44">
        <f t="shared" si="47"/>
        <v>0.30320000000000003</v>
      </c>
      <c r="AQ86" s="45">
        <f t="shared" si="48"/>
        <v>0.30320000000000003</v>
      </c>
      <c r="AR86">
        <v>8</v>
      </c>
      <c r="AS86" s="44">
        <f t="shared" si="49"/>
        <v>0.30320000000000003</v>
      </c>
      <c r="AT86" s="45">
        <f t="shared" si="50"/>
        <v>0.30320000000000003</v>
      </c>
      <c r="AU86">
        <v>8</v>
      </c>
      <c r="AV86" s="44">
        <f t="shared" si="51"/>
        <v>0.30320000000000003</v>
      </c>
      <c r="AW86" s="45">
        <f t="shared" si="52"/>
        <v>0.30320000000000003</v>
      </c>
      <c r="AX86">
        <v>8</v>
      </c>
      <c r="AY86" s="44">
        <f t="shared" si="53"/>
        <v>0.30320000000000003</v>
      </c>
      <c r="AZ86" s="45">
        <f t="shared" si="54"/>
        <v>0.30320000000000003</v>
      </c>
      <c r="BA86" s="42">
        <v>8</v>
      </c>
      <c r="BB86" s="44">
        <f t="shared" si="55"/>
        <v>0.30320000000000003</v>
      </c>
      <c r="BC86" s="45">
        <f t="shared" si="56"/>
        <v>0.30320000000000003</v>
      </c>
      <c r="BD86" s="42">
        <v>8</v>
      </c>
      <c r="BE86" s="44">
        <f t="shared" si="57"/>
        <v>0.30320000000000003</v>
      </c>
      <c r="BF86" s="45">
        <f t="shared" si="58"/>
        <v>0.30320000000000003</v>
      </c>
      <c r="BG86" s="42">
        <v>8</v>
      </c>
      <c r="BH86" s="44">
        <f t="shared" si="59"/>
        <v>0.30320000000000003</v>
      </c>
      <c r="BI86" s="45">
        <f t="shared" si="60"/>
        <v>0.30320000000000003</v>
      </c>
      <c r="BJ86" s="42">
        <v>8</v>
      </c>
      <c r="BK86" s="44">
        <f t="shared" si="61"/>
        <v>0.30320000000000003</v>
      </c>
      <c r="BL86" s="45">
        <f t="shared" si="62"/>
        <v>0.30320000000000003</v>
      </c>
      <c r="BM86" s="42">
        <v>8</v>
      </c>
      <c r="BN86" s="44">
        <f t="shared" si="63"/>
        <v>0.30320000000000003</v>
      </c>
      <c r="BO86" s="45">
        <f t="shared" si="64"/>
        <v>0.30320000000000003</v>
      </c>
      <c r="BP86" s="42">
        <v>8</v>
      </c>
      <c r="BQ86" s="44">
        <f t="shared" si="65"/>
        <v>0.30320000000000003</v>
      </c>
      <c r="BR86" s="45">
        <f t="shared" si="66"/>
        <v>0.30320000000000003</v>
      </c>
    </row>
    <row r="87" spans="1:70" x14ac:dyDescent="0.25">
      <c r="H87" s="2">
        <f t="shared" ref="H87:AM87" si="90">SUM(H7:H86)</f>
        <v>144</v>
      </c>
      <c r="I87" s="36">
        <f t="shared" si="90"/>
        <v>61.959999999999994</v>
      </c>
      <c r="J87" s="36">
        <f t="shared" si="90"/>
        <v>123.91999999999999</v>
      </c>
      <c r="K87" s="46">
        <f t="shared" si="90"/>
        <v>27</v>
      </c>
      <c r="L87" s="36">
        <f t="shared" si="90"/>
        <v>31.782999999999998</v>
      </c>
      <c r="M87" s="47">
        <f t="shared" si="90"/>
        <v>63.565999999999995</v>
      </c>
      <c r="N87" s="46">
        <f t="shared" si="90"/>
        <v>12</v>
      </c>
      <c r="O87" s="51">
        <f t="shared" si="90"/>
        <v>346.96699999999998</v>
      </c>
      <c r="P87" s="47">
        <f t="shared" si="90"/>
        <v>693.93399999999997</v>
      </c>
      <c r="Q87" s="46">
        <f t="shared" si="90"/>
        <v>27</v>
      </c>
      <c r="R87" s="51">
        <f t="shared" si="90"/>
        <v>3.3222941176470586</v>
      </c>
      <c r="S87" s="47">
        <f t="shared" si="90"/>
        <v>6.6445882352941172</v>
      </c>
      <c r="T87" s="46">
        <f t="shared" si="90"/>
        <v>9</v>
      </c>
      <c r="U87" s="51">
        <f t="shared" si="90"/>
        <v>6.3999999999999986</v>
      </c>
      <c r="V87" s="47">
        <f t="shared" si="90"/>
        <v>12.799999999999997</v>
      </c>
      <c r="W87" s="46">
        <f t="shared" si="90"/>
        <v>39</v>
      </c>
      <c r="X87" s="51">
        <f t="shared" si="90"/>
        <v>64.120294117647063</v>
      </c>
      <c r="Y87" s="47">
        <f t="shared" si="90"/>
        <v>128.24058823529413</v>
      </c>
      <c r="Z87" s="46">
        <f t="shared" si="90"/>
        <v>10</v>
      </c>
      <c r="AA87" s="51">
        <f t="shared" si="90"/>
        <v>3.7839999999999998</v>
      </c>
      <c r="AB87" s="47">
        <f t="shared" si="90"/>
        <v>7.5679999999999996</v>
      </c>
      <c r="AC87" s="46">
        <f t="shared" si="90"/>
        <v>30</v>
      </c>
      <c r="AD87" s="51">
        <f t="shared" si="90"/>
        <v>4.6680000000000001</v>
      </c>
      <c r="AE87" s="47">
        <f t="shared" si="90"/>
        <v>4.6680000000000001</v>
      </c>
      <c r="AF87" s="46">
        <f t="shared" si="90"/>
        <v>38</v>
      </c>
      <c r="AG87" s="51">
        <f t="shared" si="90"/>
        <v>23.779294117647062</v>
      </c>
      <c r="AH87" s="47">
        <f t="shared" si="90"/>
        <v>475.58588235294116</v>
      </c>
      <c r="AI87" s="46">
        <f t="shared" si="90"/>
        <v>36</v>
      </c>
      <c r="AJ87" s="51">
        <f t="shared" si="90"/>
        <v>24.246000000000002</v>
      </c>
      <c r="AK87" s="47">
        <f t="shared" si="90"/>
        <v>96.984000000000009</v>
      </c>
      <c r="AL87" s="46">
        <f t="shared" si="90"/>
        <v>29</v>
      </c>
      <c r="AM87" s="51">
        <f t="shared" si="90"/>
        <v>135.47120000000001</v>
      </c>
      <c r="AN87" s="47">
        <f t="shared" ref="AN87:BR87" si="91">SUM(AN7:AN86)</f>
        <v>135.47120000000001</v>
      </c>
      <c r="AO87" s="46">
        <f t="shared" si="91"/>
        <v>30</v>
      </c>
      <c r="AP87" s="51">
        <f t="shared" si="91"/>
        <v>143.69119999999998</v>
      </c>
      <c r="AQ87" s="47">
        <f t="shared" si="91"/>
        <v>143.69119999999998</v>
      </c>
      <c r="AR87" s="46">
        <f t="shared" si="91"/>
        <v>23</v>
      </c>
      <c r="AS87" s="51">
        <f t="shared" si="91"/>
        <v>104.21120000000001</v>
      </c>
      <c r="AT87" s="47">
        <f t="shared" si="91"/>
        <v>104.21120000000001</v>
      </c>
      <c r="AU87" s="46">
        <f t="shared" si="91"/>
        <v>51</v>
      </c>
      <c r="AV87" s="51">
        <f t="shared" si="91"/>
        <v>226.8202</v>
      </c>
      <c r="AW87" s="47">
        <f t="shared" si="91"/>
        <v>226.8202</v>
      </c>
      <c r="AX87" s="46">
        <f t="shared" si="91"/>
        <v>29</v>
      </c>
      <c r="AY87" s="51">
        <f t="shared" si="91"/>
        <v>123.2312</v>
      </c>
      <c r="AZ87" s="47">
        <f t="shared" si="91"/>
        <v>123.2312</v>
      </c>
      <c r="BA87" s="46">
        <f t="shared" si="91"/>
        <v>23</v>
      </c>
      <c r="BB87" s="51">
        <f t="shared" si="91"/>
        <v>104.49120000000001</v>
      </c>
      <c r="BC87" s="47">
        <f t="shared" si="91"/>
        <v>104.49120000000001</v>
      </c>
      <c r="BD87" s="46">
        <f t="shared" si="91"/>
        <v>57</v>
      </c>
      <c r="BE87" s="51">
        <f t="shared" si="91"/>
        <v>284.71119999999996</v>
      </c>
      <c r="BF87" s="47">
        <f t="shared" si="91"/>
        <v>284.71119999999996</v>
      </c>
      <c r="BG87" s="46">
        <f t="shared" si="91"/>
        <v>31</v>
      </c>
      <c r="BH87" s="51">
        <f t="shared" si="91"/>
        <v>146.7312</v>
      </c>
      <c r="BI87" s="47">
        <f t="shared" si="91"/>
        <v>146.7312</v>
      </c>
      <c r="BJ87" s="46">
        <f t="shared" si="91"/>
        <v>37</v>
      </c>
      <c r="BK87" s="51">
        <f t="shared" si="91"/>
        <v>179.9512</v>
      </c>
      <c r="BL87" s="47">
        <f t="shared" si="91"/>
        <v>179.9512</v>
      </c>
      <c r="BM87" s="46">
        <f t="shared" si="91"/>
        <v>23</v>
      </c>
      <c r="BN87" s="51">
        <f t="shared" si="91"/>
        <v>92.811200000000014</v>
      </c>
      <c r="BO87" s="47">
        <f t="shared" si="91"/>
        <v>92.811200000000014</v>
      </c>
      <c r="BP87" s="46">
        <f t="shared" si="91"/>
        <v>35</v>
      </c>
      <c r="BQ87" s="51">
        <f t="shared" si="91"/>
        <v>167.57120000000003</v>
      </c>
      <c r="BR87" s="47">
        <f t="shared" si="91"/>
        <v>167.57120000000003</v>
      </c>
    </row>
    <row r="88" spans="1:70" x14ac:dyDescent="0.25">
      <c r="H88" s="6" t="s">
        <v>315</v>
      </c>
      <c r="I88" s="2" t="s">
        <v>316</v>
      </c>
      <c r="J88" s="2" t="s">
        <v>317</v>
      </c>
      <c r="K88" s="48" t="s">
        <v>315</v>
      </c>
      <c r="L88" s="49" t="s">
        <v>316</v>
      </c>
      <c r="M88" s="50" t="s">
        <v>317</v>
      </c>
      <c r="N88" s="48" t="s">
        <v>315</v>
      </c>
      <c r="O88" s="49" t="s">
        <v>316</v>
      </c>
      <c r="P88" s="50" t="s">
        <v>317</v>
      </c>
      <c r="Q88" s="48" t="s">
        <v>315</v>
      </c>
      <c r="R88" s="49" t="s">
        <v>316</v>
      </c>
      <c r="S88" s="50" t="s">
        <v>317</v>
      </c>
      <c r="T88" s="48" t="s">
        <v>315</v>
      </c>
      <c r="U88" s="49" t="s">
        <v>316</v>
      </c>
      <c r="V88" s="50" t="s">
        <v>317</v>
      </c>
      <c r="W88" s="48" t="s">
        <v>315</v>
      </c>
      <c r="X88" s="49" t="s">
        <v>316</v>
      </c>
      <c r="Y88" s="50" t="s">
        <v>317</v>
      </c>
      <c r="Z88" s="48" t="s">
        <v>315</v>
      </c>
      <c r="AA88" s="49" t="s">
        <v>316</v>
      </c>
      <c r="AB88" s="50" t="s">
        <v>317</v>
      </c>
      <c r="AC88" s="48" t="s">
        <v>315</v>
      </c>
      <c r="AD88" s="49" t="s">
        <v>316</v>
      </c>
      <c r="AE88" s="50" t="s">
        <v>317</v>
      </c>
      <c r="AF88" s="48" t="s">
        <v>315</v>
      </c>
      <c r="AG88" s="49" t="s">
        <v>316</v>
      </c>
      <c r="AH88" s="50" t="s">
        <v>317</v>
      </c>
      <c r="AI88" s="48" t="s">
        <v>315</v>
      </c>
      <c r="AJ88" s="49" t="s">
        <v>316</v>
      </c>
      <c r="AK88" s="50" t="s">
        <v>317</v>
      </c>
      <c r="AL88" s="48" t="s">
        <v>315</v>
      </c>
      <c r="AM88" s="49" t="s">
        <v>316</v>
      </c>
      <c r="AN88" s="50" t="s">
        <v>317</v>
      </c>
      <c r="AO88" s="48" t="s">
        <v>315</v>
      </c>
      <c r="AP88" s="49" t="s">
        <v>316</v>
      </c>
      <c r="AQ88" s="50" t="s">
        <v>317</v>
      </c>
      <c r="AR88" s="48" t="s">
        <v>315</v>
      </c>
      <c r="AS88" s="49" t="s">
        <v>316</v>
      </c>
      <c r="AT88" s="50" t="s">
        <v>317</v>
      </c>
      <c r="AU88" s="48" t="s">
        <v>315</v>
      </c>
      <c r="AV88" s="49" t="s">
        <v>316</v>
      </c>
      <c r="AW88" s="50" t="s">
        <v>317</v>
      </c>
      <c r="AX88" s="48" t="s">
        <v>315</v>
      </c>
      <c r="AY88" s="49" t="s">
        <v>316</v>
      </c>
      <c r="AZ88" s="50" t="s">
        <v>317</v>
      </c>
      <c r="BA88" s="48" t="s">
        <v>315</v>
      </c>
      <c r="BB88" s="49" t="s">
        <v>316</v>
      </c>
      <c r="BC88" s="50" t="s">
        <v>317</v>
      </c>
      <c r="BD88" s="48" t="s">
        <v>315</v>
      </c>
      <c r="BE88" s="49" t="s">
        <v>316</v>
      </c>
      <c r="BF88" s="50" t="s">
        <v>317</v>
      </c>
      <c r="BG88" s="48" t="s">
        <v>315</v>
      </c>
      <c r="BH88" s="49" t="s">
        <v>316</v>
      </c>
      <c r="BI88" s="50" t="s">
        <v>317</v>
      </c>
      <c r="BJ88" s="48" t="s">
        <v>315</v>
      </c>
      <c r="BK88" s="49" t="s">
        <v>316</v>
      </c>
      <c r="BL88" s="50" t="s">
        <v>317</v>
      </c>
      <c r="BM88" s="48" t="s">
        <v>315</v>
      </c>
      <c r="BN88" s="49" t="s">
        <v>316</v>
      </c>
      <c r="BO88" s="50" t="s">
        <v>317</v>
      </c>
      <c r="BP88" s="48" t="s">
        <v>315</v>
      </c>
      <c r="BQ88" s="49" t="s">
        <v>316</v>
      </c>
      <c r="BR88" s="50" t="s">
        <v>317</v>
      </c>
    </row>
    <row r="89" spans="1:70" ht="18.75" x14ac:dyDescent="0.3">
      <c r="H89" s="84" t="s">
        <v>304</v>
      </c>
      <c r="I89" s="84"/>
      <c r="J89" s="84"/>
      <c r="K89" s="80" t="s">
        <v>319</v>
      </c>
      <c r="L89" s="81"/>
      <c r="M89" s="82"/>
      <c r="N89" s="80" t="s">
        <v>320</v>
      </c>
      <c r="O89" s="81"/>
      <c r="P89" s="82"/>
      <c r="Q89" s="80" t="s">
        <v>322</v>
      </c>
      <c r="R89" s="81"/>
      <c r="S89" s="82"/>
      <c r="T89" s="80" t="s">
        <v>323</v>
      </c>
      <c r="U89" s="81"/>
      <c r="V89" s="82"/>
      <c r="W89" s="80" t="s">
        <v>325</v>
      </c>
      <c r="X89" s="81"/>
      <c r="Y89" s="82"/>
      <c r="Z89" s="80" t="s">
        <v>330</v>
      </c>
      <c r="AA89" s="81"/>
      <c r="AB89" s="82"/>
      <c r="AC89" s="80" t="s">
        <v>335</v>
      </c>
      <c r="AD89" s="81"/>
      <c r="AE89" s="82"/>
      <c r="AF89" s="80" t="s">
        <v>337</v>
      </c>
      <c r="AG89" s="81"/>
      <c r="AH89" s="82"/>
      <c r="AI89" s="80" t="s">
        <v>340</v>
      </c>
      <c r="AJ89" s="81"/>
      <c r="AK89" s="82"/>
      <c r="AL89" s="80" t="s">
        <v>378</v>
      </c>
      <c r="AM89" s="81"/>
      <c r="AN89" s="82"/>
      <c r="AO89" s="80" t="s">
        <v>382</v>
      </c>
      <c r="AP89" s="81"/>
      <c r="AQ89" s="82"/>
      <c r="AR89" s="80" t="s">
        <v>383</v>
      </c>
      <c r="AS89" s="81"/>
      <c r="AT89" s="82"/>
      <c r="AU89" s="80" t="s">
        <v>384</v>
      </c>
      <c r="AV89" s="81"/>
      <c r="AW89" s="82"/>
      <c r="AX89" s="80" t="s">
        <v>385</v>
      </c>
      <c r="AY89" s="81"/>
      <c r="AZ89" s="82"/>
      <c r="BA89" s="80" t="s">
        <v>386</v>
      </c>
      <c r="BB89" s="81"/>
      <c r="BC89" s="82"/>
      <c r="BD89" s="80" t="s">
        <v>387</v>
      </c>
      <c r="BE89" s="81"/>
      <c r="BF89" s="82"/>
      <c r="BG89" s="80" t="s">
        <v>388</v>
      </c>
      <c r="BH89" s="81"/>
      <c r="BI89" s="82"/>
      <c r="BJ89" s="80" t="s">
        <v>389</v>
      </c>
      <c r="BK89" s="81"/>
      <c r="BL89" s="82"/>
      <c r="BM89" s="80" t="s">
        <v>390</v>
      </c>
      <c r="BN89" s="81"/>
      <c r="BO89" s="82"/>
      <c r="BP89" s="80" t="s">
        <v>391</v>
      </c>
      <c r="BQ89" s="81"/>
      <c r="BR89" s="82"/>
    </row>
  </sheetData>
  <sortState ref="A49:BR50">
    <sortCondition ref="A49"/>
  </sortState>
  <mergeCells count="64">
    <mergeCell ref="W3:Y3"/>
    <mergeCell ref="W4:X4"/>
    <mergeCell ref="W89:Y89"/>
    <mergeCell ref="Z3:AB3"/>
    <mergeCell ref="Z4:AA4"/>
    <mergeCell ref="Z89:AB89"/>
    <mergeCell ref="Q3:S3"/>
    <mergeCell ref="Q4:R4"/>
    <mergeCell ref="Q89:S89"/>
    <mergeCell ref="T3:V3"/>
    <mergeCell ref="T4:U4"/>
    <mergeCell ref="T89:V89"/>
    <mergeCell ref="A5:G5"/>
    <mergeCell ref="H3:J3"/>
    <mergeCell ref="H89:J89"/>
    <mergeCell ref="H4:I4"/>
    <mergeCell ref="N3:P3"/>
    <mergeCell ref="N4:O4"/>
    <mergeCell ref="N89:P89"/>
    <mergeCell ref="K3:M3"/>
    <mergeCell ref="K4:L4"/>
    <mergeCell ref="K89:M89"/>
    <mergeCell ref="AC3:AE3"/>
    <mergeCell ref="AC4:AD4"/>
    <mergeCell ref="AC89:AE89"/>
    <mergeCell ref="AF3:AH3"/>
    <mergeCell ref="AF4:AG4"/>
    <mergeCell ref="AF89:AH89"/>
    <mergeCell ref="AI3:AK3"/>
    <mergeCell ref="AI4:AJ4"/>
    <mergeCell ref="AI89:AK89"/>
    <mergeCell ref="AL89:AN89"/>
    <mergeCell ref="AO3:AQ3"/>
    <mergeCell ref="AO4:AP4"/>
    <mergeCell ref="AO89:AQ89"/>
    <mergeCell ref="AL3:AN3"/>
    <mergeCell ref="AL4:AM4"/>
    <mergeCell ref="AR3:AT3"/>
    <mergeCell ref="AR4:AS4"/>
    <mergeCell ref="AR89:AT89"/>
    <mergeCell ref="AU3:AW3"/>
    <mergeCell ref="AU4:AV4"/>
    <mergeCell ref="AU89:AW89"/>
    <mergeCell ref="AX3:AZ3"/>
    <mergeCell ref="AX4:AY4"/>
    <mergeCell ref="AX89:AZ89"/>
    <mergeCell ref="BA3:BC3"/>
    <mergeCell ref="BA4:BB4"/>
    <mergeCell ref="BA89:BC89"/>
    <mergeCell ref="BD3:BF3"/>
    <mergeCell ref="BD4:BE4"/>
    <mergeCell ref="BD89:BF89"/>
    <mergeCell ref="BG3:BI3"/>
    <mergeCell ref="BG4:BH4"/>
    <mergeCell ref="BG89:BI89"/>
    <mergeCell ref="BP3:BR3"/>
    <mergeCell ref="BP4:BQ4"/>
    <mergeCell ref="BP89:BR89"/>
    <mergeCell ref="BJ3:BL3"/>
    <mergeCell ref="BJ4:BK4"/>
    <mergeCell ref="BJ89:BL89"/>
    <mergeCell ref="BM3:BO3"/>
    <mergeCell ref="BM4:BN4"/>
    <mergeCell ref="BM89:BO89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B23" sqref="B23"/>
    </sheetView>
  </sheetViews>
  <sheetFormatPr baseColWidth="10" defaultRowHeight="15" x14ac:dyDescent="0.25"/>
  <cols>
    <col min="2" max="2" width="16.7109375" bestFit="1" customWidth="1"/>
    <col min="3" max="3" width="25" bestFit="1" customWidth="1"/>
    <col min="4" max="4" width="28.5703125" bestFit="1" customWidth="1"/>
    <col min="5" max="5" width="12.42578125" bestFit="1" customWidth="1"/>
  </cols>
  <sheetData>
    <row r="2" spans="2:5" x14ac:dyDescent="0.25">
      <c r="C2" s="2" t="s">
        <v>118</v>
      </c>
    </row>
    <row r="3" spans="2:5" x14ac:dyDescent="0.25">
      <c r="B3" t="s">
        <v>24</v>
      </c>
      <c r="C3" t="s">
        <v>25</v>
      </c>
      <c r="D3" t="s">
        <v>73</v>
      </c>
      <c r="E3" t="s">
        <v>31</v>
      </c>
    </row>
    <row r="4" spans="2:5" x14ac:dyDescent="0.25">
      <c r="B4" t="s">
        <v>128</v>
      </c>
      <c r="C4" t="s">
        <v>70</v>
      </c>
      <c r="D4" t="s">
        <v>129</v>
      </c>
      <c r="E4">
        <v>6</v>
      </c>
    </row>
    <row r="5" spans="2:5" x14ac:dyDescent="0.25">
      <c r="B5" t="s">
        <v>128</v>
      </c>
      <c r="C5" t="s">
        <v>3</v>
      </c>
      <c r="D5" t="s">
        <v>130</v>
      </c>
      <c r="E5">
        <v>2</v>
      </c>
    </row>
    <row r="6" spans="2:5" x14ac:dyDescent="0.25">
      <c r="B6" t="s">
        <v>128</v>
      </c>
      <c r="C6" t="s">
        <v>7</v>
      </c>
      <c r="D6" t="s">
        <v>131</v>
      </c>
      <c r="E6">
        <v>4</v>
      </c>
    </row>
    <row r="7" spans="2:5" x14ac:dyDescent="0.25">
      <c r="B7" t="s">
        <v>132</v>
      </c>
      <c r="C7" t="s">
        <v>119</v>
      </c>
      <c r="D7" t="s">
        <v>114</v>
      </c>
      <c r="E7">
        <v>1</v>
      </c>
    </row>
    <row r="8" spans="2:5" x14ac:dyDescent="0.25">
      <c r="B8" t="s">
        <v>132</v>
      </c>
      <c r="C8" t="s">
        <v>9</v>
      </c>
      <c r="D8" t="s">
        <v>120</v>
      </c>
      <c r="E8">
        <v>1</v>
      </c>
    </row>
    <row r="9" spans="2:5" x14ac:dyDescent="0.25">
      <c r="B9" t="s">
        <v>133</v>
      </c>
      <c r="C9" t="s">
        <v>121</v>
      </c>
      <c r="D9" t="s">
        <v>11</v>
      </c>
      <c r="E9">
        <v>1</v>
      </c>
    </row>
    <row r="10" spans="2:5" x14ac:dyDescent="0.25">
      <c r="B10" t="s">
        <v>39</v>
      </c>
      <c r="C10" t="s">
        <v>135</v>
      </c>
      <c r="D10" t="s">
        <v>134</v>
      </c>
      <c r="E10">
        <v>2</v>
      </c>
    </row>
    <row r="11" spans="2:5" x14ac:dyDescent="0.25">
      <c r="B11" t="s">
        <v>136</v>
      </c>
      <c r="C11" t="s">
        <v>122</v>
      </c>
      <c r="D11" t="s">
        <v>93</v>
      </c>
      <c r="E11">
        <v>1</v>
      </c>
    </row>
    <row r="12" spans="2:5" x14ac:dyDescent="0.25">
      <c r="B12" t="s">
        <v>46</v>
      </c>
      <c r="C12" t="s">
        <v>50</v>
      </c>
      <c r="D12" s="1" t="s">
        <v>324</v>
      </c>
      <c r="E12">
        <v>8</v>
      </c>
    </row>
    <row r="13" spans="2:5" x14ac:dyDescent="0.25">
      <c r="B13" t="s">
        <v>46</v>
      </c>
      <c r="C13" s="3" t="s">
        <v>139</v>
      </c>
      <c r="D13" t="s">
        <v>138</v>
      </c>
      <c r="E13">
        <v>2</v>
      </c>
    </row>
    <row r="14" spans="2:5" x14ac:dyDescent="0.25">
      <c r="B14" t="s">
        <v>46</v>
      </c>
      <c r="C14" s="3" t="s">
        <v>141</v>
      </c>
      <c r="D14" t="s">
        <v>140</v>
      </c>
      <c r="E14">
        <v>4</v>
      </c>
    </row>
    <row r="15" spans="2:5" x14ac:dyDescent="0.25">
      <c r="B15" t="s">
        <v>46</v>
      </c>
      <c r="C15" t="s">
        <v>124</v>
      </c>
      <c r="D15" t="s">
        <v>142</v>
      </c>
      <c r="E15">
        <v>2</v>
      </c>
    </row>
    <row r="16" spans="2:5" x14ac:dyDescent="0.25">
      <c r="B16" t="s">
        <v>143</v>
      </c>
      <c r="C16" s="3">
        <v>7805</v>
      </c>
      <c r="D16" t="s">
        <v>18</v>
      </c>
      <c r="E16">
        <v>1</v>
      </c>
    </row>
    <row r="17" spans="2:5" x14ac:dyDescent="0.25">
      <c r="B17" t="s">
        <v>64</v>
      </c>
      <c r="C17" t="s">
        <v>125</v>
      </c>
      <c r="D17" t="s">
        <v>20</v>
      </c>
      <c r="E17">
        <v>1</v>
      </c>
    </row>
    <row r="18" spans="2:5" x14ac:dyDescent="0.25">
      <c r="B18" t="s">
        <v>144</v>
      </c>
      <c r="C18" t="s">
        <v>145</v>
      </c>
      <c r="D18" t="s">
        <v>22</v>
      </c>
      <c r="E18">
        <v>1</v>
      </c>
    </row>
    <row r="19" spans="2:5" x14ac:dyDescent="0.25">
      <c r="B19" s="5" t="s">
        <v>221</v>
      </c>
      <c r="C19" t="s">
        <v>146</v>
      </c>
      <c r="D19" t="s">
        <v>147</v>
      </c>
      <c r="E19">
        <v>2</v>
      </c>
    </row>
    <row r="20" spans="2:5" x14ac:dyDescent="0.25">
      <c r="B20" s="5" t="s">
        <v>221</v>
      </c>
      <c r="C20" t="s">
        <v>148</v>
      </c>
      <c r="D20" t="s">
        <v>127</v>
      </c>
      <c r="E2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workbookViewId="0">
      <selection activeCell="E11" sqref="E11"/>
    </sheetView>
  </sheetViews>
  <sheetFormatPr baseColWidth="10" defaultRowHeight="15" x14ac:dyDescent="0.25"/>
  <cols>
    <col min="2" max="2" width="15.42578125" bestFit="1" customWidth="1"/>
    <col min="3" max="3" width="12.5703125" bestFit="1" customWidth="1"/>
    <col min="4" max="4" width="13.140625" bestFit="1" customWidth="1"/>
    <col min="5" max="5" width="12.42578125" bestFit="1" customWidth="1"/>
  </cols>
  <sheetData>
    <row r="2" spans="2:5" x14ac:dyDescent="0.25">
      <c r="C2" s="2" t="s">
        <v>151</v>
      </c>
    </row>
    <row r="3" spans="2:5" x14ac:dyDescent="0.25">
      <c r="B3" t="s">
        <v>24</v>
      </c>
      <c r="C3" t="s">
        <v>25</v>
      </c>
      <c r="D3" t="s">
        <v>73</v>
      </c>
      <c r="E3" t="s">
        <v>31</v>
      </c>
    </row>
    <row r="4" spans="2:5" x14ac:dyDescent="0.25">
      <c r="B4" t="s">
        <v>39</v>
      </c>
      <c r="C4" t="s">
        <v>149</v>
      </c>
      <c r="D4" t="s">
        <v>152</v>
      </c>
      <c r="E4">
        <v>2</v>
      </c>
    </row>
    <row r="5" spans="2:5" x14ac:dyDescent="0.25">
      <c r="B5" t="s">
        <v>39</v>
      </c>
      <c r="C5" t="s">
        <v>43</v>
      </c>
      <c r="D5" t="s">
        <v>153</v>
      </c>
      <c r="E5">
        <v>4</v>
      </c>
    </row>
    <row r="6" spans="2:5" x14ac:dyDescent="0.25">
      <c r="B6" t="s">
        <v>46</v>
      </c>
      <c r="C6" s="4" t="s">
        <v>154</v>
      </c>
      <c r="D6" t="s">
        <v>108</v>
      </c>
      <c r="E6">
        <v>2</v>
      </c>
    </row>
    <row r="7" spans="2:5" x14ac:dyDescent="0.25">
      <c r="B7" t="s">
        <v>63</v>
      </c>
      <c r="C7" s="5" t="s">
        <v>16</v>
      </c>
      <c r="D7" t="s">
        <v>155</v>
      </c>
      <c r="E7">
        <v>2</v>
      </c>
    </row>
    <row r="8" spans="2:5" x14ac:dyDescent="0.25">
      <c r="B8" t="s">
        <v>157</v>
      </c>
      <c r="C8" t="s">
        <v>150</v>
      </c>
      <c r="D8" t="s">
        <v>156</v>
      </c>
      <c r="E8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6"/>
  <sheetViews>
    <sheetView workbookViewId="0">
      <selection activeCell="E3" sqref="E3"/>
    </sheetView>
  </sheetViews>
  <sheetFormatPr baseColWidth="10" defaultRowHeight="15" x14ac:dyDescent="0.25"/>
  <cols>
    <col min="3" max="3" width="20.7109375" customWidth="1"/>
    <col min="4" max="4" width="48" customWidth="1"/>
  </cols>
  <sheetData>
    <row r="2" spans="2:9" x14ac:dyDescent="0.25">
      <c r="C2" s="2" t="s">
        <v>159</v>
      </c>
    </row>
    <row r="3" spans="2:9" x14ac:dyDescent="0.25">
      <c r="B3" s="54" t="s">
        <v>24</v>
      </c>
      <c r="C3" s="54" t="s">
        <v>25</v>
      </c>
      <c r="D3" s="54" t="s">
        <v>73</v>
      </c>
      <c r="E3" s="54" t="s">
        <v>31</v>
      </c>
      <c r="F3" s="54"/>
      <c r="G3" s="54"/>
      <c r="H3" s="54"/>
    </row>
    <row r="4" spans="2:9" x14ac:dyDescent="0.25">
      <c r="B4" s="54" t="s">
        <v>132</v>
      </c>
      <c r="C4" s="54" t="s">
        <v>332</v>
      </c>
      <c r="D4" s="55" t="s">
        <v>333</v>
      </c>
      <c r="E4" s="54">
        <v>14</v>
      </c>
      <c r="F4" s="54"/>
      <c r="G4" s="54"/>
      <c r="H4" s="54"/>
    </row>
    <row r="5" spans="2:9" x14ac:dyDescent="0.25">
      <c r="B5" s="54" t="s">
        <v>39</v>
      </c>
      <c r="C5" s="54" t="s">
        <v>149</v>
      </c>
      <c r="D5" s="54" t="s">
        <v>152</v>
      </c>
      <c r="E5" s="54">
        <v>2</v>
      </c>
      <c r="F5" s="54"/>
      <c r="G5" s="54"/>
      <c r="H5" s="54"/>
    </row>
    <row r="6" spans="2:9" x14ac:dyDescent="0.25">
      <c r="B6" s="33" t="s">
        <v>46</v>
      </c>
      <c r="C6" s="33" t="s">
        <v>163</v>
      </c>
      <c r="D6" s="53" t="s">
        <v>334</v>
      </c>
      <c r="E6" s="33">
        <v>14</v>
      </c>
      <c r="F6" s="33"/>
      <c r="G6" s="33"/>
      <c r="H6" s="33"/>
      <c r="I6" s="8"/>
    </row>
    <row r="7" spans="2:9" x14ac:dyDescent="0.25">
      <c r="B7" s="33"/>
      <c r="C7" s="33"/>
      <c r="D7" s="33"/>
      <c r="E7" s="53"/>
      <c r="F7" s="33"/>
      <c r="G7" s="33"/>
      <c r="H7" s="33"/>
      <c r="I7" s="8"/>
    </row>
    <row r="8" spans="2:9" x14ac:dyDescent="0.25">
      <c r="B8" s="33"/>
      <c r="C8" s="33"/>
      <c r="D8" s="33"/>
      <c r="E8" s="33"/>
      <c r="F8" s="33"/>
      <c r="G8" s="33"/>
      <c r="H8" s="33"/>
      <c r="I8" s="8"/>
    </row>
    <row r="9" spans="2:9" x14ac:dyDescent="0.25">
      <c r="B9" s="33"/>
      <c r="C9" s="33"/>
      <c r="D9" s="33"/>
      <c r="E9" s="33"/>
      <c r="F9" s="33"/>
      <c r="G9" s="33"/>
      <c r="H9" s="33"/>
      <c r="I9" s="8"/>
    </row>
    <row r="10" spans="2:9" x14ac:dyDescent="0.25">
      <c r="B10" s="33"/>
      <c r="C10" s="33"/>
      <c r="D10" s="33"/>
      <c r="E10" s="33"/>
      <c r="F10" s="33"/>
      <c r="G10" s="33"/>
      <c r="H10" s="33"/>
      <c r="I10" s="8"/>
    </row>
    <row r="11" spans="2:9" x14ac:dyDescent="0.25">
      <c r="B11" s="33"/>
      <c r="C11" s="33"/>
      <c r="D11" s="33"/>
      <c r="E11" s="33"/>
      <c r="F11" s="33"/>
      <c r="G11" s="33"/>
      <c r="H11" s="33"/>
      <c r="I11" s="8"/>
    </row>
    <row r="12" spans="2:9" x14ac:dyDescent="0.25">
      <c r="B12" s="33"/>
      <c r="C12" s="33"/>
      <c r="D12" s="33"/>
      <c r="E12" s="33"/>
      <c r="F12" s="33"/>
      <c r="G12" s="33"/>
      <c r="H12" s="8"/>
      <c r="I12" s="8"/>
    </row>
    <row r="13" spans="2:9" x14ac:dyDescent="0.25">
      <c r="B13" s="33"/>
      <c r="C13" s="33"/>
      <c r="D13" s="33"/>
      <c r="E13" s="33"/>
      <c r="F13" s="33"/>
      <c r="G13" s="33"/>
      <c r="H13" s="8"/>
      <c r="I13" s="8"/>
    </row>
    <row r="14" spans="2:9" x14ac:dyDescent="0.25">
      <c r="B14" s="33"/>
      <c r="C14" s="33"/>
      <c r="D14" s="33"/>
      <c r="E14" s="33"/>
      <c r="F14" s="33"/>
      <c r="G14" s="33"/>
      <c r="H14" s="8"/>
      <c r="I14" s="8"/>
    </row>
    <row r="15" spans="2:9" x14ac:dyDescent="0.25">
      <c r="B15" s="33"/>
      <c r="C15" s="33"/>
      <c r="D15" s="33"/>
      <c r="E15" s="33"/>
      <c r="F15" s="33"/>
      <c r="G15" s="33"/>
      <c r="H15" s="8"/>
      <c r="I15" s="8"/>
    </row>
    <row r="16" spans="2:9" x14ac:dyDescent="0.25">
      <c r="B16" s="8"/>
      <c r="C16" s="8"/>
      <c r="D16" s="8"/>
      <c r="E16" s="8"/>
      <c r="F16" s="8"/>
      <c r="G16" s="8"/>
      <c r="H16" s="8"/>
      <c r="I16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E14" sqref="E14"/>
    </sheetView>
  </sheetViews>
  <sheetFormatPr baseColWidth="10" defaultRowHeight="15" x14ac:dyDescent="0.25"/>
  <cols>
    <col min="2" max="2" width="14.28515625" customWidth="1"/>
    <col min="3" max="3" width="13.28515625" customWidth="1"/>
  </cols>
  <sheetData>
    <row r="2" spans="2:5" x14ac:dyDescent="0.25">
      <c r="C2" s="2" t="s">
        <v>348</v>
      </c>
    </row>
    <row r="3" spans="2:5" x14ac:dyDescent="0.25">
      <c r="B3" t="s">
        <v>350</v>
      </c>
      <c r="C3" t="s">
        <v>351</v>
      </c>
      <c r="D3" t="s">
        <v>24</v>
      </c>
      <c r="E3" t="s">
        <v>349</v>
      </c>
    </row>
    <row r="4" spans="2:5" x14ac:dyDescent="0.25">
      <c r="B4">
        <v>2</v>
      </c>
      <c r="C4" t="s">
        <v>352</v>
      </c>
      <c r="D4" t="s">
        <v>356</v>
      </c>
      <c r="E4">
        <v>43</v>
      </c>
    </row>
    <row r="5" spans="2:5" x14ac:dyDescent="0.25">
      <c r="B5">
        <v>2</v>
      </c>
      <c r="C5" t="s">
        <v>353</v>
      </c>
      <c r="D5" t="s">
        <v>357</v>
      </c>
      <c r="E5">
        <v>43</v>
      </c>
    </row>
    <row r="6" spans="2:5" x14ac:dyDescent="0.25">
      <c r="B6">
        <v>2</v>
      </c>
      <c r="C6" t="s">
        <v>354</v>
      </c>
      <c r="D6" t="s">
        <v>358</v>
      </c>
      <c r="E6">
        <v>5</v>
      </c>
    </row>
    <row r="7" spans="2:5" x14ac:dyDescent="0.25">
      <c r="B7">
        <v>2</v>
      </c>
      <c r="C7" t="s">
        <v>355</v>
      </c>
      <c r="D7" t="s">
        <v>358</v>
      </c>
      <c r="E7">
        <v>5</v>
      </c>
    </row>
    <row r="8" spans="2:5" x14ac:dyDescent="0.25">
      <c r="B8">
        <v>4</v>
      </c>
      <c r="C8" t="s">
        <v>352</v>
      </c>
      <c r="D8" t="s">
        <v>356</v>
      </c>
      <c r="E8">
        <v>20</v>
      </c>
    </row>
    <row r="9" spans="2:5" x14ac:dyDescent="0.25">
      <c r="B9">
        <v>4</v>
      </c>
      <c r="C9" t="s">
        <v>353</v>
      </c>
      <c r="D9" t="s">
        <v>356</v>
      </c>
      <c r="E9">
        <v>20</v>
      </c>
    </row>
    <row r="10" spans="2:5" x14ac:dyDescent="0.25">
      <c r="B10">
        <v>8</v>
      </c>
      <c r="C10" t="s">
        <v>352</v>
      </c>
      <c r="D10" t="s">
        <v>356</v>
      </c>
      <c r="E10">
        <v>10</v>
      </c>
    </row>
    <row r="11" spans="2:5" x14ac:dyDescent="0.25">
      <c r="B11">
        <v>8</v>
      </c>
      <c r="C11" t="s">
        <v>353</v>
      </c>
      <c r="D11" t="s">
        <v>356</v>
      </c>
      <c r="E11">
        <v>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F6" sqref="F6"/>
    </sheetView>
  </sheetViews>
  <sheetFormatPr baseColWidth="10" defaultRowHeight="15" x14ac:dyDescent="0.25"/>
  <cols>
    <col min="2" max="2" width="12.42578125" customWidth="1"/>
    <col min="5" max="5" width="14.42578125" customWidth="1"/>
  </cols>
  <sheetData>
    <row r="2" spans="2:6" x14ac:dyDescent="0.25">
      <c r="C2" s="2" t="s">
        <v>398</v>
      </c>
      <c r="F2" s="2" t="s">
        <v>416</v>
      </c>
    </row>
    <row r="3" spans="2:6" x14ac:dyDescent="0.25">
      <c r="B3" t="s">
        <v>24</v>
      </c>
      <c r="C3" t="s">
        <v>349</v>
      </c>
      <c r="E3" t="s">
        <v>24</v>
      </c>
      <c r="F3" t="s">
        <v>349</v>
      </c>
    </row>
    <row r="4" spans="2:6" x14ac:dyDescent="0.25">
      <c r="B4" t="s">
        <v>399</v>
      </c>
      <c r="C4">
        <v>8</v>
      </c>
      <c r="E4" t="s">
        <v>417</v>
      </c>
      <c r="F4">
        <v>44</v>
      </c>
    </row>
    <row r="5" spans="2:6" x14ac:dyDescent="0.25">
      <c r="B5" t="s">
        <v>400</v>
      </c>
      <c r="C5">
        <v>1</v>
      </c>
      <c r="E5" t="s">
        <v>410</v>
      </c>
      <c r="F5">
        <v>40</v>
      </c>
    </row>
    <row r="6" spans="2:6" x14ac:dyDescent="0.25">
      <c r="B6" t="s">
        <v>406</v>
      </c>
      <c r="C6">
        <v>100</v>
      </c>
      <c r="E6" t="s">
        <v>414</v>
      </c>
      <c r="F6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tabSelected="1" workbookViewId="0">
      <selection activeCell="G13" sqref="G13"/>
    </sheetView>
  </sheetViews>
  <sheetFormatPr baseColWidth="10" defaultRowHeight="15" x14ac:dyDescent="0.25"/>
  <cols>
    <col min="4" max="5" width="13.140625" customWidth="1"/>
    <col min="6" max="6" width="14.140625" customWidth="1"/>
    <col min="7" max="7" width="14.42578125" customWidth="1"/>
    <col min="8" max="8" width="13.85546875" customWidth="1"/>
  </cols>
  <sheetData>
    <row r="2" spans="2:8" x14ac:dyDescent="0.25">
      <c r="C2" s="2" t="s">
        <v>401</v>
      </c>
    </row>
    <row r="3" spans="2:8" x14ac:dyDescent="0.25">
      <c r="B3" t="s">
        <v>24</v>
      </c>
      <c r="C3" t="s">
        <v>402</v>
      </c>
      <c r="D3" t="s">
        <v>403</v>
      </c>
      <c r="E3" t="s">
        <v>28</v>
      </c>
      <c r="F3" t="s">
        <v>299</v>
      </c>
      <c r="G3" t="s">
        <v>432</v>
      </c>
      <c r="H3" t="s">
        <v>437</v>
      </c>
    </row>
    <row r="4" spans="2:8" x14ac:dyDescent="0.25">
      <c r="B4" t="s">
        <v>404</v>
      </c>
      <c r="C4" t="s">
        <v>405</v>
      </c>
      <c r="D4">
        <v>1</v>
      </c>
      <c r="E4" t="s">
        <v>435</v>
      </c>
      <c r="G4" t="s">
        <v>436</v>
      </c>
      <c r="H4" t="s">
        <v>439</v>
      </c>
    </row>
    <row r="5" spans="2:8" x14ac:dyDescent="0.25">
      <c r="B5" t="s">
        <v>404</v>
      </c>
      <c r="C5" t="s">
        <v>356</v>
      </c>
      <c r="D5">
        <v>1</v>
      </c>
      <c r="E5" t="s">
        <v>435</v>
      </c>
      <c r="G5" t="s">
        <v>436</v>
      </c>
      <c r="H5" t="s">
        <v>439</v>
      </c>
    </row>
    <row r="6" spans="2:8" x14ac:dyDescent="0.25">
      <c r="B6" t="s">
        <v>418</v>
      </c>
      <c r="C6" t="s">
        <v>419</v>
      </c>
      <c r="D6">
        <v>1</v>
      </c>
      <c r="E6" t="s">
        <v>434</v>
      </c>
      <c r="F6">
        <v>1619545</v>
      </c>
      <c r="G6" t="s">
        <v>433</v>
      </c>
      <c r="H6" t="s">
        <v>438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3"/>
  <sheetViews>
    <sheetView topLeftCell="A97" workbookViewId="0">
      <selection activeCell="B25" sqref="B25"/>
    </sheetView>
  </sheetViews>
  <sheetFormatPr baseColWidth="10" defaultRowHeight="15" x14ac:dyDescent="0.25"/>
  <cols>
    <col min="1" max="1" width="16.140625" bestFit="1" customWidth="1"/>
    <col min="2" max="2" width="25" bestFit="1" customWidth="1"/>
    <col min="3" max="3" width="15.85546875" customWidth="1"/>
    <col min="4" max="4" width="19.7109375" customWidth="1"/>
    <col min="5" max="5" width="26.7109375" customWidth="1"/>
    <col min="6" max="6" width="19.7109375" customWidth="1"/>
    <col min="9" max="9" width="16.42578125" customWidth="1"/>
  </cols>
  <sheetData>
    <row r="2" spans="1:9" x14ac:dyDescent="0.25">
      <c r="B2" s="2" t="s">
        <v>68</v>
      </c>
    </row>
    <row r="3" spans="1:9" x14ac:dyDescent="0.25">
      <c r="A3" t="s">
        <v>24</v>
      </c>
      <c r="B3" t="s">
        <v>25</v>
      </c>
      <c r="C3" t="s">
        <v>26</v>
      </c>
      <c r="D3" t="s">
        <v>27</v>
      </c>
      <c r="E3" t="s">
        <v>73</v>
      </c>
      <c r="F3" t="s">
        <v>31</v>
      </c>
      <c r="G3" t="s">
        <v>28</v>
      </c>
      <c r="H3" t="s">
        <v>29</v>
      </c>
      <c r="I3" t="s">
        <v>69</v>
      </c>
    </row>
    <row r="4" spans="1:9" x14ac:dyDescent="0.25">
      <c r="A4" t="s">
        <v>30</v>
      </c>
      <c r="B4" t="s">
        <v>3</v>
      </c>
      <c r="E4" t="s">
        <v>2</v>
      </c>
      <c r="F4">
        <v>1</v>
      </c>
    </row>
    <row r="5" spans="1:9" x14ac:dyDescent="0.25">
      <c r="A5" t="s">
        <v>30</v>
      </c>
      <c r="B5" t="s">
        <v>7</v>
      </c>
      <c r="E5" t="s">
        <v>32</v>
      </c>
      <c r="F5">
        <v>7</v>
      </c>
    </row>
    <row r="6" spans="1:9" ht="30" x14ac:dyDescent="0.25">
      <c r="A6" t="s">
        <v>30</v>
      </c>
      <c r="B6" t="s">
        <v>1</v>
      </c>
      <c r="E6" s="1" t="s">
        <v>67</v>
      </c>
      <c r="F6">
        <v>8</v>
      </c>
    </row>
    <row r="7" spans="1:9" ht="60" x14ac:dyDescent="0.25">
      <c r="A7" t="s">
        <v>30</v>
      </c>
      <c r="B7" t="s">
        <v>5</v>
      </c>
      <c r="E7" s="1" t="s">
        <v>33</v>
      </c>
      <c r="F7">
        <v>17</v>
      </c>
    </row>
    <row r="8" spans="1:9" x14ac:dyDescent="0.25">
      <c r="A8" t="s">
        <v>34</v>
      </c>
      <c r="B8" t="s">
        <v>9</v>
      </c>
      <c r="E8" t="s">
        <v>35</v>
      </c>
      <c r="F8">
        <v>2</v>
      </c>
    </row>
    <row r="9" spans="1:9" ht="30" x14ac:dyDescent="0.25">
      <c r="A9" t="s">
        <v>36</v>
      </c>
      <c r="B9" t="s">
        <v>10</v>
      </c>
      <c r="E9" s="1" t="s">
        <v>37</v>
      </c>
      <c r="F9">
        <v>9</v>
      </c>
    </row>
    <row r="10" spans="1:9" x14ac:dyDescent="0.25">
      <c r="A10" t="s">
        <v>39</v>
      </c>
      <c r="B10" t="s">
        <v>38</v>
      </c>
      <c r="E10" t="s">
        <v>41</v>
      </c>
      <c r="F10">
        <v>5</v>
      </c>
    </row>
    <row r="11" spans="1:9" x14ac:dyDescent="0.25">
      <c r="A11" t="s">
        <v>39</v>
      </c>
      <c r="B11" t="s">
        <v>13</v>
      </c>
      <c r="E11" s="1" t="s">
        <v>40</v>
      </c>
      <c r="F11">
        <v>2</v>
      </c>
    </row>
    <row r="12" spans="1:9" ht="30" x14ac:dyDescent="0.25">
      <c r="A12" t="s">
        <v>39</v>
      </c>
      <c r="B12" t="s">
        <v>42</v>
      </c>
      <c r="E12" s="1" t="s">
        <v>44</v>
      </c>
      <c r="F12">
        <v>10</v>
      </c>
    </row>
    <row r="13" spans="1:9" ht="30" x14ac:dyDescent="0.25">
      <c r="A13" t="s">
        <v>39</v>
      </c>
      <c r="B13" t="s">
        <v>43</v>
      </c>
      <c r="E13" s="1" t="s">
        <v>45</v>
      </c>
      <c r="F13">
        <v>11</v>
      </c>
    </row>
    <row r="14" spans="1:9" ht="30" x14ac:dyDescent="0.25">
      <c r="A14" t="s">
        <v>46</v>
      </c>
      <c r="B14" t="s">
        <v>48</v>
      </c>
      <c r="E14" s="1" t="s">
        <v>62</v>
      </c>
      <c r="F14">
        <v>11</v>
      </c>
    </row>
    <row r="15" spans="1:9" ht="90" x14ac:dyDescent="0.25">
      <c r="A15" t="s">
        <v>46</v>
      </c>
      <c r="B15" t="s">
        <v>49</v>
      </c>
      <c r="E15" s="1" t="s">
        <v>60</v>
      </c>
      <c r="F15">
        <v>25</v>
      </c>
    </row>
    <row r="16" spans="1:9" x14ac:dyDescent="0.25">
      <c r="A16" t="s">
        <v>46</v>
      </c>
      <c r="B16" t="s">
        <v>53</v>
      </c>
      <c r="E16" s="1" t="s">
        <v>15</v>
      </c>
      <c r="F16">
        <v>1</v>
      </c>
    </row>
    <row r="17" spans="1:9" x14ac:dyDescent="0.25">
      <c r="A17" t="s">
        <v>46</v>
      </c>
      <c r="B17" t="s">
        <v>50</v>
      </c>
      <c r="E17" s="1" t="s">
        <v>51</v>
      </c>
      <c r="F17">
        <v>3</v>
      </c>
    </row>
    <row r="18" spans="1:9" x14ac:dyDescent="0.25">
      <c r="A18" t="s">
        <v>46</v>
      </c>
      <c r="B18" t="s">
        <v>54</v>
      </c>
      <c r="E18" s="1" t="s">
        <v>55</v>
      </c>
      <c r="F18">
        <v>2</v>
      </c>
    </row>
    <row r="19" spans="1:9" ht="60" x14ac:dyDescent="0.25">
      <c r="A19" t="s">
        <v>46</v>
      </c>
      <c r="B19" t="s">
        <v>52</v>
      </c>
      <c r="E19" s="1" t="s">
        <v>57</v>
      </c>
      <c r="F19">
        <v>14</v>
      </c>
    </row>
    <row r="20" spans="1:9" x14ac:dyDescent="0.25">
      <c r="A20" t="s">
        <v>46</v>
      </c>
      <c r="B20" t="s">
        <v>56</v>
      </c>
      <c r="E20" s="1" t="s">
        <v>58</v>
      </c>
      <c r="F20">
        <v>3</v>
      </c>
    </row>
    <row r="21" spans="1:9" x14ac:dyDescent="0.25">
      <c r="A21" t="s">
        <v>46</v>
      </c>
      <c r="B21" t="s">
        <v>59</v>
      </c>
      <c r="E21" s="1" t="s">
        <v>61</v>
      </c>
      <c r="F21">
        <v>4</v>
      </c>
    </row>
    <row r="22" spans="1:9" x14ac:dyDescent="0.25">
      <c r="A22" t="s">
        <v>63</v>
      </c>
      <c r="B22" t="s">
        <v>16</v>
      </c>
      <c r="E22" s="1" t="s">
        <v>17</v>
      </c>
      <c r="F22">
        <v>1</v>
      </c>
    </row>
    <row r="23" spans="1:9" x14ac:dyDescent="0.25">
      <c r="A23" t="s">
        <v>64</v>
      </c>
      <c r="B23" t="s">
        <v>19</v>
      </c>
      <c r="E23" s="1" t="s">
        <v>18</v>
      </c>
      <c r="F23">
        <v>1</v>
      </c>
    </row>
    <row r="24" spans="1:9" x14ac:dyDescent="0.25">
      <c r="A24" t="s">
        <v>65</v>
      </c>
      <c r="B24" t="s">
        <v>21</v>
      </c>
      <c r="E24" s="1" t="s">
        <v>66</v>
      </c>
      <c r="F24">
        <v>6</v>
      </c>
    </row>
    <row r="25" spans="1:9" x14ac:dyDescent="0.25">
      <c r="A25" t="s">
        <v>65</v>
      </c>
      <c r="B25" t="s">
        <v>23</v>
      </c>
      <c r="E25" s="1" t="s">
        <v>22</v>
      </c>
      <c r="F25">
        <v>1</v>
      </c>
    </row>
    <row r="28" spans="1:9" x14ac:dyDescent="0.25">
      <c r="B28" s="2" t="s">
        <v>85</v>
      </c>
    </row>
    <row r="29" spans="1:9" x14ac:dyDescent="0.25">
      <c r="A29" t="s">
        <v>24</v>
      </c>
      <c r="B29" t="s">
        <v>25</v>
      </c>
      <c r="C29" t="s">
        <v>26</v>
      </c>
      <c r="D29" t="s">
        <v>27</v>
      </c>
      <c r="E29" t="s">
        <v>73</v>
      </c>
      <c r="F29" t="s">
        <v>31</v>
      </c>
      <c r="G29" t="s">
        <v>28</v>
      </c>
      <c r="H29" t="s">
        <v>29</v>
      </c>
      <c r="I29" t="s">
        <v>69</v>
      </c>
    </row>
    <row r="30" spans="1:9" x14ac:dyDescent="0.25">
      <c r="A30" t="s">
        <v>30</v>
      </c>
      <c r="B30" t="s">
        <v>1</v>
      </c>
      <c r="E30" t="s">
        <v>74</v>
      </c>
      <c r="F30">
        <v>1</v>
      </c>
    </row>
    <row r="31" spans="1:9" x14ac:dyDescent="0.25">
      <c r="A31" t="s">
        <v>30</v>
      </c>
      <c r="B31" t="s">
        <v>3</v>
      </c>
      <c r="E31" t="s">
        <v>2</v>
      </c>
      <c r="F31">
        <v>1</v>
      </c>
    </row>
    <row r="32" spans="1:9" x14ac:dyDescent="0.25">
      <c r="A32" t="s">
        <v>30</v>
      </c>
      <c r="B32" t="s">
        <v>5</v>
      </c>
      <c r="E32" t="s">
        <v>4</v>
      </c>
      <c r="F32">
        <v>1</v>
      </c>
    </row>
    <row r="33" spans="1:9" x14ac:dyDescent="0.25">
      <c r="A33" t="s">
        <v>30</v>
      </c>
      <c r="B33" t="s">
        <v>70</v>
      </c>
      <c r="E33" t="s">
        <v>6</v>
      </c>
      <c r="F33">
        <v>1</v>
      </c>
    </row>
    <row r="34" spans="1:9" x14ac:dyDescent="0.25">
      <c r="A34" t="s">
        <v>30</v>
      </c>
      <c r="B34" t="s">
        <v>7</v>
      </c>
      <c r="E34" t="s">
        <v>8</v>
      </c>
      <c r="F34">
        <v>1</v>
      </c>
    </row>
    <row r="35" spans="1:9" x14ac:dyDescent="0.25">
      <c r="A35" t="s">
        <v>75</v>
      </c>
      <c r="B35" t="s">
        <v>9</v>
      </c>
      <c r="E35" t="s">
        <v>35</v>
      </c>
      <c r="F35">
        <v>2</v>
      </c>
    </row>
    <row r="36" spans="1:9" x14ac:dyDescent="0.25">
      <c r="A36" t="s">
        <v>36</v>
      </c>
      <c r="B36" t="s">
        <v>71</v>
      </c>
      <c r="E36" t="s">
        <v>76</v>
      </c>
      <c r="F36">
        <v>4</v>
      </c>
    </row>
    <row r="37" spans="1:9" x14ac:dyDescent="0.25">
      <c r="A37" t="s">
        <v>39</v>
      </c>
      <c r="B37" t="s">
        <v>13</v>
      </c>
      <c r="E37" t="s">
        <v>77</v>
      </c>
      <c r="F37">
        <v>2</v>
      </c>
    </row>
    <row r="38" spans="1:9" x14ac:dyDescent="0.25">
      <c r="A38" t="s">
        <v>39</v>
      </c>
      <c r="B38" t="s">
        <v>43</v>
      </c>
      <c r="E38" t="s">
        <v>78</v>
      </c>
      <c r="F38">
        <v>4</v>
      </c>
    </row>
    <row r="39" spans="1:9" x14ac:dyDescent="0.25">
      <c r="A39" t="s">
        <v>39</v>
      </c>
      <c r="B39" t="s">
        <v>42</v>
      </c>
      <c r="E39" t="s">
        <v>14</v>
      </c>
      <c r="F39">
        <v>1</v>
      </c>
    </row>
    <row r="40" spans="1:9" x14ac:dyDescent="0.25">
      <c r="A40" t="s">
        <v>46</v>
      </c>
      <c r="B40" t="s">
        <v>80</v>
      </c>
      <c r="E40" t="s">
        <v>79</v>
      </c>
      <c r="F40">
        <v>2</v>
      </c>
    </row>
    <row r="41" spans="1:9" x14ac:dyDescent="0.25">
      <c r="A41" t="s">
        <v>46</v>
      </c>
      <c r="B41" t="s">
        <v>48</v>
      </c>
      <c r="E41" t="s">
        <v>81</v>
      </c>
      <c r="F41">
        <v>7</v>
      </c>
    </row>
    <row r="42" spans="1:9" x14ac:dyDescent="0.25">
      <c r="A42" t="s">
        <v>46</v>
      </c>
      <c r="B42" t="s">
        <v>83</v>
      </c>
      <c r="E42" t="s">
        <v>82</v>
      </c>
      <c r="F42">
        <v>2</v>
      </c>
    </row>
    <row r="43" spans="1:9" x14ac:dyDescent="0.25">
      <c r="A43" t="s">
        <v>84</v>
      </c>
      <c r="B43" t="s">
        <v>19</v>
      </c>
      <c r="E43" t="s">
        <v>18</v>
      </c>
      <c r="F43">
        <v>1</v>
      </c>
    </row>
    <row r="44" spans="1:9" x14ac:dyDescent="0.25">
      <c r="A44" t="s">
        <v>65</v>
      </c>
      <c r="B44" t="s">
        <v>72</v>
      </c>
      <c r="E44" t="s">
        <v>20</v>
      </c>
      <c r="F44">
        <v>1</v>
      </c>
    </row>
    <row r="47" spans="1:9" x14ac:dyDescent="0.25">
      <c r="B47" s="2" t="s">
        <v>86</v>
      </c>
    </row>
    <row r="48" spans="1:9" x14ac:dyDescent="0.25">
      <c r="A48" t="s">
        <v>24</v>
      </c>
      <c r="B48" t="s">
        <v>25</v>
      </c>
      <c r="C48" t="s">
        <v>26</v>
      </c>
      <c r="D48" t="s">
        <v>27</v>
      </c>
      <c r="E48" t="s">
        <v>73</v>
      </c>
      <c r="F48" t="s">
        <v>31</v>
      </c>
      <c r="G48" t="s">
        <v>28</v>
      </c>
      <c r="H48" t="s">
        <v>29</v>
      </c>
      <c r="I48" t="s">
        <v>69</v>
      </c>
    </row>
    <row r="49" spans="1:9" x14ac:dyDescent="0.25">
      <c r="A49" t="s">
        <v>30</v>
      </c>
      <c r="B49" t="s">
        <v>88</v>
      </c>
      <c r="E49" t="s">
        <v>0</v>
      </c>
      <c r="F49">
        <v>1</v>
      </c>
    </row>
    <row r="50" spans="1:9" x14ac:dyDescent="0.25">
      <c r="A50" t="s">
        <v>30</v>
      </c>
      <c r="B50" t="s">
        <v>1</v>
      </c>
      <c r="E50" t="s">
        <v>2</v>
      </c>
      <c r="F50">
        <v>1</v>
      </c>
    </row>
    <row r="51" spans="1:9" x14ac:dyDescent="0.25">
      <c r="A51" t="s">
        <v>39</v>
      </c>
      <c r="B51" t="s">
        <v>43</v>
      </c>
      <c r="E51" t="s">
        <v>11</v>
      </c>
      <c r="F51">
        <v>1</v>
      </c>
    </row>
    <row r="52" spans="1:9" x14ac:dyDescent="0.25">
      <c r="A52" t="s">
        <v>39</v>
      </c>
      <c r="B52" t="s">
        <v>42</v>
      </c>
      <c r="E52" t="s">
        <v>12</v>
      </c>
      <c r="F52">
        <v>1</v>
      </c>
    </row>
    <row r="53" spans="1:9" x14ac:dyDescent="0.25">
      <c r="A53" t="s">
        <v>46</v>
      </c>
      <c r="B53" t="s">
        <v>89</v>
      </c>
      <c r="E53" t="s">
        <v>90</v>
      </c>
      <c r="F53">
        <v>2</v>
      </c>
    </row>
    <row r="54" spans="1:9" x14ac:dyDescent="0.25">
      <c r="A54" t="s">
        <v>46</v>
      </c>
      <c r="B54" t="s">
        <v>91</v>
      </c>
      <c r="E54" t="s">
        <v>47</v>
      </c>
      <c r="F54">
        <v>2</v>
      </c>
    </row>
    <row r="55" spans="1:9" x14ac:dyDescent="0.25">
      <c r="A55" t="s">
        <v>87</v>
      </c>
      <c r="B55" t="s">
        <v>87</v>
      </c>
      <c r="E55" t="s">
        <v>92</v>
      </c>
      <c r="F55">
        <v>4</v>
      </c>
    </row>
    <row r="58" spans="1:9" x14ac:dyDescent="0.25">
      <c r="B58" s="2" t="s">
        <v>102</v>
      </c>
    </row>
    <row r="59" spans="1:9" x14ac:dyDescent="0.25">
      <c r="A59" t="s">
        <v>24</v>
      </c>
      <c r="B59" t="s">
        <v>25</v>
      </c>
      <c r="C59" t="s">
        <v>26</v>
      </c>
      <c r="D59" t="s">
        <v>27</v>
      </c>
      <c r="E59" t="s">
        <v>73</v>
      </c>
      <c r="F59" t="s">
        <v>31</v>
      </c>
      <c r="G59" t="s">
        <v>28</v>
      </c>
      <c r="H59" t="s">
        <v>29</v>
      </c>
      <c r="I59" t="s">
        <v>69</v>
      </c>
    </row>
    <row r="60" spans="1:9" x14ac:dyDescent="0.25">
      <c r="A60" t="s">
        <v>30</v>
      </c>
      <c r="B60" t="s">
        <v>95</v>
      </c>
      <c r="E60" t="s">
        <v>0</v>
      </c>
      <c r="F60">
        <v>1</v>
      </c>
    </row>
    <row r="61" spans="1:9" x14ac:dyDescent="0.25">
      <c r="A61" t="s">
        <v>30</v>
      </c>
      <c r="B61" t="s">
        <v>1</v>
      </c>
      <c r="E61" t="s">
        <v>94</v>
      </c>
      <c r="F61">
        <v>2</v>
      </c>
    </row>
    <row r="62" spans="1:9" x14ac:dyDescent="0.25">
      <c r="A62" t="s">
        <v>30</v>
      </c>
      <c r="B62" t="s">
        <v>7</v>
      </c>
      <c r="E62" t="s">
        <v>4</v>
      </c>
      <c r="F62">
        <v>1</v>
      </c>
    </row>
    <row r="63" spans="1:9" x14ac:dyDescent="0.25">
      <c r="A63" t="s">
        <v>75</v>
      </c>
      <c r="B63" t="s">
        <v>101</v>
      </c>
      <c r="E63" t="s">
        <v>100</v>
      </c>
      <c r="F63">
        <v>3</v>
      </c>
    </row>
    <row r="64" spans="1:9" x14ac:dyDescent="0.25">
      <c r="A64" t="s">
        <v>104</v>
      </c>
      <c r="B64" t="s">
        <v>96</v>
      </c>
      <c r="E64" t="s">
        <v>103</v>
      </c>
      <c r="F64">
        <v>3</v>
      </c>
    </row>
    <row r="65" spans="1:9" x14ac:dyDescent="0.25">
      <c r="A65" t="s">
        <v>39</v>
      </c>
      <c r="B65" t="s">
        <v>43</v>
      </c>
      <c r="E65" t="s">
        <v>11</v>
      </c>
      <c r="F65">
        <v>1</v>
      </c>
    </row>
    <row r="66" spans="1:9" x14ac:dyDescent="0.25">
      <c r="A66" t="s">
        <v>39</v>
      </c>
      <c r="B66" t="s">
        <v>42</v>
      </c>
      <c r="E66" t="s">
        <v>12</v>
      </c>
      <c r="F66">
        <v>1</v>
      </c>
    </row>
    <row r="67" spans="1:9" x14ac:dyDescent="0.25">
      <c r="A67" t="s">
        <v>39</v>
      </c>
      <c r="B67" t="s">
        <v>105</v>
      </c>
      <c r="E67" t="s">
        <v>93</v>
      </c>
      <c r="F67">
        <v>1</v>
      </c>
    </row>
    <row r="68" spans="1:9" x14ac:dyDescent="0.25">
      <c r="A68" t="s">
        <v>107</v>
      </c>
      <c r="B68" t="s">
        <v>97</v>
      </c>
      <c r="E68" t="s">
        <v>106</v>
      </c>
      <c r="F68">
        <v>3</v>
      </c>
    </row>
    <row r="69" spans="1:9" x14ac:dyDescent="0.25">
      <c r="A69" t="s">
        <v>46</v>
      </c>
      <c r="B69" t="s">
        <v>50</v>
      </c>
      <c r="E69" t="s">
        <v>108</v>
      </c>
      <c r="F69">
        <v>2</v>
      </c>
    </row>
    <row r="70" spans="1:9" x14ac:dyDescent="0.25">
      <c r="A70" t="s">
        <v>46</v>
      </c>
      <c r="B70" t="s">
        <v>48</v>
      </c>
      <c r="E70" t="s">
        <v>109</v>
      </c>
      <c r="F70">
        <v>3</v>
      </c>
    </row>
    <row r="71" spans="1:9" x14ac:dyDescent="0.25">
      <c r="A71" t="s">
        <v>46</v>
      </c>
      <c r="B71" t="s">
        <v>111</v>
      </c>
      <c r="E71" t="s">
        <v>110</v>
      </c>
      <c r="F71">
        <v>3</v>
      </c>
    </row>
    <row r="72" spans="1:9" x14ac:dyDescent="0.25">
      <c r="A72" t="s">
        <v>65</v>
      </c>
      <c r="B72" t="s">
        <v>98</v>
      </c>
      <c r="E72" t="s">
        <v>18</v>
      </c>
      <c r="F72">
        <v>1</v>
      </c>
    </row>
    <row r="73" spans="1:9" x14ac:dyDescent="0.25">
      <c r="A73" t="s">
        <v>112</v>
      </c>
      <c r="B73" s="3">
        <v>4001</v>
      </c>
      <c r="E73" t="s">
        <v>99</v>
      </c>
      <c r="F73">
        <v>1</v>
      </c>
    </row>
    <row r="76" spans="1:9" x14ac:dyDescent="0.25">
      <c r="B76" s="2" t="s">
        <v>113</v>
      </c>
    </row>
    <row r="77" spans="1:9" x14ac:dyDescent="0.25">
      <c r="A77" t="s">
        <v>24</v>
      </c>
      <c r="B77" t="s">
        <v>25</v>
      </c>
      <c r="C77" t="s">
        <v>26</v>
      </c>
      <c r="D77" t="s">
        <v>27</v>
      </c>
      <c r="E77" t="s">
        <v>73</v>
      </c>
      <c r="F77" t="s">
        <v>31</v>
      </c>
      <c r="G77" t="s">
        <v>28</v>
      </c>
      <c r="H77" t="s">
        <v>29</v>
      </c>
      <c r="I77" t="s">
        <v>69</v>
      </c>
    </row>
    <row r="78" spans="1:9" x14ac:dyDescent="0.25">
      <c r="A78" t="s">
        <v>30</v>
      </c>
      <c r="B78" t="s">
        <v>1</v>
      </c>
      <c r="E78" t="s">
        <v>0</v>
      </c>
      <c r="F78">
        <v>1</v>
      </c>
    </row>
    <row r="79" spans="1:9" x14ac:dyDescent="0.25">
      <c r="A79" t="s">
        <v>30</v>
      </c>
      <c r="B79" t="s">
        <v>7</v>
      </c>
      <c r="E79" t="s">
        <v>2</v>
      </c>
      <c r="F79">
        <v>1</v>
      </c>
    </row>
    <row r="80" spans="1:9" x14ac:dyDescent="0.25">
      <c r="A80" t="s">
        <v>75</v>
      </c>
      <c r="B80" s="4" t="s">
        <v>115</v>
      </c>
      <c r="E80" t="s">
        <v>114</v>
      </c>
      <c r="F80">
        <v>1</v>
      </c>
    </row>
    <row r="81" spans="1:9" x14ac:dyDescent="0.25">
      <c r="A81" t="s">
        <v>39</v>
      </c>
      <c r="B81" t="s">
        <v>13</v>
      </c>
      <c r="E81" t="s">
        <v>116</v>
      </c>
      <c r="F81">
        <v>2</v>
      </c>
    </row>
    <row r="82" spans="1:9" x14ac:dyDescent="0.25">
      <c r="A82" t="s">
        <v>39</v>
      </c>
      <c r="B82" t="s">
        <v>43</v>
      </c>
      <c r="E82" t="s">
        <v>11</v>
      </c>
      <c r="F82">
        <v>1</v>
      </c>
    </row>
    <row r="83" spans="1:9" x14ac:dyDescent="0.25">
      <c r="A83" t="s">
        <v>46</v>
      </c>
      <c r="B83" t="s">
        <v>50</v>
      </c>
      <c r="E83" t="s">
        <v>108</v>
      </c>
      <c r="F83">
        <v>2</v>
      </c>
    </row>
    <row r="84" spans="1:9" x14ac:dyDescent="0.25">
      <c r="A84" t="s">
        <v>117</v>
      </c>
      <c r="B84" t="s">
        <v>72</v>
      </c>
      <c r="E84" t="s">
        <v>18</v>
      </c>
      <c r="F84">
        <v>1</v>
      </c>
    </row>
    <row r="88" spans="1:9" x14ac:dyDescent="0.25">
      <c r="B88" s="2" t="s">
        <v>118</v>
      </c>
    </row>
    <row r="89" spans="1:9" x14ac:dyDescent="0.25">
      <c r="A89" t="s">
        <v>24</v>
      </c>
      <c r="B89" t="s">
        <v>25</v>
      </c>
      <c r="C89" t="s">
        <v>26</v>
      </c>
      <c r="D89" t="s">
        <v>27</v>
      </c>
      <c r="E89" t="s">
        <v>73</v>
      </c>
      <c r="F89" t="s">
        <v>31</v>
      </c>
      <c r="G89" t="s">
        <v>28</v>
      </c>
      <c r="H89" t="s">
        <v>29</v>
      </c>
      <c r="I89" t="s">
        <v>69</v>
      </c>
    </row>
    <row r="90" spans="1:9" x14ac:dyDescent="0.25">
      <c r="A90" t="s">
        <v>128</v>
      </c>
      <c r="B90" t="s">
        <v>70</v>
      </c>
      <c r="E90" t="s">
        <v>129</v>
      </c>
      <c r="F90">
        <v>6</v>
      </c>
    </row>
    <row r="91" spans="1:9" x14ac:dyDescent="0.25">
      <c r="A91" t="s">
        <v>128</v>
      </c>
      <c r="B91" t="s">
        <v>3</v>
      </c>
      <c r="E91" t="s">
        <v>130</v>
      </c>
      <c r="F91">
        <v>2</v>
      </c>
    </row>
    <row r="92" spans="1:9" x14ac:dyDescent="0.25">
      <c r="A92" t="s">
        <v>128</v>
      </c>
      <c r="B92" t="s">
        <v>7</v>
      </c>
      <c r="E92" t="s">
        <v>131</v>
      </c>
      <c r="F92">
        <v>4</v>
      </c>
    </row>
    <row r="93" spans="1:9" x14ac:dyDescent="0.25">
      <c r="A93" t="s">
        <v>132</v>
      </c>
      <c r="B93" t="s">
        <v>119</v>
      </c>
      <c r="E93" t="s">
        <v>114</v>
      </c>
      <c r="F93">
        <v>1</v>
      </c>
    </row>
    <row r="94" spans="1:9" x14ac:dyDescent="0.25">
      <c r="A94" t="s">
        <v>132</v>
      </c>
      <c r="B94" t="s">
        <v>9</v>
      </c>
      <c r="E94" t="s">
        <v>120</v>
      </c>
      <c r="F94">
        <v>1</v>
      </c>
    </row>
    <row r="95" spans="1:9" x14ac:dyDescent="0.25">
      <c r="A95" t="s">
        <v>133</v>
      </c>
      <c r="B95" t="s">
        <v>121</v>
      </c>
      <c r="E95" t="s">
        <v>11</v>
      </c>
      <c r="F95">
        <v>1</v>
      </c>
    </row>
    <row r="96" spans="1:9" x14ac:dyDescent="0.25">
      <c r="A96" t="s">
        <v>39</v>
      </c>
      <c r="B96" t="s">
        <v>135</v>
      </c>
      <c r="E96" t="s">
        <v>134</v>
      </c>
      <c r="F96">
        <v>2</v>
      </c>
    </row>
    <row r="97" spans="1:9" x14ac:dyDescent="0.25">
      <c r="A97" t="s">
        <v>136</v>
      </c>
      <c r="B97" t="s">
        <v>122</v>
      </c>
      <c r="E97" t="s">
        <v>93</v>
      </c>
      <c r="F97">
        <v>1</v>
      </c>
    </row>
    <row r="98" spans="1:9" ht="30" x14ac:dyDescent="0.25">
      <c r="A98" t="s">
        <v>46</v>
      </c>
      <c r="B98" t="s">
        <v>50</v>
      </c>
      <c r="E98" s="1" t="s">
        <v>137</v>
      </c>
      <c r="F98">
        <v>8</v>
      </c>
    </row>
    <row r="99" spans="1:9" x14ac:dyDescent="0.25">
      <c r="A99" t="s">
        <v>46</v>
      </c>
      <c r="B99" s="3" t="s">
        <v>139</v>
      </c>
      <c r="E99" t="s">
        <v>138</v>
      </c>
      <c r="F99">
        <v>2</v>
      </c>
    </row>
    <row r="100" spans="1:9" x14ac:dyDescent="0.25">
      <c r="A100" t="s">
        <v>46</v>
      </c>
      <c r="B100" s="3" t="s">
        <v>141</v>
      </c>
      <c r="E100" t="s">
        <v>140</v>
      </c>
      <c r="F100">
        <v>4</v>
      </c>
    </row>
    <row r="101" spans="1:9" x14ac:dyDescent="0.25">
      <c r="A101" t="s">
        <v>46</v>
      </c>
      <c r="B101" t="s">
        <v>124</v>
      </c>
      <c r="E101" t="s">
        <v>142</v>
      </c>
      <c r="F101">
        <v>2</v>
      </c>
    </row>
    <row r="102" spans="1:9" x14ac:dyDescent="0.25">
      <c r="A102" t="s">
        <v>143</v>
      </c>
      <c r="B102" s="3">
        <v>7805</v>
      </c>
      <c r="E102" t="s">
        <v>18</v>
      </c>
      <c r="F102">
        <v>1</v>
      </c>
    </row>
    <row r="103" spans="1:9" x14ac:dyDescent="0.25">
      <c r="A103" t="s">
        <v>64</v>
      </c>
      <c r="B103" t="s">
        <v>125</v>
      </c>
      <c r="E103" t="s">
        <v>20</v>
      </c>
      <c r="F103">
        <v>1</v>
      </c>
    </row>
    <row r="104" spans="1:9" x14ac:dyDescent="0.25">
      <c r="A104" t="s">
        <v>144</v>
      </c>
      <c r="B104" t="s">
        <v>145</v>
      </c>
      <c r="E104" t="s">
        <v>22</v>
      </c>
      <c r="F104">
        <v>1</v>
      </c>
    </row>
    <row r="105" spans="1:9" x14ac:dyDescent="0.25">
      <c r="A105" s="5" t="s">
        <v>221</v>
      </c>
      <c r="B105" t="s">
        <v>146</v>
      </c>
      <c r="E105" t="s">
        <v>147</v>
      </c>
      <c r="F105">
        <v>2</v>
      </c>
    </row>
    <row r="106" spans="1:9" x14ac:dyDescent="0.25">
      <c r="A106" s="5" t="s">
        <v>221</v>
      </c>
      <c r="B106" t="s">
        <v>148</v>
      </c>
      <c r="E106" t="s">
        <v>127</v>
      </c>
      <c r="F106">
        <v>1</v>
      </c>
    </row>
    <row r="110" spans="1:9" x14ac:dyDescent="0.25">
      <c r="B110" s="2" t="s">
        <v>151</v>
      </c>
    </row>
    <row r="111" spans="1:9" x14ac:dyDescent="0.25">
      <c r="A111" t="s">
        <v>24</v>
      </c>
      <c r="B111" t="s">
        <v>25</v>
      </c>
      <c r="C111" t="s">
        <v>26</v>
      </c>
      <c r="D111" t="s">
        <v>27</v>
      </c>
      <c r="E111" t="s">
        <v>73</v>
      </c>
      <c r="F111" t="s">
        <v>31</v>
      </c>
      <c r="G111" t="s">
        <v>28</v>
      </c>
      <c r="H111" t="s">
        <v>29</v>
      </c>
      <c r="I111" t="s">
        <v>69</v>
      </c>
    </row>
    <row r="112" spans="1:9" x14ac:dyDescent="0.25">
      <c r="A112" t="s">
        <v>39</v>
      </c>
      <c r="B112" t="s">
        <v>149</v>
      </c>
      <c r="E112" t="s">
        <v>152</v>
      </c>
      <c r="F112">
        <v>2</v>
      </c>
    </row>
    <row r="113" spans="1:9" x14ac:dyDescent="0.25">
      <c r="A113" t="s">
        <v>39</v>
      </c>
      <c r="B113" t="s">
        <v>43</v>
      </c>
      <c r="E113" t="s">
        <v>153</v>
      </c>
      <c r="F113">
        <v>4</v>
      </c>
    </row>
    <row r="114" spans="1:9" x14ac:dyDescent="0.25">
      <c r="A114" t="s">
        <v>46</v>
      </c>
      <c r="B114" s="4" t="s">
        <v>154</v>
      </c>
      <c r="E114" t="s">
        <v>108</v>
      </c>
      <c r="F114">
        <v>2</v>
      </c>
    </row>
    <row r="115" spans="1:9" x14ac:dyDescent="0.25">
      <c r="A115" t="s">
        <v>63</v>
      </c>
      <c r="B115" s="4" t="s">
        <v>154</v>
      </c>
      <c r="E115" t="s">
        <v>155</v>
      </c>
      <c r="F115">
        <v>2</v>
      </c>
    </row>
    <row r="116" spans="1:9" x14ac:dyDescent="0.25">
      <c r="A116" t="s">
        <v>157</v>
      </c>
      <c r="B116" t="s">
        <v>150</v>
      </c>
      <c r="D116" s="4" t="s">
        <v>158</v>
      </c>
      <c r="E116" t="s">
        <v>156</v>
      </c>
      <c r="F116">
        <v>2</v>
      </c>
    </row>
    <row r="119" spans="1:9" x14ac:dyDescent="0.25">
      <c r="B119" s="2" t="s">
        <v>159</v>
      </c>
    </row>
    <row r="120" spans="1:9" x14ac:dyDescent="0.25">
      <c r="A120" t="s">
        <v>24</v>
      </c>
      <c r="B120" t="s">
        <v>25</v>
      </c>
      <c r="C120" t="s">
        <v>26</v>
      </c>
      <c r="D120" t="s">
        <v>27</v>
      </c>
      <c r="E120" t="s">
        <v>73</v>
      </c>
      <c r="F120" t="s">
        <v>31</v>
      </c>
      <c r="G120" t="s">
        <v>28</v>
      </c>
      <c r="H120" t="s">
        <v>29</v>
      </c>
      <c r="I120" t="s">
        <v>69</v>
      </c>
    </row>
    <row r="121" spans="1:9" ht="30" x14ac:dyDescent="0.25">
      <c r="A121" t="s">
        <v>132</v>
      </c>
      <c r="B121" s="4" t="s">
        <v>161</v>
      </c>
      <c r="E121" s="1" t="s">
        <v>160</v>
      </c>
      <c r="F121">
        <v>14</v>
      </c>
    </row>
    <row r="122" spans="1:9" x14ac:dyDescent="0.25">
      <c r="A122" t="s">
        <v>39</v>
      </c>
      <c r="B122" t="s">
        <v>149</v>
      </c>
      <c r="E122" t="s">
        <v>152</v>
      </c>
      <c r="F122">
        <v>2</v>
      </c>
    </row>
    <row r="123" spans="1:9" ht="30" x14ac:dyDescent="0.25">
      <c r="A123" t="s">
        <v>46</v>
      </c>
      <c r="B123" s="4" t="s">
        <v>163</v>
      </c>
      <c r="E123" s="1" t="s">
        <v>162</v>
      </c>
      <c r="F123">
        <v>14</v>
      </c>
    </row>
    <row r="126" spans="1:9" x14ac:dyDescent="0.25">
      <c r="B126" s="2" t="s">
        <v>164</v>
      </c>
    </row>
    <row r="127" spans="1:9" x14ac:dyDescent="0.25">
      <c r="A127" t="s">
        <v>24</v>
      </c>
      <c r="B127" t="s">
        <v>25</v>
      </c>
      <c r="C127" t="s">
        <v>26</v>
      </c>
      <c r="D127" t="s">
        <v>27</v>
      </c>
      <c r="E127" t="s">
        <v>73</v>
      </c>
      <c r="F127" t="s">
        <v>31</v>
      </c>
      <c r="G127" t="s">
        <v>28</v>
      </c>
      <c r="H127" t="s">
        <v>29</v>
      </c>
      <c r="I127" t="s">
        <v>69</v>
      </c>
    </row>
    <row r="128" spans="1:9" x14ac:dyDescent="0.25">
      <c r="A128" t="s">
        <v>30</v>
      </c>
      <c r="B128" t="s">
        <v>1</v>
      </c>
      <c r="E128" t="s">
        <v>175</v>
      </c>
      <c r="F128">
        <v>7</v>
      </c>
    </row>
    <row r="129" spans="1:6" x14ac:dyDescent="0.25">
      <c r="A129" t="s">
        <v>30</v>
      </c>
      <c r="B129" t="s">
        <v>7</v>
      </c>
      <c r="E129" t="s">
        <v>174</v>
      </c>
      <c r="F129">
        <v>7</v>
      </c>
    </row>
    <row r="130" spans="1:6" x14ac:dyDescent="0.25">
      <c r="A130" t="s">
        <v>30</v>
      </c>
      <c r="B130" t="s">
        <v>3</v>
      </c>
      <c r="E130" t="s">
        <v>165</v>
      </c>
      <c r="F130">
        <v>1</v>
      </c>
    </row>
    <row r="131" spans="1:6" x14ac:dyDescent="0.25">
      <c r="A131" t="s">
        <v>30</v>
      </c>
      <c r="B131" t="s">
        <v>95</v>
      </c>
      <c r="E131" t="s">
        <v>166</v>
      </c>
      <c r="F131">
        <v>1</v>
      </c>
    </row>
    <row r="132" spans="1:6" x14ac:dyDescent="0.25">
      <c r="A132" t="s">
        <v>132</v>
      </c>
      <c r="B132" t="s">
        <v>176</v>
      </c>
      <c r="E132" t="s">
        <v>114</v>
      </c>
      <c r="F132">
        <v>1</v>
      </c>
    </row>
    <row r="133" spans="1:6" x14ac:dyDescent="0.25">
      <c r="A133" t="s">
        <v>39</v>
      </c>
      <c r="B133" t="s">
        <v>177</v>
      </c>
      <c r="E133" t="s">
        <v>167</v>
      </c>
      <c r="F133">
        <v>1</v>
      </c>
    </row>
    <row r="134" spans="1:6" x14ac:dyDescent="0.25">
      <c r="A134" t="s">
        <v>39</v>
      </c>
      <c r="B134" t="s">
        <v>149</v>
      </c>
      <c r="E134" t="s">
        <v>178</v>
      </c>
      <c r="F134">
        <v>2</v>
      </c>
    </row>
    <row r="135" spans="1:6" x14ac:dyDescent="0.25">
      <c r="A135" t="s">
        <v>39</v>
      </c>
      <c r="B135" t="s">
        <v>43</v>
      </c>
      <c r="E135" t="s">
        <v>179</v>
      </c>
      <c r="F135">
        <v>9</v>
      </c>
    </row>
    <row r="136" spans="1:6" x14ac:dyDescent="0.25">
      <c r="A136" t="s">
        <v>46</v>
      </c>
      <c r="B136" t="s">
        <v>181</v>
      </c>
      <c r="E136" t="s">
        <v>180</v>
      </c>
      <c r="F136">
        <v>3</v>
      </c>
    </row>
    <row r="137" spans="1:6" x14ac:dyDescent="0.25">
      <c r="A137" t="s">
        <v>46</v>
      </c>
      <c r="B137" t="s">
        <v>182</v>
      </c>
      <c r="E137" t="s">
        <v>123</v>
      </c>
      <c r="F137">
        <v>1</v>
      </c>
    </row>
    <row r="138" spans="1:6" x14ac:dyDescent="0.25">
      <c r="A138" t="s">
        <v>183</v>
      </c>
      <c r="B138" t="s">
        <v>168</v>
      </c>
      <c r="E138" t="s">
        <v>20</v>
      </c>
      <c r="F138">
        <v>1</v>
      </c>
    </row>
    <row r="139" spans="1:6" x14ac:dyDescent="0.25">
      <c r="A139" t="s">
        <v>184</v>
      </c>
      <c r="B139" t="s">
        <v>169</v>
      </c>
      <c r="E139" t="s">
        <v>22</v>
      </c>
      <c r="F139">
        <v>1</v>
      </c>
    </row>
    <row r="140" spans="1:6" x14ac:dyDescent="0.25">
      <c r="A140" t="s">
        <v>185</v>
      </c>
      <c r="B140" t="s">
        <v>170</v>
      </c>
      <c r="E140" t="s">
        <v>126</v>
      </c>
      <c r="F140">
        <v>1</v>
      </c>
    </row>
    <row r="141" spans="1:6" x14ac:dyDescent="0.25">
      <c r="A141" t="s">
        <v>186</v>
      </c>
      <c r="B141" t="s">
        <v>187</v>
      </c>
      <c r="E141" t="s">
        <v>99</v>
      </c>
      <c r="F141">
        <v>1</v>
      </c>
    </row>
    <row r="142" spans="1:6" x14ac:dyDescent="0.25">
      <c r="A142" t="s">
        <v>143</v>
      </c>
      <c r="B142" t="s">
        <v>171</v>
      </c>
      <c r="E142" t="s">
        <v>127</v>
      </c>
      <c r="F142">
        <v>1</v>
      </c>
    </row>
    <row r="143" spans="1:6" x14ac:dyDescent="0.25">
      <c r="A143" t="s">
        <v>188</v>
      </c>
      <c r="B143" t="s">
        <v>173</v>
      </c>
      <c r="E143" t="s">
        <v>172</v>
      </c>
      <c r="F143">
        <v>1</v>
      </c>
    </row>
    <row r="146" spans="1:9" x14ac:dyDescent="0.25">
      <c r="B146" s="2" t="s">
        <v>189</v>
      </c>
    </row>
    <row r="147" spans="1:9" x14ac:dyDescent="0.25">
      <c r="A147" t="s">
        <v>24</v>
      </c>
      <c r="B147" t="s">
        <v>25</v>
      </c>
      <c r="C147" t="s">
        <v>26</v>
      </c>
      <c r="D147" t="s">
        <v>27</v>
      </c>
      <c r="E147" t="s">
        <v>73</v>
      </c>
      <c r="F147" t="s">
        <v>31</v>
      </c>
      <c r="G147" t="s">
        <v>28</v>
      </c>
      <c r="H147" t="s">
        <v>29</v>
      </c>
      <c r="I147" t="s">
        <v>69</v>
      </c>
    </row>
    <row r="148" spans="1:9" x14ac:dyDescent="0.25">
      <c r="A148" t="s">
        <v>30</v>
      </c>
      <c r="B148" t="s">
        <v>1</v>
      </c>
      <c r="E148" t="s">
        <v>191</v>
      </c>
      <c r="F148">
        <v>8</v>
      </c>
    </row>
    <row r="149" spans="1:9" x14ac:dyDescent="0.25">
      <c r="A149" t="s">
        <v>30</v>
      </c>
      <c r="B149" t="s">
        <v>3</v>
      </c>
      <c r="E149" t="s">
        <v>2</v>
      </c>
      <c r="F149">
        <v>1</v>
      </c>
    </row>
    <row r="150" spans="1:9" x14ac:dyDescent="0.25">
      <c r="A150" t="s">
        <v>30</v>
      </c>
      <c r="B150" t="s">
        <v>95</v>
      </c>
      <c r="E150" t="s">
        <v>4</v>
      </c>
      <c r="F150">
        <v>1</v>
      </c>
    </row>
    <row r="151" spans="1:9" ht="30" x14ac:dyDescent="0.25">
      <c r="A151" t="s">
        <v>30</v>
      </c>
      <c r="B151" t="s">
        <v>7</v>
      </c>
      <c r="E151" s="1" t="s">
        <v>192</v>
      </c>
      <c r="F151">
        <v>8</v>
      </c>
    </row>
    <row r="152" spans="1:9" x14ac:dyDescent="0.25">
      <c r="A152" t="s">
        <v>75</v>
      </c>
      <c r="B152" s="4" t="s">
        <v>193</v>
      </c>
      <c r="E152" t="s">
        <v>114</v>
      </c>
      <c r="F152">
        <v>1</v>
      </c>
    </row>
    <row r="153" spans="1:9" x14ac:dyDescent="0.25">
      <c r="A153" t="s">
        <v>39</v>
      </c>
      <c r="B153" t="s">
        <v>177</v>
      </c>
      <c r="E153" t="s">
        <v>167</v>
      </c>
      <c r="F153">
        <v>1</v>
      </c>
    </row>
    <row r="154" spans="1:9" x14ac:dyDescent="0.25">
      <c r="A154" t="s">
        <v>39</v>
      </c>
      <c r="B154" t="s">
        <v>194</v>
      </c>
      <c r="E154" t="s">
        <v>178</v>
      </c>
      <c r="F154">
        <v>2</v>
      </c>
    </row>
    <row r="155" spans="1:9" x14ac:dyDescent="0.25">
      <c r="A155" t="s">
        <v>39</v>
      </c>
      <c r="B155" t="s">
        <v>43</v>
      </c>
      <c r="E155" t="s">
        <v>195</v>
      </c>
      <c r="F155">
        <v>3</v>
      </c>
    </row>
    <row r="156" spans="1:9" x14ac:dyDescent="0.25">
      <c r="A156" t="s">
        <v>46</v>
      </c>
      <c r="B156" t="s">
        <v>181</v>
      </c>
      <c r="E156" t="s">
        <v>108</v>
      </c>
      <c r="F156">
        <v>2</v>
      </c>
    </row>
    <row r="157" spans="1:9" x14ac:dyDescent="0.25">
      <c r="A157" t="s">
        <v>46</v>
      </c>
      <c r="B157" t="s">
        <v>182</v>
      </c>
      <c r="E157" t="s">
        <v>123</v>
      </c>
      <c r="F157">
        <v>1</v>
      </c>
    </row>
    <row r="158" spans="1:9" x14ac:dyDescent="0.25">
      <c r="A158" t="s">
        <v>143</v>
      </c>
      <c r="B158">
        <v>7805</v>
      </c>
      <c r="E158" t="s">
        <v>18</v>
      </c>
      <c r="F158">
        <v>1</v>
      </c>
    </row>
    <row r="159" spans="1:9" x14ac:dyDescent="0.25">
      <c r="A159" t="s">
        <v>196</v>
      </c>
      <c r="B159" t="s">
        <v>168</v>
      </c>
      <c r="E159" t="s">
        <v>20</v>
      </c>
      <c r="F159">
        <v>1</v>
      </c>
    </row>
    <row r="160" spans="1:9" x14ac:dyDescent="0.25">
      <c r="A160" t="s">
        <v>184</v>
      </c>
      <c r="B160" t="s">
        <v>169</v>
      </c>
      <c r="E160" t="s">
        <v>22</v>
      </c>
      <c r="F160">
        <v>1</v>
      </c>
    </row>
    <row r="161" spans="1:6" x14ac:dyDescent="0.25">
      <c r="A161" t="s">
        <v>185</v>
      </c>
      <c r="B161" t="s">
        <v>170</v>
      </c>
      <c r="E161" t="s">
        <v>126</v>
      </c>
      <c r="F161">
        <v>1</v>
      </c>
    </row>
    <row r="162" spans="1:6" x14ac:dyDescent="0.25">
      <c r="A162" t="s">
        <v>186</v>
      </c>
      <c r="B162" t="s">
        <v>190</v>
      </c>
      <c r="E162" t="s">
        <v>99</v>
      </c>
      <c r="F162">
        <v>1</v>
      </c>
    </row>
    <row r="163" spans="1:6" x14ac:dyDescent="0.25">
      <c r="A163" t="s">
        <v>188</v>
      </c>
      <c r="B163" t="s">
        <v>173</v>
      </c>
      <c r="E163" t="s">
        <v>172</v>
      </c>
      <c r="F163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5"/>
  <sheetViews>
    <sheetView topLeftCell="A70" workbookViewId="0">
      <selection activeCell="L11" sqref="L11"/>
    </sheetView>
  </sheetViews>
  <sheetFormatPr baseColWidth="10" defaultRowHeight="15" x14ac:dyDescent="0.25"/>
  <cols>
    <col min="1" max="1" width="23.7109375" bestFit="1" customWidth="1"/>
    <col min="3" max="3" width="17.7109375" customWidth="1"/>
  </cols>
  <sheetData>
    <row r="3" spans="1:12" ht="21" x14ac:dyDescent="0.35">
      <c r="A3" s="83" t="s">
        <v>198</v>
      </c>
      <c r="B3" s="83"/>
      <c r="C3" s="83"/>
      <c r="D3" s="83"/>
      <c r="E3" s="83"/>
      <c r="F3" s="83"/>
    </row>
    <row r="4" spans="1:12" ht="45" x14ac:dyDescent="0.25">
      <c r="A4" s="17" t="s">
        <v>197</v>
      </c>
      <c r="B4" s="17" t="s">
        <v>299</v>
      </c>
      <c r="C4" s="20" t="s">
        <v>300</v>
      </c>
      <c r="D4" s="20" t="s">
        <v>25</v>
      </c>
      <c r="E4" s="18" t="s">
        <v>201</v>
      </c>
      <c r="F4" s="19" t="s">
        <v>202</v>
      </c>
      <c r="G4" s="60" t="s">
        <v>342</v>
      </c>
      <c r="H4" s="61" t="s">
        <v>345</v>
      </c>
      <c r="I4" s="60" t="s">
        <v>343</v>
      </c>
    </row>
    <row r="5" spans="1:12" x14ac:dyDescent="0.25">
      <c r="A5" s="87" t="s">
        <v>143</v>
      </c>
      <c r="B5" s="7">
        <v>1007558</v>
      </c>
      <c r="C5" s="21" t="s">
        <v>280</v>
      </c>
      <c r="D5" s="27" t="s">
        <v>280</v>
      </c>
      <c r="E5" s="8">
        <v>1</v>
      </c>
      <c r="F5" s="74">
        <v>6</v>
      </c>
      <c r="G5">
        <f>Recapitulatif!H7*Recapitulatif!$J$4+Recapitulatif!K7*Recapitulatif!$M$4+Recapitulatif!N7*Recapitulatif!$P$4+Recapitulatif!Q7*Recapitulatif!$S$4+Recapitulatif!T7*Recapitulatif!$V$4+Recapitulatif!W7*Recapitulatif!$Y$4+Recapitulatif!Z7*Recapitulatif!$AB$4+Recapitulatif!AC7*Recapitulatif!$AE$4+Recapitulatif!AF7*Recapitulatif!$AH$4+Recapitulatif!AI7*Recapitulatif!$AK$4+Recapitulatif!AL7*Recapitulatif!$AN$4+Recapitulatif!AO7*Recapitulatif!$AQ$4+Recapitulatif!AR7*Recapitulatif!$AT$4+Recapitulatif!AU7*Recapitulatif!$AW$4+Recapitulatif!AX7*Recapitulatif!$AZ$4+Recapitulatif!BA7*Recapitulatif!$BC$4+Recapitulatif!BD7*Recapitulatif!$BF$4+Recapitulatif!BG7*Recapitulatif!$BI$4+Recapitulatif!BJ7*Recapitulatif!$BL$4+Recapitulatif!BM7*Recapitulatif!$BO$4+Recapitulatif!BP7*Recapitulatif!$BR$4</f>
        <v>20</v>
      </c>
      <c r="H5">
        <f>ROUNDUP(G5/E5,0)</f>
        <v>20</v>
      </c>
      <c r="I5" s="62">
        <f>H5*F5</f>
        <v>120</v>
      </c>
      <c r="K5" s="94"/>
      <c r="L5" t="s">
        <v>428</v>
      </c>
    </row>
    <row r="6" spans="1:12" x14ac:dyDescent="0.25">
      <c r="A6" s="10" t="s">
        <v>143</v>
      </c>
      <c r="B6" s="10">
        <v>1261398</v>
      </c>
      <c r="C6" s="22" t="s">
        <v>281</v>
      </c>
      <c r="D6" s="28">
        <v>7805</v>
      </c>
      <c r="E6" s="8">
        <v>1</v>
      </c>
      <c r="F6" s="56">
        <v>0.69</v>
      </c>
      <c r="G6">
        <f>Recapitulatif!H8*Recapitulatif!$J$4+Recapitulatif!K8*Recapitulatif!$M$4+Recapitulatif!N8*Recapitulatif!$P$4+Recapitulatif!Q8*Recapitulatif!$S$4+Recapitulatif!T8*Recapitulatif!$V$4+Recapitulatif!W8*Recapitulatif!$Y$4+Recapitulatif!Z8*Recapitulatif!$AB$4+Recapitulatif!AC8*Recapitulatif!$AE$4+Recapitulatif!AF8*Recapitulatif!$AH$4+Recapitulatif!AI8*Recapitulatif!$AK$4+Recapitulatif!AL8*Recapitulatif!$AN$4+Recapitulatif!AO8*Recapitulatif!$AQ$4+Recapitulatif!AR8*Recapitulatif!$AT$4+Recapitulatif!AU8*Recapitulatif!$AW$4+Recapitulatif!AX8*Recapitulatif!$AZ$4+Recapitulatif!BA8*Recapitulatif!$BC$4+Recapitulatif!BD8*Recapitulatif!$BF$4+Recapitulatif!BG8*Recapitulatif!$BI$4+Recapitulatif!BJ8*Recapitulatif!$BL$4+Recapitulatif!BM8*Recapitulatif!$BO$4+Recapitulatif!BP8*Recapitulatif!$BR$4</f>
        <v>0</v>
      </c>
      <c r="H6">
        <f t="shared" ref="H6:H9" si="0">ROUNDUP(G6/E6,0)</f>
        <v>0</v>
      </c>
      <c r="I6" s="62">
        <f t="shared" ref="I6:I10" si="1">H6*F6</f>
        <v>0</v>
      </c>
      <c r="K6" s="95"/>
      <c r="L6" t="s">
        <v>429</v>
      </c>
    </row>
    <row r="7" spans="1:12" ht="15.75" thickBot="1" x14ac:dyDescent="0.3">
      <c r="A7" s="88" t="s">
        <v>143</v>
      </c>
      <c r="B7" s="11">
        <v>1523798</v>
      </c>
      <c r="C7" s="23" t="s">
        <v>295</v>
      </c>
      <c r="D7" s="28" t="s">
        <v>98</v>
      </c>
      <c r="E7" s="8">
        <v>50</v>
      </c>
      <c r="F7" s="56">
        <v>17.100000000000001</v>
      </c>
      <c r="G7">
        <f>Recapitulatif!H9*Recapitulatif!$J$4+Recapitulatif!K9*Recapitulatif!$M$4+Recapitulatif!N9*Recapitulatif!$P$4+Recapitulatif!Q9*Recapitulatif!$S$4+Recapitulatif!T9*Recapitulatif!$V$4+Recapitulatif!W9*Recapitulatif!$Y$4+Recapitulatif!Z9*Recapitulatif!$AB$4+Recapitulatif!AC9*Recapitulatif!$AE$4+Recapitulatif!AF9*Recapitulatif!$AH$4+Recapitulatif!AI9*Recapitulatif!$AK$4+Recapitulatif!AL9*Recapitulatif!$AN$4+Recapitulatif!AO9*Recapitulatif!$AQ$4+Recapitulatif!AR9*Recapitulatif!$AT$4+Recapitulatif!AU9*Recapitulatif!$AW$4+Recapitulatif!AX9*Recapitulatif!$AZ$4+Recapitulatif!BA9*Recapitulatif!$BC$4+Recapitulatif!BD9*Recapitulatif!$BF$4+Recapitulatif!BG9*Recapitulatif!$BI$4+Recapitulatif!BJ9*Recapitulatif!$BL$4+Recapitulatif!BM9*Recapitulatif!$BO$4+Recapitulatif!BP9*Recapitulatif!$BR$4</f>
        <v>8</v>
      </c>
      <c r="H7">
        <f t="shared" si="0"/>
        <v>1</v>
      </c>
      <c r="I7" s="62">
        <f t="shared" si="1"/>
        <v>17.100000000000001</v>
      </c>
      <c r="K7" s="96"/>
      <c r="L7" t="s">
        <v>430</v>
      </c>
    </row>
    <row r="8" spans="1:12" ht="15.75" thickBot="1" x14ac:dyDescent="0.3">
      <c r="A8" s="87" t="s">
        <v>270</v>
      </c>
      <c r="B8" s="7">
        <v>1564954</v>
      </c>
      <c r="C8" s="21" t="s">
        <v>271</v>
      </c>
      <c r="D8" s="27" t="s">
        <v>271</v>
      </c>
      <c r="E8" s="8">
        <v>1</v>
      </c>
      <c r="F8" s="56">
        <v>0.5</v>
      </c>
      <c r="G8">
        <f>Recapitulatif!H10*Recapitulatif!$J$4+Recapitulatif!K10*Recapitulatif!$M$4+Recapitulatif!N10*Recapitulatif!$P$4+Recapitulatif!Q10*Recapitulatif!$S$4+Recapitulatif!T10*Recapitulatif!$V$4+Recapitulatif!W10*Recapitulatif!$Y$4+Recapitulatif!Z10*Recapitulatif!$AB$4+Recapitulatif!AC10*Recapitulatif!$AE$4+Recapitulatif!AF10*Recapitulatif!$AH$4+Recapitulatif!AI10*Recapitulatif!$AK$4+Recapitulatif!AL10*Recapitulatif!$AN$4+Recapitulatif!AO10*Recapitulatif!$AQ$4+Recapitulatif!AR10*Recapitulatif!$AT$4+Recapitulatif!AU10*Recapitulatif!$AW$4+Recapitulatif!AX10*Recapitulatif!$AZ$4+Recapitulatif!BA10*Recapitulatif!$BC$4+Recapitulatif!BD10*Recapitulatif!$BF$4+Recapitulatif!BG10*Recapitulatif!$BI$4+Recapitulatif!BJ10*Recapitulatif!$BL$4+Recapitulatif!BM10*Recapitulatif!$BO$4+Recapitulatif!BP10*Recapitulatif!$BR$4</f>
        <v>12</v>
      </c>
      <c r="H8">
        <f t="shared" si="0"/>
        <v>12</v>
      </c>
      <c r="I8" s="62">
        <f t="shared" si="1"/>
        <v>6</v>
      </c>
      <c r="K8" s="97"/>
      <c r="L8" t="s">
        <v>431</v>
      </c>
    </row>
    <row r="9" spans="1:12" x14ac:dyDescent="0.25">
      <c r="A9" s="87" t="s">
        <v>270</v>
      </c>
      <c r="B9" s="7">
        <v>9486810</v>
      </c>
      <c r="C9" s="21" t="s">
        <v>272</v>
      </c>
      <c r="D9" s="27" t="s">
        <v>272</v>
      </c>
      <c r="E9" s="8">
        <v>1</v>
      </c>
      <c r="F9" s="56">
        <v>0.82</v>
      </c>
      <c r="G9">
        <f>Recapitulatif!H11*Recapitulatif!$J$4+Recapitulatif!K11*Recapitulatif!$M$4+Recapitulatif!N11*Recapitulatif!$P$4+Recapitulatif!Q11*Recapitulatif!$S$4+Recapitulatif!T11*Recapitulatif!$V$4+Recapitulatif!W11*Recapitulatif!$Y$4+Recapitulatif!Z11*Recapitulatif!$AB$4+Recapitulatif!AC11*Recapitulatif!$AE$4+Recapitulatif!AF11*Recapitulatif!$AH$4+Recapitulatif!AI11*Recapitulatif!$AK$4+Recapitulatif!AL11*Recapitulatif!$AN$4+Recapitulatif!AO11*Recapitulatif!$AQ$4+Recapitulatif!AR11*Recapitulatif!$AT$4+Recapitulatif!AU11*Recapitulatif!$AW$4+Recapitulatif!AX11*Recapitulatif!$AZ$4+Recapitulatif!BA11*Recapitulatif!$BC$4+Recapitulatif!BD11*Recapitulatif!$BF$4+Recapitulatif!BG11*Recapitulatif!$BI$4+Recapitulatif!BJ11*Recapitulatif!$BL$4+Recapitulatif!BM11*Recapitulatif!$BO$4+Recapitulatif!BP11*Recapitulatif!$BR$4</f>
        <v>4</v>
      </c>
      <c r="H9">
        <f t="shared" si="0"/>
        <v>4</v>
      </c>
      <c r="I9" s="62">
        <f t="shared" si="1"/>
        <v>3.28</v>
      </c>
    </row>
    <row r="10" spans="1:12" x14ac:dyDescent="0.25">
      <c r="A10" s="89" t="s">
        <v>392</v>
      </c>
      <c r="B10">
        <v>1896827</v>
      </c>
      <c r="C10" s="7" t="s">
        <v>394</v>
      </c>
      <c r="D10" s="27" t="s">
        <v>395</v>
      </c>
      <c r="E10" s="33">
        <v>1</v>
      </c>
      <c r="F10" s="56">
        <v>58.93</v>
      </c>
      <c r="G10">
        <v>9</v>
      </c>
      <c r="H10">
        <v>8</v>
      </c>
      <c r="I10" s="62">
        <f t="shared" si="1"/>
        <v>471.44</v>
      </c>
    </row>
    <row r="11" spans="1:12" x14ac:dyDescent="0.25">
      <c r="A11" s="93" t="s">
        <v>393</v>
      </c>
      <c r="B11">
        <v>1850790</v>
      </c>
      <c r="C11" t="s">
        <v>396</v>
      </c>
      <c r="D11" s="27" t="s">
        <v>397</v>
      </c>
      <c r="E11" s="33">
        <v>1</v>
      </c>
      <c r="F11" s="56">
        <v>51</v>
      </c>
      <c r="G11">
        <f>Recapitulatif!H13*Recapitulatif!$J$4+Recapitulatif!K13*Recapitulatif!$M$4+Recapitulatif!N13*Recapitulatif!$P$4+Recapitulatif!Q13*Recapitulatif!$S$4+Recapitulatif!T13*Recapitulatif!$V$4+Recapitulatif!W13*Recapitulatif!$Y$4+Recapitulatif!Z13*Recapitulatif!$AB$4+Recapitulatif!AC13*Recapitulatif!$AE$4+Recapitulatif!AF13*Recapitulatif!$AH$4+Recapitulatif!AI13*Recapitulatif!$AK$4+Recapitulatif!AL13*Recapitulatif!$AN$4+Recapitulatif!AO13*Recapitulatif!$AQ$4+Recapitulatif!AR13*Recapitulatif!$AT$4+Recapitulatif!AU13*Recapitulatif!$AW$4+Recapitulatif!AX13*Recapitulatif!$AZ$4+Recapitulatif!BA13*Recapitulatif!$BC$4+Recapitulatif!BD13*Recapitulatif!$BF$4+Recapitulatif!BG13*Recapitulatif!$BI$4+Recapitulatif!BJ13*Recapitulatif!$BL$4+Recapitulatif!BM13*Recapitulatif!$BO$4+Recapitulatif!BP13*Recapitulatif!$BR$4</f>
        <v>1</v>
      </c>
      <c r="H11">
        <v>1</v>
      </c>
      <c r="I11" s="62">
        <f t="shared" ref="I11" si="2">H11*F11</f>
        <v>51</v>
      </c>
    </row>
    <row r="12" spans="1:12" x14ac:dyDescent="0.25">
      <c r="A12" s="90" t="s">
        <v>292</v>
      </c>
      <c r="B12" s="7">
        <v>3938414</v>
      </c>
      <c r="C12" s="7" t="s">
        <v>347</v>
      </c>
      <c r="D12" s="21" t="s">
        <v>169</v>
      </c>
      <c r="E12" s="33">
        <v>1</v>
      </c>
      <c r="F12" s="56">
        <v>0.85</v>
      </c>
      <c r="G12">
        <f>Recapitulatif!H14*Recapitulatif!$J$4+Recapitulatif!K14*Recapitulatif!$M$4+Recapitulatif!N14*Recapitulatif!$P$4+Recapitulatif!Q14*Recapitulatif!$S$4+Recapitulatif!T14*Recapitulatif!$V$4+Recapitulatif!W14*Recapitulatif!$Y$4+Recapitulatif!Z14*Recapitulatif!$AB$4+Recapitulatif!AC14*Recapitulatif!$AE$4+Recapitulatif!AF14*Recapitulatif!$AH$4+Recapitulatif!AI14*Recapitulatif!$AK$4+Recapitulatif!AL14*Recapitulatif!$AN$4+Recapitulatif!AO14*Recapitulatif!$AQ$4+Recapitulatif!AR14*Recapitulatif!$AT$4+Recapitulatif!AU14*Recapitulatif!$AW$4+Recapitulatif!AX14*Recapitulatif!$AZ$4+Recapitulatif!BA14*Recapitulatif!$BC$4+Recapitulatif!BD14*Recapitulatif!$BF$4+Recapitulatif!BG14*Recapitulatif!$BI$4+Recapitulatif!BJ14*Recapitulatif!$BL$4+Recapitulatif!BM14*Recapitulatif!$BO$4+Recapitulatif!BP14*Recapitulatif!$BR$4</f>
        <v>24</v>
      </c>
      <c r="H12">
        <f t="shared" ref="H12:H32" si="3">ROUNDUP(G12/E12,0)</f>
        <v>24</v>
      </c>
      <c r="I12" s="62">
        <f t="shared" ref="I12:I33" si="4">H12*F12</f>
        <v>20.399999999999999</v>
      </c>
    </row>
    <row r="13" spans="1:12" x14ac:dyDescent="0.25">
      <c r="A13" s="11" t="s">
        <v>294</v>
      </c>
      <c r="B13" s="13"/>
      <c r="C13" s="24"/>
      <c r="D13" s="22"/>
      <c r="E13" s="33">
        <v>1</v>
      </c>
      <c r="F13" s="56">
        <v>0</v>
      </c>
      <c r="G13">
        <f>Recapitulatif!H15*Recapitulatif!$J$4+Recapitulatif!K15*Recapitulatif!$M$4+Recapitulatif!N15*Recapitulatif!$P$4+Recapitulatif!Q15*Recapitulatif!$S$4+Recapitulatif!T15*Recapitulatif!$V$4+Recapitulatif!W15*Recapitulatif!$Y$4+Recapitulatif!Z15*Recapitulatif!$AB$4+Recapitulatif!AC15*Recapitulatif!$AE$4+Recapitulatif!AF15*Recapitulatif!$AH$4+Recapitulatif!AI15*Recapitulatif!$AK$4+Recapitulatif!AL15*Recapitulatif!$AN$4+Recapitulatif!AO15*Recapitulatif!$AQ$4+Recapitulatif!AR15*Recapitulatif!$AT$4+Recapitulatif!AU15*Recapitulatif!$AW$4+Recapitulatif!AX15*Recapitulatif!$AZ$4+Recapitulatif!BA15*Recapitulatif!$BC$4+Recapitulatif!BD15*Recapitulatif!$BF$4+Recapitulatif!BG15*Recapitulatif!$BI$4+Recapitulatif!BJ15*Recapitulatif!$BL$4+Recapitulatif!BM15*Recapitulatif!$BO$4+Recapitulatif!BP15*Recapitulatif!$BR$4</f>
        <v>4</v>
      </c>
      <c r="H13">
        <f t="shared" si="3"/>
        <v>4</v>
      </c>
      <c r="I13" s="62">
        <f t="shared" si="4"/>
        <v>0</v>
      </c>
    </row>
    <row r="14" spans="1:12" x14ac:dyDescent="0.25">
      <c r="A14" s="7" t="s">
        <v>199</v>
      </c>
      <c r="B14" s="7">
        <v>1694239</v>
      </c>
      <c r="C14" s="21" t="s">
        <v>207</v>
      </c>
      <c r="D14" s="21" t="s">
        <v>1</v>
      </c>
      <c r="E14" s="8">
        <v>1</v>
      </c>
      <c r="F14" s="57">
        <v>3.5999999999999997E-2</v>
      </c>
      <c r="G14">
        <f>Recapitulatif!H16*Recapitulatif!$J$4+Recapitulatif!K16*Recapitulatif!$M$4+Recapitulatif!N16*Recapitulatif!$P$4+Recapitulatif!Q16*Recapitulatif!$S$4+Recapitulatif!T16*Recapitulatif!$V$4+Recapitulatif!W16*Recapitulatif!$Y$4+Recapitulatif!Z16*Recapitulatif!$AB$4+Recapitulatif!AC16*Recapitulatif!$AE$4+Recapitulatif!AF16*Recapitulatif!$AH$4+Recapitulatif!AI16*Recapitulatif!$AK$4+Recapitulatif!AL16*Recapitulatif!$AN$4+Recapitulatif!AO16*Recapitulatif!$AQ$4+Recapitulatif!AR16*Recapitulatif!$AT$4+Recapitulatif!AU16*Recapitulatif!$AW$4+Recapitulatif!AX16*Recapitulatif!$AZ$4+Recapitulatif!BA16*Recapitulatif!$BC$4+Recapitulatif!BD16*Recapitulatif!$BF$4+Recapitulatif!BG16*Recapitulatif!$BI$4+Recapitulatif!BJ16*Recapitulatif!$BL$4+Recapitulatif!BM16*Recapitulatif!$BO$4+Recapitulatif!BP16*Recapitulatif!$BR$4</f>
        <v>198</v>
      </c>
      <c r="H14">
        <f t="shared" si="3"/>
        <v>198</v>
      </c>
      <c r="I14" s="62">
        <f t="shared" si="4"/>
        <v>7.1279999999999992</v>
      </c>
    </row>
    <row r="15" spans="1:12" x14ac:dyDescent="0.25">
      <c r="A15" s="87" t="s">
        <v>199</v>
      </c>
      <c r="B15" s="7">
        <v>1457705</v>
      </c>
      <c r="C15" s="21" t="s">
        <v>208</v>
      </c>
      <c r="D15" s="21" t="s">
        <v>70</v>
      </c>
      <c r="E15" s="8">
        <v>10</v>
      </c>
      <c r="F15" s="56">
        <v>2.6</v>
      </c>
      <c r="G15">
        <f>Recapitulatif!H17*Recapitulatif!$J$4+Recapitulatif!K17*Recapitulatif!$M$4+Recapitulatif!N17*Recapitulatif!$P$4+Recapitulatif!Q17*Recapitulatif!$S$4+Recapitulatif!T17*Recapitulatif!$V$4+Recapitulatif!W17*Recapitulatif!$Y$4+Recapitulatif!Z17*Recapitulatif!$AB$4+Recapitulatif!AC17*Recapitulatif!$AE$4+Recapitulatif!AF17*Recapitulatif!$AH$4+Recapitulatif!AI17*Recapitulatif!$AK$4+Recapitulatif!AL17*Recapitulatif!$AN$4+Recapitulatif!AO17*Recapitulatif!$AQ$4+Recapitulatif!AR17*Recapitulatif!$AT$4+Recapitulatif!AU17*Recapitulatif!$AW$4+Recapitulatif!AX17*Recapitulatif!$AZ$4+Recapitulatif!BA17*Recapitulatif!$BC$4+Recapitulatif!BD17*Recapitulatif!$BF$4+Recapitulatif!BG17*Recapitulatif!$BI$4+Recapitulatif!BJ17*Recapitulatif!$BL$4+Recapitulatif!BM17*Recapitulatif!$BO$4+Recapitulatif!BP17*Recapitulatif!$BR$4</f>
        <v>14</v>
      </c>
      <c r="H15">
        <f t="shared" si="3"/>
        <v>2</v>
      </c>
      <c r="I15" s="62">
        <f t="shared" si="4"/>
        <v>5.2</v>
      </c>
    </row>
    <row r="16" spans="1:12" x14ac:dyDescent="0.25">
      <c r="A16" s="87" t="s">
        <v>199</v>
      </c>
      <c r="B16" s="7">
        <v>1890269</v>
      </c>
      <c r="C16" s="21" t="s">
        <v>209</v>
      </c>
      <c r="D16" s="21" t="s">
        <v>5</v>
      </c>
      <c r="E16" s="8">
        <v>10</v>
      </c>
      <c r="F16" s="56">
        <v>8.6999999999999993</v>
      </c>
      <c r="G16">
        <f>Recapitulatif!H18*Recapitulatif!$J$4+Recapitulatif!K18*Recapitulatif!$M$4+Recapitulatif!N18*Recapitulatif!$P$4+Recapitulatif!Q18*Recapitulatif!$S$4+Recapitulatif!T18*Recapitulatif!$V$4+Recapitulatif!W18*Recapitulatif!$Y$4+Recapitulatif!Z18*Recapitulatif!$AB$4+Recapitulatif!AC18*Recapitulatif!$AE$4+Recapitulatif!AF18*Recapitulatif!$AH$4+Recapitulatif!AI18*Recapitulatif!$AK$4+Recapitulatif!AL18*Recapitulatif!$AN$4+Recapitulatif!AO18*Recapitulatif!$AQ$4+Recapitulatif!AR18*Recapitulatif!$AT$4+Recapitulatif!AU18*Recapitulatif!$AW$4+Recapitulatif!AX18*Recapitulatif!$AZ$4+Recapitulatif!BA18*Recapitulatif!$BC$4+Recapitulatif!BD18*Recapitulatif!$BF$4+Recapitulatif!BG18*Recapitulatif!$BI$4+Recapitulatif!BJ18*Recapitulatif!$BL$4+Recapitulatif!BM18*Recapitulatif!$BO$4+Recapitulatif!BP18*Recapitulatif!$BR$4</f>
        <v>36</v>
      </c>
      <c r="H16">
        <f t="shared" si="3"/>
        <v>4</v>
      </c>
      <c r="I16" s="62">
        <f t="shared" si="4"/>
        <v>34.799999999999997</v>
      </c>
    </row>
    <row r="17" spans="1:9" x14ac:dyDescent="0.25">
      <c r="A17" s="87" t="s">
        <v>199</v>
      </c>
      <c r="B17" s="7">
        <v>1848561</v>
      </c>
      <c r="C17" s="21" t="s">
        <v>210</v>
      </c>
      <c r="D17" s="21" t="s">
        <v>7</v>
      </c>
      <c r="E17" s="8">
        <v>5</v>
      </c>
      <c r="F17" s="56">
        <f>5*0.29</f>
        <v>1.45</v>
      </c>
      <c r="G17">
        <f>Recapitulatif!H19*Recapitulatif!$J$4+Recapitulatif!K19*Recapitulatif!$M$4+Recapitulatif!N19*Recapitulatif!$P$4+Recapitulatif!Q19*Recapitulatif!$S$4+Recapitulatif!T19*Recapitulatif!$V$4+Recapitulatif!W19*Recapitulatif!$Y$4+Recapitulatif!Z19*Recapitulatif!$AB$4+Recapitulatif!AC19*Recapitulatif!$AE$4+Recapitulatif!AF19*Recapitulatif!$AH$4+Recapitulatif!AI19*Recapitulatif!$AK$4+Recapitulatif!AL19*Recapitulatif!$AN$4+Recapitulatif!AO19*Recapitulatif!$AQ$4+Recapitulatif!AR19*Recapitulatif!$AT$4+Recapitulatif!AU19*Recapitulatif!$AW$4+Recapitulatif!AX19*Recapitulatif!$AZ$4+Recapitulatif!BA19*Recapitulatif!$BC$4+Recapitulatif!BD19*Recapitulatif!$BF$4+Recapitulatif!BG19*Recapitulatif!$BI$4+Recapitulatif!BJ19*Recapitulatif!$BL$4+Recapitulatif!BM19*Recapitulatif!$BO$4+Recapitulatif!BP19*Recapitulatif!$BR$4</f>
        <v>200</v>
      </c>
      <c r="H17">
        <f t="shared" si="3"/>
        <v>40</v>
      </c>
      <c r="I17" s="62">
        <f t="shared" si="4"/>
        <v>58</v>
      </c>
    </row>
    <row r="18" spans="1:9" x14ac:dyDescent="0.25">
      <c r="A18" s="87" t="s">
        <v>199</v>
      </c>
      <c r="B18" s="7">
        <v>1144640</v>
      </c>
      <c r="C18" s="21" t="s">
        <v>211</v>
      </c>
      <c r="D18" s="21" t="s">
        <v>95</v>
      </c>
      <c r="E18" s="8">
        <v>5</v>
      </c>
      <c r="F18" s="56">
        <f>0.24*5</f>
        <v>1.2</v>
      </c>
      <c r="G18">
        <f>Recapitulatif!H20*Recapitulatif!$J$4+Recapitulatif!K20*Recapitulatif!$M$4+Recapitulatif!N20*Recapitulatif!$P$4+Recapitulatif!Q20*Recapitulatif!$S$4+Recapitulatif!T20*Recapitulatif!$V$4+Recapitulatif!W20*Recapitulatif!$Y$4+Recapitulatif!Z20*Recapitulatif!$AB$4+Recapitulatif!AC20*Recapitulatif!$AE$4+Recapitulatif!AF20*Recapitulatif!$AH$4+Recapitulatif!AI20*Recapitulatif!$AK$4+Recapitulatif!AL20*Recapitulatif!$AN$4+Recapitulatif!AO20*Recapitulatif!$AQ$4+Recapitulatif!AR20*Recapitulatif!$AT$4+Recapitulatif!AU20*Recapitulatif!$AW$4+Recapitulatif!AX20*Recapitulatif!$AZ$4+Recapitulatif!BA20*Recapitulatif!$BC$4+Recapitulatif!BD20*Recapitulatif!$BF$4+Recapitulatif!BG20*Recapitulatif!$BI$4+Recapitulatif!BJ20*Recapitulatif!$BL$4+Recapitulatif!BM20*Recapitulatif!$BO$4+Recapitulatif!BP20*Recapitulatif!$BR$4</f>
        <v>26</v>
      </c>
      <c r="H18">
        <f t="shared" si="3"/>
        <v>6</v>
      </c>
      <c r="I18" s="62">
        <f t="shared" si="4"/>
        <v>7.1999999999999993</v>
      </c>
    </row>
    <row r="19" spans="1:9" x14ac:dyDescent="0.25">
      <c r="A19" s="87" t="s">
        <v>199</v>
      </c>
      <c r="B19" s="7">
        <v>8126658</v>
      </c>
      <c r="C19" s="21" t="s">
        <v>212</v>
      </c>
      <c r="D19" s="21" t="s">
        <v>3</v>
      </c>
      <c r="E19" s="8">
        <v>1</v>
      </c>
      <c r="F19" s="56">
        <v>0.4</v>
      </c>
      <c r="G19">
        <f>Recapitulatif!H21*Recapitulatif!$J$4+Recapitulatif!K21*Recapitulatif!$M$4+Recapitulatif!N21*Recapitulatif!$P$4+Recapitulatif!Q21*Recapitulatif!$S$4+Recapitulatif!T21*Recapitulatif!$V$4+Recapitulatif!W21*Recapitulatif!$Y$4+Recapitulatif!Z21*Recapitulatif!$AB$4+Recapitulatif!AC21*Recapitulatif!$AE$4+Recapitulatif!AF21*Recapitulatif!$AH$4+Recapitulatif!AI21*Recapitulatif!$AK$4+Recapitulatif!AL21*Recapitulatif!$AN$4+Recapitulatif!AO21*Recapitulatif!$AQ$4+Recapitulatif!AR21*Recapitulatif!$AT$4+Recapitulatif!AU21*Recapitulatif!$AW$4+Recapitulatif!AX21*Recapitulatif!$AZ$4+Recapitulatif!BA21*Recapitulatif!$BC$4+Recapitulatif!BD21*Recapitulatif!$BF$4+Recapitulatif!BG21*Recapitulatif!$BI$4+Recapitulatif!BJ21*Recapitulatif!$BL$4+Recapitulatif!BM21*Recapitulatif!$BO$4+Recapitulatif!BP21*Recapitulatif!$BR$4</f>
        <v>32</v>
      </c>
      <c r="H19">
        <f t="shared" si="3"/>
        <v>32</v>
      </c>
      <c r="I19" s="62">
        <f t="shared" si="4"/>
        <v>12.8</v>
      </c>
    </row>
    <row r="20" spans="1:9" x14ac:dyDescent="0.25">
      <c r="A20" s="87" t="s">
        <v>214</v>
      </c>
      <c r="B20" s="7">
        <v>1165376</v>
      </c>
      <c r="C20" s="21" t="s">
        <v>216</v>
      </c>
      <c r="D20" s="21" t="s">
        <v>200</v>
      </c>
      <c r="E20" s="8">
        <v>1</v>
      </c>
      <c r="F20" s="56">
        <v>2.83</v>
      </c>
      <c r="G20">
        <f>Recapitulatif!H22*Recapitulatif!$J$4+Recapitulatif!K22*Recapitulatif!$M$4+Recapitulatif!N22*Recapitulatif!$P$4+Recapitulatif!Q22*Recapitulatif!$S$4+Recapitulatif!T22*Recapitulatif!$V$4+Recapitulatif!W22*Recapitulatif!$Y$4+Recapitulatif!Z22*Recapitulatif!$AB$4+Recapitulatif!AC22*Recapitulatif!$AE$4+Recapitulatif!AF22*Recapitulatif!$AH$4+Recapitulatif!AI22*Recapitulatif!$AK$4+Recapitulatif!AL22*Recapitulatif!$AN$4+Recapitulatif!AO22*Recapitulatif!$AQ$4+Recapitulatif!AR22*Recapitulatif!$AT$4+Recapitulatif!AU22*Recapitulatif!$AW$4+Recapitulatif!AX22*Recapitulatif!$AZ$4+Recapitulatif!BA22*Recapitulatif!$BC$4+Recapitulatif!BD22*Recapitulatif!$BF$4+Recapitulatif!BG22*Recapitulatif!$BI$4+Recapitulatif!BJ22*Recapitulatif!$BL$4+Recapitulatif!BM22*Recapitulatif!$BO$4+Recapitulatif!BP22*Recapitulatif!$BR$4</f>
        <v>0</v>
      </c>
      <c r="H20">
        <f t="shared" si="3"/>
        <v>0</v>
      </c>
      <c r="I20" s="62">
        <f t="shared" si="4"/>
        <v>0</v>
      </c>
    </row>
    <row r="21" spans="1:9" x14ac:dyDescent="0.25">
      <c r="A21" s="87" t="s">
        <v>213</v>
      </c>
      <c r="B21" s="7">
        <v>1144617</v>
      </c>
      <c r="C21" s="21" t="s">
        <v>215</v>
      </c>
      <c r="D21" s="21" t="s">
        <v>200</v>
      </c>
      <c r="E21" s="8">
        <v>5</v>
      </c>
      <c r="F21" s="56">
        <f>0.75*5</f>
        <v>3.75</v>
      </c>
      <c r="G21">
        <f>Recapitulatif!H23*Recapitulatif!$J$4+Recapitulatif!K23*Recapitulatif!$M$4+Recapitulatif!N23*Recapitulatif!$P$4+Recapitulatif!Q23*Recapitulatif!$S$4+Recapitulatif!T23*Recapitulatif!$V$4+Recapitulatif!W23*Recapitulatif!$Y$4+Recapitulatif!Z23*Recapitulatif!$AB$4+Recapitulatif!AC23*Recapitulatif!$AE$4+Recapitulatif!AF23*Recapitulatif!$AH$4+Recapitulatif!AI23*Recapitulatif!$AK$4+Recapitulatif!AL23*Recapitulatif!$AN$4+Recapitulatif!AO23*Recapitulatif!$AQ$4+Recapitulatif!AR23*Recapitulatif!$AT$4+Recapitulatif!AU23*Recapitulatif!$AW$4+Recapitulatif!AX23*Recapitulatif!$AZ$4+Recapitulatif!BA23*Recapitulatif!$BC$4+Recapitulatif!BD23*Recapitulatif!$BF$4+Recapitulatif!BG23*Recapitulatif!$BI$4+Recapitulatif!BJ23*Recapitulatif!$BL$4+Recapitulatif!BM23*Recapitulatif!$BO$4+Recapitulatif!BP23*Recapitulatif!$BR$4</f>
        <v>2</v>
      </c>
      <c r="H21">
        <f t="shared" si="3"/>
        <v>1</v>
      </c>
      <c r="I21" s="62">
        <f t="shared" si="4"/>
        <v>3.75</v>
      </c>
    </row>
    <row r="22" spans="1:9" x14ac:dyDescent="0.25">
      <c r="A22" s="87" t="s">
        <v>236</v>
      </c>
      <c r="B22" s="7">
        <v>1756797</v>
      </c>
      <c r="C22" s="21" t="s">
        <v>243</v>
      </c>
      <c r="D22" s="27" t="s">
        <v>43</v>
      </c>
      <c r="E22" s="8">
        <v>10</v>
      </c>
      <c r="F22" s="56">
        <v>1.42</v>
      </c>
      <c r="G22">
        <f>Recapitulatif!H24*Recapitulatif!$J$4+Recapitulatif!K24*Recapitulatif!$M$4+Recapitulatif!N24*Recapitulatif!$P$4+Recapitulatif!Q24*Recapitulatif!$S$4+Recapitulatif!T24*Recapitulatif!$V$4+Recapitulatif!W24*Recapitulatif!$Y$4+Recapitulatif!Z24*Recapitulatif!$AB$4+Recapitulatif!AC24*Recapitulatif!$AE$4+Recapitulatif!AF24*Recapitulatif!$AH$4+Recapitulatif!AI24*Recapitulatif!$AK$4+Recapitulatif!AL24*Recapitulatif!$AN$4+Recapitulatif!AO24*Recapitulatif!$AQ$4+Recapitulatif!AR24*Recapitulatif!$AT$4+Recapitulatif!AU24*Recapitulatif!$AW$4+Recapitulatif!AX24*Recapitulatif!$AZ$4+Recapitulatif!BA24*Recapitulatif!$BC$4+Recapitulatif!BD24*Recapitulatif!$BF$4+Recapitulatif!BG24*Recapitulatif!$BI$4+Recapitulatif!BJ24*Recapitulatif!$BL$4+Recapitulatif!BM24*Recapitulatif!$BO$4+Recapitulatif!BP24*Recapitulatif!$BR$4</f>
        <v>192</v>
      </c>
      <c r="H22">
        <f t="shared" si="3"/>
        <v>20</v>
      </c>
      <c r="I22" s="62">
        <f t="shared" si="4"/>
        <v>28.4</v>
      </c>
    </row>
    <row r="23" spans="1:9" x14ac:dyDescent="0.25">
      <c r="A23" s="87" t="s">
        <v>236</v>
      </c>
      <c r="B23" s="7">
        <v>1756798</v>
      </c>
      <c r="C23" s="21" t="s">
        <v>245</v>
      </c>
      <c r="D23" s="27" t="s">
        <v>42</v>
      </c>
      <c r="E23" s="8">
        <v>10</v>
      </c>
      <c r="F23" s="56">
        <v>2.5</v>
      </c>
      <c r="G23">
        <f>Recapitulatif!H25*Recapitulatif!$J$4+Recapitulatif!K25*Recapitulatif!$M$4+Recapitulatif!N25*Recapitulatif!$P$4+Recapitulatif!Q25*Recapitulatif!$S$4+Recapitulatif!T25*Recapitulatif!$V$4+Recapitulatif!W25*Recapitulatif!$Y$4+Recapitulatif!Z25*Recapitulatif!$AB$4+Recapitulatif!AC25*Recapitulatif!$AE$4+Recapitulatif!AF25*Recapitulatif!$AH$4+Recapitulatif!AI25*Recapitulatif!$AK$4+Recapitulatif!AL25*Recapitulatif!$AN$4+Recapitulatif!AO25*Recapitulatif!$AQ$4+Recapitulatif!AR25*Recapitulatif!$AT$4+Recapitulatif!AU25*Recapitulatif!$AW$4+Recapitulatif!AX25*Recapitulatif!$AZ$4+Recapitulatif!BA25*Recapitulatif!$BC$4+Recapitulatif!BD25*Recapitulatif!$BF$4+Recapitulatif!BG25*Recapitulatif!$BI$4+Recapitulatif!BJ25*Recapitulatif!$BL$4+Recapitulatif!BM25*Recapitulatif!$BO$4+Recapitulatif!BP25*Recapitulatif!$BR$4</f>
        <v>24</v>
      </c>
      <c r="H23">
        <f t="shared" si="3"/>
        <v>3</v>
      </c>
      <c r="I23" s="62">
        <f t="shared" si="4"/>
        <v>7.5</v>
      </c>
    </row>
    <row r="24" spans="1:9" x14ac:dyDescent="0.25">
      <c r="A24" s="87" t="s">
        <v>239</v>
      </c>
      <c r="B24" s="7">
        <v>9138625</v>
      </c>
      <c r="C24" s="21" t="s">
        <v>242</v>
      </c>
      <c r="D24" s="27" t="s">
        <v>238</v>
      </c>
      <c r="E24" s="8">
        <v>1</v>
      </c>
      <c r="F24" s="56">
        <v>2.5</v>
      </c>
      <c r="G24">
        <f>Recapitulatif!H26*Recapitulatif!$J$4+Recapitulatif!K26*Recapitulatif!$M$4+Recapitulatif!N26*Recapitulatif!$P$4+Recapitulatif!Q26*Recapitulatif!$S$4+Recapitulatif!T26*Recapitulatif!$V$4+Recapitulatif!W26*Recapitulatif!$Y$4+Recapitulatif!Z26*Recapitulatif!$AB$4+Recapitulatif!AC26*Recapitulatif!$AE$4+Recapitulatif!AF26*Recapitulatif!$AH$4+Recapitulatif!AI26*Recapitulatif!$AK$4+Recapitulatif!AL26*Recapitulatif!$AN$4+Recapitulatif!AO26*Recapitulatif!$AQ$4+Recapitulatif!AR26*Recapitulatif!$AT$4+Recapitulatif!AU26*Recapitulatif!$AW$4+Recapitulatif!AX26*Recapitulatif!$AZ$4+Recapitulatif!BA26*Recapitulatif!$BC$4+Recapitulatif!BD26*Recapitulatif!$BF$4+Recapitulatif!BG26*Recapitulatif!$BI$4+Recapitulatif!BJ26*Recapitulatif!$BL$4+Recapitulatif!BM26*Recapitulatif!$BO$4+Recapitulatif!BP26*Recapitulatif!$BR$4</f>
        <v>0</v>
      </c>
      <c r="H24">
        <f t="shared" si="3"/>
        <v>0</v>
      </c>
      <c r="I24" s="62">
        <f t="shared" si="4"/>
        <v>0</v>
      </c>
    </row>
    <row r="25" spans="1:9" x14ac:dyDescent="0.25">
      <c r="A25" s="87" t="s">
        <v>239</v>
      </c>
      <c r="B25" s="7">
        <v>9138633</v>
      </c>
      <c r="C25" s="21" t="s">
        <v>241</v>
      </c>
      <c r="D25" s="27" t="s">
        <v>237</v>
      </c>
      <c r="E25" s="8">
        <v>1</v>
      </c>
      <c r="F25" s="56">
        <v>2.5299999999999998</v>
      </c>
      <c r="G25">
        <f>Recapitulatif!H27*Recapitulatif!$J$4+Recapitulatif!K27*Recapitulatif!$M$4+Recapitulatif!N27*Recapitulatif!$P$4+Recapitulatif!Q27*Recapitulatif!$S$4+Recapitulatif!T27*Recapitulatif!$V$4+Recapitulatif!W27*Recapitulatif!$Y$4+Recapitulatif!Z27*Recapitulatif!$AB$4+Recapitulatif!AC27*Recapitulatif!$AE$4+Recapitulatif!AF27*Recapitulatif!$AH$4+Recapitulatif!AI27*Recapitulatif!$AK$4+Recapitulatif!AL27*Recapitulatif!$AN$4+Recapitulatif!AO27*Recapitulatif!$AQ$4+Recapitulatif!AR27*Recapitulatif!$AT$4+Recapitulatif!AU27*Recapitulatif!$AW$4+Recapitulatif!AX27*Recapitulatif!$AZ$4+Recapitulatif!BA27*Recapitulatif!$BC$4+Recapitulatif!BD27*Recapitulatif!$BF$4+Recapitulatif!BG27*Recapitulatif!$BI$4+Recapitulatif!BJ27*Recapitulatif!$BL$4+Recapitulatif!BM27*Recapitulatif!$BO$4+Recapitulatif!BP27*Recapitulatif!$BR$4</f>
        <v>12</v>
      </c>
      <c r="H25">
        <f t="shared" si="3"/>
        <v>12</v>
      </c>
      <c r="I25" s="62">
        <f t="shared" si="4"/>
        <v>30.36</v>
      </c>
    </row>
    <row r="26" spans="1:9" x14ac:dyDescent="0.25">
      <c r="A26" s="87" t="s">
        <v>235</v>
      </c>
      <c r="B26" s="7">
        <v>1462926</v>
      </c>
      <c r="C26" s="21" t="s">
        <v>247</v>
      </c>
      <c r="D26" s="27" t="s">
        <v>43</v>
      </c>
      <c r="E26" s="8">
        <v>1</v>
      </c>
      <c r="F26" s="57">
        <v>7.0999999999999994E-2</v>
      </c>
      <c r="G26">
        <f>Recapitulatif!H28*Recapitulatif!$J$4+Recapitulatif!K28*Recapitulatif!$M$4+Recapitulatif!N28*Recapitulatif!$P$4+Recapitulatif!Q28*Recapitulatif!$S$4+Recapitulatif!T28*Recapitulatif!$V$4+Recapitulatif!W28*Recapitulatif!$Y$4+Recapitulatif!Z28*Recapitulatif!$AB$4+Recapitulatif!AC28*Recapitulatif!$AE$4+Recapitulatif!AF28*Recapitulatif!$AH$4+Recapitulatif!AI28*Recapitulatif!$AK$4+Recapitulatif!AL28*Recapitulatif!$AN$4+Recapitulatif!AO28*Recapitulatif!$AQ$4+Recapitulatif!AR28*Recapitulatif!$AT$4+Recapitulatif!AU28*Recapitulatif!$AW$4+Recapitulatif!AX28*Recapitulatif!$AZ$4+Recapitulatif!BA28*Recapitulatif!$BC$4+Recapitulatif!BD28*Recapitulatif!$BF$4+Recapitulatif!BG28*Recapitulatif!$BI$4+Recapitulatif!BJ28*Recapitulatif!$BL$4+Recapitulatif!BM28*Recapitulatif!$BO$4+Recapitulatif!BP28*Recapitulatif!$BR$4</f>
        <v>46</v>
      </c>
      <c r="H26">
        <f t="shared" si="3"/>
        <v>46</v>
      </c>
      <c r="I26" s="62">
        <f t="shared" si="4"/>
        <v>3.2659999999999996</v>
      </c>
    </row>
    <row r="27" spans="1:9" x14ac:dyDescent="0.25">
      <c r="A27" s="87" t="s">
        <v>235</v>
      </c>
      <c r="B27" s="7">
        <v>1756796</v>
      </c>
      <c r="C27" s="21" t="s">
        <v>244</v>
      </c>
      <c r="D27" s="27" t="s">
        <v>42</v>
      </c>
      <c r="E27" s="8">
        <v>10</v>
      </c>
      <c r="F27" s="57">
        <v>2.2999999999999998</v>
      </c>
      <c r="G27">
        <f>Recapitulatif!H29*Recapitulatif!$J$4+Recapitulatif!K29*Recapitulatif!$M$4+Recapitulatif!N29*Recapitulatif!$P$4+Recapitulatif!Q29*Recapitulatif!$S$4+Recapitulatif!T29*Recapitulatif!$V$4+Recapitulatif!W29*Recapitulatif!$Y$4+Recapitulatif!Z29*Recapitulatif!$AB$4+Recapitulatif!AC29*Recapitulatif!$AE$4+Recapitulatif!AF29*Recapitulatif!$AH$4+Recapitulatif!AI29*Recapitulatif!$AK$4+Recapitulatif!AL29*Recapitulatif!$AN$4+Recapitulatif!AO29*Recapitulatif!$AQ$4+Recapitulatif!AR29*Recapitulatif!$AT$4+Recapitulatif!AU29*Recapitulatif!$AW$4+Recapitulatif!AX29*Recapitulatif!$AZ$4+Recapitulatif!BA29*Recapitulatif!$BC$4+Recapitulatif!BD29*Recapitulatif!$BF$4+Recapitulatif!BG29*Recapitulatif!$BI$4+Recapitulatif!BJ29*Recapitulatif!$BL$4+Recapitulatif!BM29*Recapitulatif!$BO$4+Recapitulatif!BP29*Recapitulatif!$BR$4</f>
        <v>26</v>
      </c>
      <c r="H27">
        <f t="shared" si="3"/>
        <v>3</v>
      </c>
      <c r="I27" s="62">
        <f t="shared" si="4"/>
        <v>6.8999999999999995</v>
      </c>
    </row>
    <row r="28" spans="1:9" x14ac:dyDescent="0.25">
      <c r="A28" s="7" t="s">
        <v>235</v>
      </c>
      <c r="B28" s="7">
        <v>1686335</v>
      </c>
      <c r="C28" s="21" t="s">
        <v>326</v>
      </c>
      <c r="D28" s="27" t="s">
        <v>327</v>
      </c>
      <c r="E28" s="33">
        <v>1</v>
      </c>
      <c r="F28" s="57">
        <v>0.45</v>
      </c>
      <c r="G28">
        <f>Recapitulatif!H30*Recapitulatif!$J$4+Recapitulatif!K30*Recapitulatif!$M$4+Recapitulatif!N30*Recapitulatif!$P$4+Recapitulatif!Q30*Recapitulatif!$S$4+Recapitulatif!T30*Recapitulatif!$V$4+Recapitulatif!W30*Recapitulatif!$Y$4+Recapitulatif!Z30*Recapitulatif!$AB$4+Recapitulatif!AC30*Recapitulatif!$AE$4+Recapitulatif!AF30*Recapitulatif!$AH$4+Recapitulatif!AI30*Recapitulatif!$AK$4+Recapitulatif!AL30*Recapitulatif!$AN$4+Recapitulatif!AO30*Recapitulatif!$AQ$4+Recapitulatif!AR30*Recapitulatif!$AT$4+Recapitulatif!AU30*Recapitulatif!$AW$4+Recapitulatif!AX30*Recapitulatif!$AZ$4+Recapitulatif!BA30*Recapitulatif!$BC$4+Recapitulatif!BD30*Recapitulatif!$BF$4+Recapitulatif!BG30*Recapitulatif!$BI$4+Recapitulatif!BJ30*Recapitulatif!$BL$4+Recapitulatif!BM30*Recapitulatif!$BO$4+Recapitulatif!BP30*Recapitulatif!$BR$4</f>
        <v>2</v>
      </c>
      <c r="H28">
        <f t="shared" si="3"/>
        <v>2</v>
      </c>
      <c r="I28" s="62">
        <f t="shared" si="4"/>
        <v>0.9</v>
      </c>
    </row>
    <row r="29" spans="1:9" x14ac:dyDescent="0.25">
      <c r="A29" s="87" t="s">
        <v>235</v>
      </c>
      <c r="B29" s="7">
        <v>1756805</v>
      </c>
      <c r="C29" s="21" t="s">
        <v>246</v>
      </c>
      <c r="D29" s="27" t="s">
        <v>38</v>
      </c>
      <c r="E29" s="8">
        <v>10</v>
      </c>
      <c r="F29" s="57">
        <v>9.3000000000000007</v>
      </c>
      <c r="G29">
        <f>Recapitulatif!H31*Recapitulatif!$J$4+Recapitulatif!K31*Recapitulatif!$M$4+Recapitulatif!N31*Recapitulatif!$P$4+Recapitulatif!Q31*Recapitulatif!$S$4+Recapitulatif!T31*Recapitulatif!$V$4+Recapitulatif!W31*Recapitulatif!$Y$4+Recapitulatif!Z31*Recapitulatif!$AB$4+Recapitulatif!AC31*Recapitulatif!$AE$4+Recapitulatif!AF31*Recapitulatif!$AH$4+Recapitulatif!AI31*Recapitulatif!$AK$4+Recapitulatif!AL31*Recapitulatif!$AN$4+Recapitulatif!AO31*Recapitulatif!$AQ$4+Recapitulatif!AR31*Recapitulatif!$AT$4+Recapitulatif!AU31*Recapitulatif!$AW$4+Recapitulatif!AX31*Recapitulatif!$AZ$4+Recapitulatif!BA31*Recapitulatif!$BC$4+Recapitulatif!BD31*Recapitulatif!$BF$4+Recapitulatif!BG31*Recapitulatif!$BI$4+Recapitulatif!BJ31*Recapitulatif!$BL$4+Recapitulatif!BM31*Recapitulatif!$BO$4+Recapitulatif!BP31*Recapitulatif!$BR$4</f>
        <v>10</v>
      </c>
      <c r="H29">
        <f t="shared" si="3"/>
        <v>1</v>
      </c>
      <c r="I29" s="62">
        <f t="shared" si="4"/>
        <v>9.3000000000000007</v>
      </c>
    </row>
    <row r="30" spans="1:9" x14ac:dyDescent="0.25">
      <c r="A30" s="7" t="s">
        <v>235</v>
      </c>
      <c r="B30" s="14"/>
      <c r="C30" s="25"/>
      <c r="D30" s="27" t="s">
        <v>105</v>
      </c>
      <c r="E30" s="33">
        <v>1</v>
      </c>
      <c r="F30" s="58">
        <v>0</v>
      </c>
      <c r="G30">
        <f>Recapitulatif!H32*Recapitulatif!$J$4+Recapitulatif!K32*Recapitulatif!$M$4+Recapitulatif!N32*Recapitulatif!$P$4+Recapitulatif!Q32*Recapitulatif!$S$4+Recapitulatif!T32*Recapitulatif!$V$4+Recapitulatif!W32*Recapitulatif!$Y$4+Recapitulatif!Z32*Recapitulatif!$AB$4+Recapitulatif!AC32*Recapitulatif!$AE$4+Recapitulatif!AF32*Recapitulatif!$AH$4+Recapitulatif!AI32*Recapitulatif!$AK$4+Recapitulatif!AL32*Recapitulatif!$AN$4+Recapitulatif!AO32*Recapitulatif!$AQ$4+Recapitulatif!AR32*Recapitulatif!$AT$4+Recapitulatif!AU32*Recapitulatif!$AW$4+Recapitulatif!AX32*Recapitulatif!$AZ$4+Recapitulatif!BA32*Recapitulatif!$BC$4+Recapitulatif!BD32*Recapitulatif!$BF$4+Recapitulatif!BG32*Recapitulatif!$BI$4+Recapitulatif!BJ32*Recapitulatif!$BL$4+Recapitulatif!BM32*Recapitulatif!$BO$4+Recapitulatif!BP32*Recapitulatif!$BR$4</f>
        <v>2</v>
      </c>
      <c r="H30">
        <f t="shared" si="3"/>
        <v>2</v>
      </c>
      <c r="I30" s="62">
        <f t="shared" si="4"/>
        <v>0</v>
      </c>
    </row>
    <row r="31" spans="1:9" x14ac:dyDescent="0.25">
      <c r="A31" s="87" t="s">
        <v>235</v>
      </c>
      <c r="B31" s="7">
        <v>1099254</v>
      </c>
      <c r="C31" s="21" t="s">
        <v>248</v>
      </c>
      <c r="D31" s="27" t="s">
        <v>238</v>
      </c>
      <c r="E31" s="8">
        <v>1</v>
      </c>
      <c r="F31" s="56">
        <v>0.5</v>
      </c>
      <c r="G31">
        <f>Recapitulatif!H33*Recapitulatif!$J$4+Recapitulatif!K33*Recapitulatif!$M$4+Recapitulatif!N33*Recapitulatif!$P$4+Recapitulatif!Q33*Recapitulatif!$S$4+Recapitulatif!T33*Recapitulatif!$V$4+Recapitulatif!W33*Recapitulatif!$Y$4+Recapitulatif!Z33*Recapitulatif!$AB$4+Recapitulatif!AC33*Recapitulatif!$AE$4+Recapitulatif!AF33*Recapitulatif!$AH$4+Recapitulatif!AI33*Recapitulatif!$AK$4+Recapitulatif!AL33*Recapitulatif!$AN$4+Recapitulatif!AO33*Recapitulatif!$AQ$4+Recapitulatif!AR33*Recapitulatif!$AT$4+Recapitulatif!AU33*Recapitulatif!$AW$4+Recapitulatif!AX33*Recapitulatif!$AZ$4+Recapitulatif!BA33*Recapitulatif!$BC$4+Recapitulatif!BD33*Recapitulatif!$BF$4+Recapitulatif!BG33*Recapitulatif!$BI$4+Recapitulatif!BJ33*Recapitulatif!$BL$4+Recapitulatif!BM33*Recapitulatif!$BO$4+Recapitulatif!BP33*Recapitulatif!$BR$4</f>
        <v>46</v>
      </c>
      <c r="H31">
        <f t="shared" si="3"/>
        <v>46</v>
      </c>
      <c r="I31" s="62">
        <f t="shared" si="4"/>
        <v>23</v>
      </c>
    </row>
    <row r="32" spans="1:9" x14ac:dyDescent="0.25">
      <c r="A32" s="87" t="s">
        <v>235</v>
      </c>
      <c r="B32" s="7">
        <v>9838260</v>
      </c>
      <c r="C32" s="21" t="s">
        <v>240</v>
      </c>
      <c r="D32" s="27" t="s">
        <v>237</v>
      </c>
      <c r="E32" s="8">
        <v>1</v>
      </c>
      <c r="F32" s="56">
        <v>3.41</v>
      </c>
      <c r="G32">
        <f>Recapitulatif!H34*Recapitulatif!$J$4+Recapitulatif!K34*Recapitulatif!$M$4+Recapitulatif!N34*Recapitulatif!$P$4+Recapitulatif!Q34*Recapitulatif!$S$4+Recapitulatif!T34*Recapitulatif!$V$4+Recapitulatif!W34*Recapitulatif!$Y$4+Recapitulatif!Z34*Recapitulatif!$AB$4+Recapitulatif!AC34*Recapitulatif!$AE$4+Recapitulatif!AF34*Recapitulatif!$AH$4+Recapitulatif!AI34*Recapitulatif!$AK$4+Recapitulatif!AL34*Recapitulatif!$AN$4+Recapitulatif!AO34*Recapitulatif!$AQ$4+Recapitulatif!AR34*Recapitulatif!$AT$4+Recapitulatif!AU34*Recapitulatif!$AW$4+Recapitulatif!AX34*Recapitulatif!$AZ$4+Recapitulatif!BA34*Recapitulatif!$BC$4+Recapitulatif!BD34*Recapitulatif!$BF$4+Recapitulatif!BG34*Recapitulatif!$BI$4+Recapitulatif!BJ34*Recapitulatif!$BL$4+Recapitulatif!BM34*Recapitulatif!$BO$4+Recapitulatif!BP34*Recapitulatif!$BR$4</f>
        <v>8</v>
      </c>
      <c r="H32">
        <f t="shared" si="3"/>
        <v>8</v>
      </c>
      <c r="I32" s="62">
        <f t="shared" si="4"/>
        <v>27.28</v>
      </c>
    </row>
    <row r="33" spans="1:9" x14ac:dyDescent="0.25">
      <c r="A33" s="65" t="s">
        <v>360</v>
      </c>
      <c r="B33" s="21">
        <v>1122589</v>
      </c>
      <c r="C33" s="21" t="s">
        <v>376</v>
      </c>
      <c r="D33" s="21" t="s">
        <v>363</v>
      </c>
      <c r="E33" s="33">
        <v>1</v>
      </c>
      <c r="F33" s="64">
        <v>6.06</v>
      </c>
      <c r="G33">
        <f>Recapitulatif!H35*Recapitulatif!$J$4+Recapitulatif!K35*Recapitulatif!$M$4+Recapitulatif!N35*Recapitulatif!$P$4+Recapitulatif!Q35*Recapitulatif!$S$4+Recapitulatif!T35*Recapitulatif!$V$4+Recapitulatif!W35*Recapitulatif!$Y$4+Recapitulatif!Z35*Recapitulatif!$AB$4+Recapitulatif!AC35*Recapitulatif!$AE$4+Recapitulatif!AF35*Recapitulatif!$AH$4+Recapitulatif!AI35*Recapitulatif!$AK$4+Recapitulatif!AL35*Recapitulatif!$AN$4+Recapitulatif!AO35*Recapitulatif!$AQ$4+Recapitulatif!AR35*Recapitulatif!$AT$4+Recapitulatif!AU35*Recapitulatif!$AW$4+Recapitulatif!AX35*Recapitulatif!$AZ$4+Recapitulatif!BA35*Recapitulatif!$BC$4+Recapitulatif!BD35*Recapitulatif!$BF$4+Recapitulatif!BG35*Recapitulatif!$BI$4+Recapitulatif!BJ35*Recapitulatif!$BL$4+Recapitulatif!BM35*Recapitulatif!$BO$4+Recapitulatif!BP35*Recapitulatif!$BR$4</f>
        <v>6</v>
      </c>
      <c r="H33">
        <f>ROUNDUP(G33*1.2,0)</f>
        <v>8</v>
      </c>
      <c r="I33" s="62">
        <f t="shared" si="4"/>
        <v>48.48</v>
      </c>
    </row>
    <row r="34" spans="1:9" x14ac:dyDescent="0.25">
      <c r="A34" s="65" t="s">
        <v>359</v>
      </c>
      <c r="B34" s="21">
        <v>1122582</v>
      </c>
      <c r="C34" s="21" t="s">
        <v>372</v>
      </c>
      <c r="D34" s="21" t="s">
        <v>363</v>
      </c>
      <c r="E34" s="33">
        <v>1</v>
      </c>
      <c r="F34" s="64">
        <v>6.26</v>
      </c>
      <c r="G34">
        <f>Recapitulatif!H36*Recapitulatif!$J$4+Recapitulatif!K36*Recapitulatif!$M$4+Recapitulatif!N36*Recapitulatif!$P$4+Recapitulatif!Q36*Recapitulatif!$S$4+Recapitulatif!T36*Recapitulatif!$V$4+Recapitulatif!W36*Recapitulatif!$Y$4+Recapitulatif!Z36*Recapitulatif!$AB$4+Recapitulatif!AC36*Recapitulatif!$AE$4+Recapitulatif!AF36*Recapitulatif!$AH$4+Recapitulatif!AI36*Recapitulatif!$AK$4+Recapitulatif!AL36*Recapitulatif!$AN$4+Recapitulatif!AO36*Recapitulatif!$AQ$4+Recapitulatif!AR36*Recapitulatif!$AT$4+Recapitulatif!AU36*Recapitulatif!$AW$4+Recapitulatif!AX36*Recapitulatif!$AZ$4+Recapitulatif!BA36*Recapitulatif!$BC$4+Recapitulatif!BD36*Recapitulatif!$BF$4+Recapitulatif!BG36*Recapitulatif!$BI$4+Recapitulatif!BJ36*Recapitulatif!$BL$4+Recapitulatif!BM36*Recapitulatif!$BO$4+Recapitulatif!BP36*Recapitulatif!$BR$4</f>
        <v>45</v>
      </c>
      <c r="H34">
        <f t="shared" ref="H34:H40" si="5">ROUNDUP(G34*1.2,0)</f>
        <v>54</v>
      </c>
      <c r="I34" s="62">
        <f t="shared" ref="I34:I40" si="6">H34*F34</f>
        <v>338.03999999999996</v>
      </c>
    </row>
    <row r="35" spans="1:9" x14ac:dyDescent="0.25">
      <c r="A35" s="65" t="s">
        <v>361</v>
      </c>
      <c r="B35" s="21">
        <v>1122584</v>
      </c>
      <c r="C35" s="21" t="s">
        <v>374</v>
      </c>
      <c r="D35" s="21" t="s">
        <v>364</v>
      </c>
      <c r="E35" s="33">
        <v>1</v>
      </c>
      <c r="F35" s="64">
        <v>6.27</v>
      </c>
      <c r="G35">
        <f>Recapitulatif!H37*Recapitulatif!$J$4+Recapitulatif!K37*Recapitulatif!$M$4+Recapitulatif!N37*Recapitulatif!$P$4+Recapitulatif!Q37*Recapitulatif!$S$4+Recapitulatif!T37*Recapitulatif!$V$4+Recapitulatif!W37*Recapitulatif!$Y$4+Recapitulatif!Z37*Recapitulatif!$AB$4+Recapitulatif!AC37*Recapitulatif!$AE$4+Recapitulatif!AF37*Recapitulatif!$AH$4+Recapitulatif!AI37*Recapitulatif!$AK$4+Recapitulatif!AL37*Recapitulatif!$AN$4+Recapitulatif!AO37*Recapitulatif!$AQ$4+Recapitulatif!AR37*Recapitulatif!$AT$4+Recapitulatif!AU37*Recapitulatif!$AW$4+Recapitulatif!AX37*Recapitulatif!$AZ$4+Recapitulatif!BA37*Recapitulatif!$BC$4+Recapitulatif!BD37*Recapitulatif!$BF$4+Recapitulatif!BG37*Recapitulatif!$BI$4+Recapitulatif!BJ37*Recapitulatif!$BL$4+Recapitulatif!BM37*Recapitulatif!$BO$4+Recapitulatif!BP37*Recapitulatif!$BR$4</f>
        <v>20</v>
      </c>
      <c r="H35">
        <f t="shared" si="5"/>
        <v>24</v>
      </c>
      <c r="I35" s="62">
        <f t="shared" si="6"/>
        <v>150.47999999999999</v>
      </c>
    </row>
    <row r="36" spans="1:9" x14ac:dyDescent="0.25">
      <c r="A36" s="65" t="s">
        <v>362</v>
      </c>
      <c r="B36" s="21">
        <v>1122811</v>
      </c>
      <c r="C36" s="21" t="s">
        <v>370</v>
      </c>
      <c r="D36" s="21" t="s">
        <v>365</v>
      </c>
      <c r="E36" s="33">
        <v>1</v>
      </c>
      <c r="F36" s="64">
        <v>9.24</v>
      </c>
      <c r="G36">
        <f>Recapitulatif!H38*Recapitulatif!$J$4+Recapitulatif!K38*Recapitulatif!$M$4+Recapitulatif!N38*Recapitulatif!$P$4+Recapitulatif!Q38*Recapitulatif!$S$4+Recapitulatif!T38*Recapitulatif!$V$4+Recapitulatif!W38*Recapitulatif!$Y$4+Recapitulatif!Z38*Recapitulatif!$AB$4+Recapitulatif!AC38*Recapitulatif!$AE$4+Recapitulatif!AF38*Recapitulatif!$AH$4+Recapitulatif!AI38*Recapitulatif!$AK$4+Recapitulatif!AL38*Recapitulatif!$AN$4+Recapitulatif!AO38*Recapitulatif!$AQ$4+Recapitulatif!AR38*Recapitulatif!$AT$4+Recapitulatif!AU38*Recapitulatif!$AW$4+Recapitulatif!AX38*Recapitulatif!$AZ$4+Recapitulatif!BA38*Recapitulatif!$BC$4+Recapitulatif!BD38*Recapitulatif!$BF$4+Recapitulatif!BG38*Recapitulatif!$BI$4+Recapitulatif!BJ38*Recapitulatif!$BL$4+Recapitulatif!BM38*Recapitulatif!$BO$4+Recapitulatif!BP38*Recapitulatif!$BR$4</f>
        <v>18</v>
      </c>
      <c r="H36">
        <f t="shared" si="5"/>
        <v>22</v>
      </c>
      <c r="I36" s="62">
        <f t="shared" si="6"/>
        <v>203.28</v>
      </c>
    </row>
    <row r="37" spans="1:9" x14ac:dyDescent="0.25">
      <c r="A37" s="65" t="s">
        <v>366</v>
      </c>
      <c r="B37" s="21">
        <v>1122602</v>
      </c>
      <c r="C37" s="21" t="s">
        <v>373</v>
      </c>
      <c r="D37" s="21" t="s">
        <v>363</v>
      </c>
      <c r="E37" s="33">
        <v>1</v>
      </c>
      <c r="F37" s="64">
        <v>4.16</v>
      </c>
      <c r="G37">
        <f>Recapitulatif!H39*Recapitulatif!$J$4+Recapitulatif!K39*Recapitulatif!$M$4+Recapitulatif!N39*Recapitulatif!$P$4+Recapitulatif!Q39*Recapitulatif!$S$4+Recapitulatif!T39*Recapitulatif!$V$4+Recapitulatif!W39*Recapitulatif!$Y$4+Recapitulatif!Z39*Recapitulatif!$AB$4+Recapitulatif!AC39*Recapitulatif!$AE$4+Recapitulatif!AF39*Recapitulatif!$AH$4+Recapitulatif!AI39*Recapitulatif!$AK$4+Recapitulatif!AL39*Recapitulatif!$AN$4+Recapitulatif!AO39*Recapitulatif!$AQ$4+Recapitulatif!AR39*Recapitulatif!$AT$4+Recapitulatif!AU39*Recapitulatif!$AW$4+Recapitulatif!AX39*Recapitulatif!$AZ$4+Recapitulatif!BA39*Recapitulatif!$BC$4+Recapitulatif!BD39*Recapitulatif!$BF$4+Recapitulatif!BG39*Recapitulatif!$BI$4+Recapitulatif!BJ39*Recapitulatif!$BL$4+Recapitulatif!BM39*Recapitulatif!$BO$4+Recapitulatif!BP39*Recapitulatif!$BR$4</f>
        <v>44</v>
      </c>
      <c r="H37">
        <f t="shared" si="5"/>
        <v>53</v>
      </c>
      <c r="I37" s="62">
        <f t="shared" si="6"/>
        <v>220.48000000000002</v>
      </c>
    </row>
    <row r="38" spans="1:9" x14ac:dyDescent="0.25">
      <c r="A38" s="65" t="s">
        <v>368</v>
      </c>
      <c r="B38" s="21">
        <v>1122604</v>
      </c>
      <c r="C38" s="21" t="s">
        <v>375</v>
      </c>
      <c r="D38" s="21" t="s">
        <v>364</v>
      </c>
      <c r="E38" s="33">
        <v>1</v>
      </c>
      <c r="F38" s="64">
        <v>4.99</v>
      </c>
      <c r="G38">
        <f>Recapitulatif!H40*Recapitulatif!$J$4+Recapitulatif!K40*Recapitulatif!$M$4+Recapitulatif!N40*Recapitulatif!$P$4+Recapitulatif!Q40*Recapitulatif!$S$4+Recapitulatif!T40*Recapitulatif!$V$4+Recapitulatif!W40*Recapitulatif!$Y$4+Recapitulatif!Z40*Recapitulatif!$AB$4+Recapitulatif!AC40*Recapitulatif!$AE$4+Recapitulatif!AF40*Recapitulatif!$AH$4+Recapitulatif!AI40*Recapitulatif!$AK$4+Recapitulatif!AL40*Recapitulatif!$AN$4+Recapitulatif!AO40*Recapitulatif!$AQ$4+Recapitulatif!AR40*Recapitulatif!$AT$4+Recapitulatif!AU40*Recapitulatif!$AW$4+Recapitulatif!AX40*Recapitulatif!$AZ$4+Recapitulatif!BA40*Recapitulatif!$BC$4+Recapitulatif!BD40*Recapitulatif!$BF$4+Recapitulatif!BG40*Recapitulatif!$BI$4+Recapitulatif!BJ40*Recapitulatif!$BL$4+Recapitulatif!BM40*Recapitulatif!$BO$4+Recapitulatif!BP40*Recapitulatif!$BR$4</f>
        <v>20</v>
      </c>
      <c r="H38">
        <f t="shared" si="5"/>
        <v>24</v>
      </c>
      <c r="I38" s="62">
        <f t="shared" si="6"/>
        <v>119.76</v>
      </c>
    </row>
    <row r="39" spans="1:9" x14ac:dyDescent="0.25">
      <c r="A39" s="65" t="s">
        <v>369</v>
      </c>
      <c r="B39" s="21">
        <v>1122820</v>
      </c>
      <c r="C39" s="21" t="s">
        <v>371</v>
      </c>
      <c r="D39" s="21" t="s">
        <v>365</v>
      </c>
      <c r="E39" s="33">
        <v>1</v>
      </c>
      <c r="F39" s="64">
        <v>7.86</v>
      </c>
      <c r="G39">
        <f>Recapitulatif!H41*Recapitulatif!$J$4+Recapitulatif!K41*Recapitulatif!$M$4+Recapitulatif!N41*Recapitulatif!$P$4+Recapitulatif!Q41*Recapitulatif!$S$4+Recapitulatif!T41*Recapitulatif!$V$4+Recapitulatif!W41*Recapitulatif!$Y$4+Recapitulatif!Z41*Recapitulatif!$AB$4+Recapitulatif!AC41*Recapitulatif!$AE$4+Recapitulatif!AF41*Recapitulatif!$AH$4+Recapitulatif!AI41*Recapitulatif!$AK$4+Recapitulatif!AL41*Recapitulatif!$AN$4+Recapitulatif!AO41*Recapitulatif!$AQ$4+Recapitulatif!AR41*Recapitulatif!$AT$4+Recapitulatif!AU41*Recapitulatif!$AW$4+Recapitulatif!AX41*Recapitulatif!$AZ$4+Recapitulatif!BA41*Recapitulatif!$BC$4+Recapitulatif!BD41*Recapitulatif!$BF$4+Recapitulatif!BG41*Recapitulatif!$BI$4+Recapitulatif!BJ41*Recapitulatif!$BL$4+Recapitulatif!BM41*Recapitulatif!$BO$4+Recapitulatif!BP41*Recapitulatif!$BR$4</f>
        <v>18</v>
      </c>
      <c r="H39">
        <f t="shared" si="5"/>
        <v>22</v>
      </c>
      <c r="I39" s="62">
        <f t="shared" si="6"/>
        <v>172.92000000000002</v>
      </c>
    </row>
    <row r="40" spans="1:9" x14ac:dyDescent="0.25">
      <c r="A40" s="65" t="s">
        <v>367</v>
      </c>
      <c r="B40" s="21">
        <v>1122595</v>
      </c>
      <c r="C40" s="21" t="s">
        <v>377</v>
      </c>
      <c r="D40" s="21" t="s">
        <v>363</v>
      </c>
      <c r="E40" s="33">
        <v>1</v>
      </c>
      <c r="F40" s="64">
        <v>4.6399999999999997</v>
      </c>
      <c r="G40">
        <f>Recapitulatif!H42*Recapitulatif!$J$4+Recapitulatif!K42*Recapitulatif!$M$4+Recapitulatif!N42*Recapitulatif!$P$4+Recapitulatif!Q42*Recapitulatif!$S$4+Recapitulatif!T42*Recapitulatif!$V$4+Recapitulatif!W42*Recapitulatif!$Y$4+Recapitulatif!Z42*Recapitulatif!$AB$4+Recapitulatif!AC42*Recapitulatif!$AE$4+Recapitulatif!AF42*Recapitulatif!$AH$4+Recapitulatif!AI42*Recapitulatif!$AK$4+Recapitulatif!AL42*Recapitulatif!$AN$4+Recapitulatif!AO42*Recapitulatif!$AQ$4+Recapitulatif!AR42*Recapitulatif!$AT$4+Recapitulatif!AU42*Recapitulatif!$AW$4+Recapitulatif!AX42*Recapitulatif!$AZ$4+Recapitulatif!BA42*Recapitulatif!$BC$4+Recapitulatif!BD42*Recapitulatif!$BF$4+Recapitulatif!BG42*Recapitulatif!$BI$4+Recapitulatif!BJ42*Recapitulatif!$BL$4+Recapitulatif!BM42*Recapitulatif!$BO$4+Recapitulatif!BP42*Recapitulatif!$BR$4</f>
        <v>6</v>
      </c>
      <c r="H40">
        <f t="shared" si="5"/>
        <v>8</v>
      </c>
      <c r="I40" s="62">
        <f t="shared" si="6"/>
        <v>37.119999999999997</v>
      </c>
    </row>
    <row r="41" spans="1:9" x14ac:dyDescent="0.25">
      <c r="A41" s="87" t="s">
        <v>253</v>
      </c>
      <c r="B41" s="7">
        <v>1003198</v>
      </c>
      <c r="C41" s="21" t="s">
        <v>254</v>
      </c>
      <c r="D41" s="21" t="s">
        <v>255</v>
      </c>
      <c r="E41" s="8">
        <v>5</v>
      </c>
      <c r="F41" s="56">
        <v>1.25</v>
      </c>
      <c r="G41">
        <f>Recapitulatif!H43*Recapitulatif!$J$4+Recapitulatif!K43*Recapitulatif!$M$4+Recapitulatif!N43*Recapitulatif!$P$4+Recapitulatif!Q43*Recapitulatif!$S$4+Recapitulatif!T43*Recapitulatif!$V$4+Recapitulatif!W43*Recapitulatif!$Y$4+Recapitulatif!Z43*Recapitulatif!$AB$4+Recapitulatif!AC43*Recapitulatif!$AE$4+Recapitulatif!AF43*Recapitulatif!$AH$4+Recapitulatif!AI43*Recapitulatif!$AK$4+Recapitulatif!AL43*Recapitulatif!$AN$4+Recapitulatif!AO43*Recapitulatif!$AQ$4+Recapitulatif!AR43*Recapitulatif!$AT$4+Recapitulatif!AU43*Recapitulatif!$AW$4+Recapitulatif!AX43*Recapitulatif!$AZ$4+Recapitulatif!BA43*Recapitulatif!$BC$4+Recapitulatif!BD43*Recapitulatif!$BF$4+Recapitulatif!BG43*Recapitulatif!$BI$4+Recapitulatif!BJ43*Recapitulatif!$BL$4+Recapitulatif!BM43*Recapitulatif!$BO$4+Recapitulatif!BP43*Recapitulatif!$BR$4</f>
        <v>8</v>
      </c>
      <c r="H41">
        <f t="shared" ref="H41:H82" si="7">ROUNDUP(G41/E41,0)</f>
        <v>2</v>
      </c>
      <c r="I41" s="62">
        <f t="shared" ref="I41:I84" si="8">H41*F41</f>
        <v>2.5</v>
      </c>
    </row>
    <row r="42" spans="1:9" x14ac:dyDescent="0.25">
      <c r="A42" s="87" t="s">
        <v>258</v>
      </c>
      <c r="B42" s="7">
        <v>1003196</v>
      </c>
      <c r="C42" s="21" t="s">
        <v>256</v>
      </c>
      <c r="D42" s="21" t="s">
        <v>257</v>
      </c>
      <c r="E42" s="8">
        <v>5</v>
      </c>
      <c r="F42" s="56">
        <f>0.22*5</f>
        <v>1.1000000000000001</v>
      </c>
      <c r="G42">
        <f>Recapitulatif!H44*Recapitulatif!$J$4+Recapitulatif!K44*Recapitulatif!$M$4+Recapitulatif!N44*Recapitulatif!$P$4+Recapitulatif!Q44*Recapitulatif!$S$4+Recapitulatif!T44*Recapitulatif!$V$4+Recapitulatif!W44*Recapitulatif!$Y$4+Recapitulatif!Z44*Recapitulatif!$AB$4+Recapitulatif!AC44*Recapitulatif!$AE$4+Recapitulatif!AF44*Recapitulatif!$AH$4+Recapitulatif!AI44*Recapitulatif!$AK$4+Recapitulatif!AL44*Recapitulatif!$AN$4+Recapitulatif!AO44*Recapitulatif!$AQ$4+Recapitulatif!AR44*Recapitulatif!$AT$4+Recapitulatif!AU44*Recapitulatif!$AW$4+Recapitulatif!AX44*Recapitulatif!$AZ$4+Recapitulatif!BA44*Recapitulatif!$BC$4+Recapitulatif!BD44*Recapitulatif!$BF$4+Recapitulatif!BG44*Recapitulatif!$BI$4+Recapitulatif!BJ44*Recapitulatif!$BL$4+Recapitulatif!BM44*Recapitulatif!$BO$4+Recapitulatif!BP44*Recapitulatif!$BR$4</f>
        <v>40</v>
      </c>
      <c r="H42">
        <f t="shared" si="7"/>
        <v>8</v>
      </c>
      <c r="I42" s="62">
        <f t="shared" si="8"/>
        <v>8.8000000000000007</v>
      </c>
    </row>
    <row r="43" spans="1:9" x14ac:dyDescent="0.25">
      <c r="A43" s="87" t="s">
        <v>259</v>
      </c>
      <c r="B43" s="7">
        <v>1003199</v>
      </c>
      <c r="C43" s="21" t="s">
        <v>260</v>
      </c>
      <c r="D43" s="21" t="s">
        <v>261</v>
      </c>
      <c r="E43" s="8">
        <v>5</v>
      </c>
      <c r="F43" s="56">
        <f>0.194*5</f>
        <v>0.97</v>
      </c>
      <c r="G43">
        <f>Recapitulatif!H45*Recapitulatif!$J$4+Recapitulatif!K45*Recapitulatif!$M$4+Recapitulatif!N45*Recapitulatif!$P$4+Recapitulatif!Q45*Recapitulatif!$S$4+Recapitulatif!T45*Recapitulatif!$V$4+Recapitulatif!W45*Recapitulatif!$Y$4+Recapitulatif!Z45*Recapitulatif!$AB$4+Recapitulatif!AC45*Recapitulatif!$AE$4+Recapitulatif!AF45*Recapitulatif!$AH$4+Recapitulatif!AI45*Recapitulatif!$AK$4+Recapitulatif!AL45*Recapitulatif!$AN$4+Recapitulatif!AO45*Recapitulatif!$AQ$4+Recapitulatif!AR45*Recapitulatif!$AT$4+Recapitulatif!AU45*Recapitulatif!$AW$4+Recapitulatif!AX45*Recapitulatif!$AZ$4+Recapitulatif!BA45*Recapitulatif!$BC$4+Recapitulatif!BD45*Recapitulatif!$BF$4+Recapitulatif!BG45*Recapitulatif!$BI$4+Recapitulatif!BJ45*Recapitulatif!$BL$4+Recapitulatif!BM45*Recapitulatif!$BO$4+Recapitulatif!BP45*Recapitulatif!$BR$4</f>
        <v>0</v>
      </c>
      <c r="H43">
        <f t="shared" si="7"/>
        <v>0</v>
      </c>
      <c r="I43" s="62">
        <f t="shared" si="8"/>
        <v>0</v>
      </c>
    </row>
    <row r="44" spans="1:9" x14ac:dyDescent="0.25">
      <c r="A44" s="87" t="s">
        <v>265</v>
      </c>
      <c r="B44" s="7">
        <v>1612346</v>
      </c>
      <c r="C44" s="21" t="s">
        <v>266</v>
      </c>
      <c r="D44" s="21" t="s">
        <v>266</v>
      </c>
      <c r="E44" s="8">
        <v>1</v>
      </c>
      <c r="F44" s="57">
        <v>3.9E-2</v>
      </c>
      <c r="G44">
        <f>Recapitulatif!H46*Recapitulatif!$J$4+Recapitulatif!K46*Recapitulatif!$M$4+Recapitulatif!N46*Recapitulatif!$P$4+Recapitulatif!Q46*Recapitulatif!$S$4+Recapitulatif!T46*Recapitulatif!$V$4+Recapitulatif!W46*Recapitulatif!$Y$4+Recapitulatif!Z46*Recapitulatif!$AB$4+Recapitulatif!AC46*Recapitulatif!$AE$4+Recapitulatif!AF46*Recapitulatif!$AH$4+Recapitulatif!AI46*Recapitulatif!$AK$4+Recapitulatif!AL46*Recapitulatif!$AN$4+Recapitulatif!AO46*Recapitulatif!$AQ$4+Recapitulatif!AR46*Recapitulatif!$AT$4+Recapitulatif!AU46*Recapitulatif!$AW$4+Recapitulatif!AX46*Recapitulatif!$AZ$4+Recapitulatif!BA46*Recapitulatif!$BC$4+Recapitulatif!BD46*Recapitulatif!$BF$4+Recapitulatif!BG46*Recapitulatif!$BI$4+Recapitulatif!BJ46*Recapitulatif!$BL$4+Recapitulatif!BM46*Recapitulatif!$BO$4+Recapitulatif!BP46*Recapitulatif!$BR$4</f>
        <v>8</v>
      </c>
      <c r="H44">
        <f t="shared" si="7"/>
        <v>8</v>
      </c>
      <c r="I44" s="62">
        <f t="shared" si="8"/>
        <v>0.312</v>
      </c>
    </row>
    <row r="45" spans="1:9" x14ac:dyDescent="0.25">
      <c r="A45" s="87" t="s">
        <v>249</v>
      </c>
      <c r="B45" s="7">
        <v>1861455</v>
      </c>
      <c r="C45" s="21" t="s">
        <v>262</v>
      </c>
      <c r="D45" s="21" t="s">
        <v>262</v>
      </c>
      <c r="E45" s="8">
        <v>1</v>
      </c>
      <c r="F45" s="57">
        <v>2.1999999999999999E-2</v>
      </c>
      <c r="G45">
        <f>Recapitulatif!H47*Recapitulatif!$J$4+Recapitulatif!K47*Recapitulatif!$M$4+Recapitulatif!N47*Recapitulatif!$P$4+Recapitulatif!Q47*Recapitulatif!$S$4+Recapitulatif!T47*Recapitulatif!$V$4+Recapitulatif!W47*Recapitulatif!$Y$4+Recapitulatif!Z47*Recapitulatif!$AB$4+Recapitulatif!AC47*Recapitulatif!$AE$4+Recapitulatif!AF47*Recapitulatif!$AH$4+Recapitulatif!AI47*Recapitulatif!$AK$4+Recapitulatif!AL47*Recapitulatif!$AN$4+Recapitulatif!AO47*Recapitulatif!$AQ$4+Recapitulatif!AR47*Recapitulatif!$AT$4+Recapitulatif!AU47*Recapitulatif!$AW$4+Recapitulatif!AX47*Recapitulatif!$AZ$4+Recapitulatif!BA47*Recapitulatif!$BC$4+Recapitulatif!BD47*Recapitulatif!$BF$4+Recapitulatif!BG47*Recapitulatif!$BI$4+Recapitulatif!BJ47*Recapitulatif!$BL$4+Recapitulatif!BM47*Recapitulatif!$BO$4+Recapitulatif!BP47*Recapitulatif!$BR$4</f>
        <v>2</v>
      </c>
      <c r="H45">
        <f t="shared" si="7"/>
        <v>2</v>
      </c>
      <c r="I45" s="62">
        <f t="shared" si="8"/>
        <v>4.3999999999999997E-2</v>
      </c>
    </row>
    <row r="46" spans="1:9" x14ac:dyDescent="0.25">
      <c r="A46" s="87" t="s">
        <v>263</v>
      </c>
      <c r="B46" s="7">
        <v>1861447</v>
      </c>
      <c r="C46" s="21" t="s">
        <v>264</v>
      </c>
      <c r="D46" s="21" t="s">
        <v>264</v>
      </c>
      <c r="E46" s="8">
        <v>1</v>
      </c>
      <c r="F46" s="57">
        <v>2.1999999999999999E-2</v>
      </c>
      <c r="G46">
        <f>Recapitulatif!H48*Recapitulatif!$J$4+Recapitulatif!K48*Recapitulatif!$M$4+Recapitulatif!N48*Recapitulatif!$P$4+Recapitulatif!Q48*Recapitulatif!$S$4+Recapitulatif!T48*Recapitulatif!$V$4+Recapitulatif!W48*Recapitulatif!$Y$4+Recapitulatif!Z48*Recapitulatif!$AB$4+Recapitulatif!AC48*Recapitulatif!$AE$4+Recapitulatif!AF48*Recapitulatif!$AH$4+Recapitulatif!AI48*Recapitulatif!$AK$4+Recapitulatif!AL48*Recapitulatif!$AN$4+Recapitulatif!AO48*Recapitulatif!$AQ$4+Recapitulatif!AR48*Recapitulatif!$AT$4+Recapitulatif!AU48*Recapitulatif!$AW$4+Recapitulatif!AX48*Recapitulatif!$AZ$4+Recapitulatif!BA48*Recapitulatif!$BC$4+Recapitulatif!BD48*Recapitulatif!$BF$4+Recapitulatif!BG48*Recapitulatif!$BI$4+Recapitulatif!BJ48*Recapitulatif!$BL$4+Recapitulatif!BM48*Recapitulatif!$BO$4+Recapitulatif!BP48*Recapitulatif!$BR$4</f>
        <v>18</v>
      </c>
      <c r="H46">
        <f t="shared" si="7"/>
        <v>18</v>
      </c>
      <c r="I46" s="62">
        <f t="shared" si="8"/>
        <v>0.39599999999999996</v>
      </c>
    </row>
    <row r="47" spans="1:9" x14ac:dyDescent="0.25">
      <c r="A47" s="93" t="s">
        <v>412</v>
      </c>
      <c r="B47">
        <v>1466761</v>
      </c>
      <c r="C47" s="7" t="s">
        <v>413</v>
      </c>
      <c r="D47" s="21" t="s">
        <v>411</v>
      </c>
      <c r="E47" s="33">
        <v>4</v>
      </c>
      <c r="F47" s="57">
        <v>0.17899999999999999</v>
      </c>
      <c r="G47">
        <f>Recapitulatif!H49*Recapitulatif!$J$4+Recapitulatif!K49*Recapitulatif!$M$4+Recapitulatif!N49*Recapitulatif!$P$4+Recapitulatif!Q49*Recapitulatif!$S$4+Recapitulatif!T49*Recapitulatif!$V$4+Recapitulatif!W49*Recapitulatif!$Y$4+Recapitulatif!Z49*Recapitulatif!$AB$4+Recapitulatif!AC49*Recapitulatif!$AE$4+Recapitulatif!AF49*Recapitulatif!$AH$4+Recapitulatif!AI49*Recapitulatif!$AK$4+Recapitulatif!AL49*Recapitulatif!$AN$4+Recapitulatif!AO49*Recapitulatif!$AQ$4+Recapitulatif!AR49*Recapitulatif!$AT$4+Recapitulatif!AU49*Recapitulatif!$AW$4+Recapitulatif!AX49*Recapitulatif!$AZ$4+Recapitulatif!BA49*Recapitulatif!$BC$4+Recapitulatif!BD49*Recapitulatif!$BF$4+Recapitulatif!BG49*Recapitulatif!$BI$4+Recapitulatif!BJ49*Recapitulatif!$BL$4+Recapitulatif!BM49*Recapitulatif!$BO$4+Recapitulatif!BP49*Recapitulatif!$BR$4</f>
        <v>48</v>
      </c>
      <c r="H47">
        <f>G47*2</f>
        <v>96</v>
      </c>
      <c r="I47" s="62">
        <f>H47*F47</f>
        <v>17.183999999999997</v>
      </c>
    </row>
    <row r="48" spans="1:9" x14ac:dyDescent="0.25">
      <c r="A48" s="93" t="s">
        <v>408</v>
      </c>
      <c r="B48">
        <v>1466855</v>
      </c>
      <c r="C48" s="7" t="s">
        <v>409</v>
      </c>
      <c r="D48" s="21" t="s">
        <v>411</v>
      </c>
      <c r="E48" s="33">
        <v>4</v>
      </c>
      <c r="F48" s="57">
        <v>0.17899999999999999</v>
      </c>
      <c r="G48">
        <f>Recapitulatif!H50*Recapitulatif!$J$4+Recapitulatif!K50*Recapitulatif!$M$4+Recapitulatif!N50*Recapitulatif!$P$4+Recapitulatif!Q50*Recapitulatif!$S$4+Recapitulatif!T50*Recapitulatif!$V$4+Recapitulatif!W50*Recapitulatif!$Y$4+Recapitulatif!Z50*Recapitulatif!$AB$4+Recapitulatif!AC50*Recapitulatif!$AE$4+Recapitulatif!AF50*Recapitulatif!$AH$4+Recapitulatif!AI50*Recapitulatif!$AK$4+Recapitulatif!AL50*Recapitulatif!$AN$4+Recapitulatif!AO50*Recapitulatif!$AQ$4+Recapitulatif!AR50*Recapitulatif!$AT$4+Recapitulatif!AU50*Recapitulatif!$AW$4+Recapitulatif!AX50*Recapitulatif!$AZ$4+Recapitulatif!BA50*Recapitulatif!$BC$4+Recapitulatif!BD50*Recapitulatif!$BF$4+Recapitulatif!BG50*Recapitulatif!$BI$4+Recapitulatif!BJ50*Recapitulatif!$BL$4+Recapitulatif!BM50*Recapitulatif!$BO$4+Recapitulatif!BP50*Recapitulatif!$BR$4</f>
        <v>44</v>
      </c>
      <c r="H48">
        <f>G48*2</f>
        <v>88</v>
      </c>
      <c r="I48" s="62">
        <f>H48*F48</f>
        <v>15.751999999999999</v>
      </c>
    </row>
    <row r="49" spans="1:9" x14ac:dyDescent="0.25">
      <c r="A49" s="87" t="s">
        <v>87</v>
      </c>
      <c r="B49" s="7">
        <v>1617416</v>
      </c>
      <c r="C49" s="7" t="s">
        <v>321</v>
      </c>
      <c r="D49" s="21" t="s">
        <v>321</v>
      </c>
      <c r="E49" s="33">
        <v>1</v>
      </c>
      <c r="F49" s="57">
        <v>85.72</v>
      </c>
      <c r="G49">
        <f>Recapitulatif!H51*Recapitulatif!$J$4+Recapitulatif!K51*Recapitulatif!$M$4+Recapitulatif!N51*Recapitulatif!$P$4+Recapitulatif!Q51*Recapitulatif!$S$4+Recapitulatif!T51*Recapitulatif!$V$4+Recapitulatif!W51*Recapitulatif!$Y$4+Recapitulatif!Z51*Recapitulatif!$AB$4+Recapitulatif!AC51*Recapitulatif!$AE$4+Recapitulatif!AF51*Recapitulatif!$AH$4+Recapitulatif!AI51*Recapitulatif!$AK$4+Recapitulatif!AL51*Recapitulatif!$AN$4+Recapitulatif!AO51*Recapitulatif!$AQ$4+Recapitulatif!AR51*Recapitulatif!$AT$4+Recapitulatif!AU51*Recapitulatif!$AW$4+Recapitulatif!AX51*Recapitulatif!$AZ$4+Recapitulatif!BA51*Recapitulatif!$BC$4+Recapitulatif!BD51*Recapitulatif!$BF$4+Recapitulatif!BG51*Recapitulatif!$BI$4+Recapitulatif!BJ51*Recapitulatif!$BL$4+Recapitulatif!BM51*Recapitulatif!$BO$4+Recapitulatif!BP51*Recapitulatif!$BR$4</f>
        <v>8</v>
      </c>
      <c r="H49">
        <f t="shared" si="7"/>
        <v>8</v>
      </c>
      <c r="I49" s="62">
        <f t="shared" si="8"/>
        <v>685.76</v>
      </c>
    </row>
    <row r="50" spans="1:9" x14ac:dyDescent="0.25">
      <c r="A50" s="13" t="s">
        <v>23</v>
      </c>
      <c r="B50" s="13"/>
      <c r="C50" s="24"/>
      <c r="D50" s="29" t="s">
        <v>23</v>
      </c>
      <c r="E50" s="33">
        <v>1</v>
      </c>
      <c r="F50" s="56">
        <v>0</v>
      </c>
      <c r="G50">
        <f>Recapitulatif!H52*Recapitulatif!$J$4+Recapitulatif!K52*Recapitulatif!$M$4+Recapitulatif!N52*Recapitulatif!$P$4+Recapitulatif!Q52*Recapitulatif!$S$4+Recapitulatif!T52*Recapitulatif!$V$4+Recapitulatif!W52*Recapitulatif!$Y$4+Recapitulatif!Z52*Recapitulatif!$AB$4+Recapitulatif!AC52*Recapitulatif!$AE$4+Recapitulatif!AF52*Recapitulatif!$AH$4+Recapitulatif!AI52*Recapitulatif!$AK$4+Recapitulatif!AL52*Recapitulatif!$AN$4+Recapitulatif!AO52*Recapitulatif!$AQ$4+Recapitulatif!AR52*Recapitulatif!$AT$4+Recapitulatif!AU52*Recapitulatif!$AW$4+Recapitulatif!AX52*Recapitulatif!$AZ$4+Recapitulatif!BA52*Recapitulatif!$BC$4+Recapitulatif!BD52*Recapitulatif!$BF$4+Recapitulatif!BG52*Recapitulatif!$BI$4+Recapitulatif!BJ52*Recapitulatif!$BL$4+Recapitulatif!BM52*Recapitulatif!$BO$4+Recapitulatif!BP52*Recapitulatif!$BR$4</f>
        <v>2</v>
      </c>
      <c r="H50">
        <f t="shared" si="7"/>
        <v>2</v>
      </c>
      <c r="I50" s="62">
        <f t="shared" si="8"/>
        <v>0</v>
      </c>
    </row>
    <row r="51" spans="1:9" x14ac:dyDescent="0.25">
      <c r="A51" s="11" t="s">
        <v>290</v>
      </c>
      <c r="B51" s="13"/>
      <c r="C51" s="24"/>
      <c r="D51" s="29"/>
      <c r="E51" s="33">
        <v>1</v>
      </c>
      <c r="F51" s="56">
        <v>0</v>
      </c>
      <c r="G51">
        <f>Recapitulatif!H53*Recapitulatif!$J$4+Recapitulatif!K53*Recapitulatif!$M$4+Recapitulatif!N53*Recapitulatif!$P$4+Recapitulatif!Q53*Recapitulatif!$S$4+Recapitulatif!T53*Recapitulatif!$V$4+Recapitulatif!W53*Recapitulatif!$Y$4+Recapitulatif!Z53*Recapitulatif!$AB$4+Recapitulatif!AC53*Recapitulatif!$AE$4+Recapitulatif!AF53*Recapitulatif!$AH$4+Recapitulatif!AI53*Recapitulatif!$AK$4+Recapitulatif!AL53*Recapitulatif!$AN$4+Recapitulatif!AO53*Recapitulatif!$AQ$4+Recapitulatif!AR53*Recapitulatif!$AT$4+Recapitulatif!AU53*Recapitulatif!$AW$4+Recapitulatif!AX53*Recapitulatif!$AZ$4+Recapitulatif!BA53*Recapitulatif!$BC$4+Recapitulatif!BD53*Recapitulatif!$BF$4+Recapitulatif!BG53*Recapitulatif!$BI$4+Recapitulatif!BJ53*Recapitulatif!$BL$4+Recapitulatif!BM53*Recapitulatif!$BO$4+Recapitulatif!BP53*Recapitulatif!$BR$4</f>
        <v>24</v>
      </c>
      <c r="H51">
        <f t="shared" si="7"/>
        <v>24</v>
      </c>
      <c r="I51" s="62">
        <f t="shared" si="8"/>
        <v>0</v>
      </c>
    </row>
    <row r="52" spans="1:9" x14ac:dyDescent="0.25">
      <c r="A52" s="87" t="s">
        <v>221</v>
      </c>
      <c r="B52" s="7">
        <v>1021247</v>
      </c>
      <c r="C52" s="21" t="s">
        <v>277</v>
      </c>
      <c r="D52" s="27" t="s">
        <v>277</v>
      </c>
      <c r="E52" s="8">
        <v>1</v>
      </c>
      <c r="F52" s="56">
        <v>2.96</v>
      </c>
      <c r="G52">
        <f>Recapitulatif!H54*Recapitulatif!$J$4+Recapitulatif!K54*Recapitulatif!$M$4+Recapitulatif!N54*Recapitulatif!$P$4+Recapitulatif!Q54*Recapitulatif!$S$4+Recapitulatif!T54*Recapitulatif!$V$4+Recapitulatif!W54*Recapitulatif!$Y$4+Recapitulatif!Z54*Recapitulatif!$AB$4+Recapitulatif!AC54*Recapitulatif!$AE$4+Recapitulatif!AF54*Recapitulatif!$AH$4+Recapitulatif!AI54*Recapitulatif!$AK$4+Recapitulatif!AL54*Recapitulatif!$AN$4+Recapitulatif!AO54*Recapitulatif!$AQ$4+Recapitulatif!AR54*Recapitulatif!$AT$4+Recapitulatif!AU54*Recapitulatif!$AW$4+Recapitulatif!AX54*Recapitulatif!$AZ$4+Recapitulatif!BA54*Recapitulatif!$BC$4+Recapitulatif!BD54*Recapitulatif!$BF$4+Recapitulatif!BG54*Recapitulatif!$BI$4+Recapitulatif!BJ54*Recapitulatif!$BL$4+Recapitulatif!BM54*Recapitulatif!$BO$4+Recapitulatif!BP54*Recapitulatif!$BR$4</f>
        <v>4</v>
      </c>
      <c r="H52">
        <f t="shared" si="7"/>
        <v>4</v>
      </c>
      <c r="I52" s="62">
        <f t="shared" si="8"/>
        <v>11.84</v>
      </c>
    </row>
    <row r="53" spans="1:9" x14ac:dyDescent="0.25">
      <c r="A53" s="87" t="s">
        <v>221</v>
      </c>
      <c r="B53" s="7">
        <v>9994904</v>
      </c>
      <c r="C53" s="21" t="s">
        <v>278</v>
      </c>
      <c r="D53" s="27" t="s">
        <v>279</v>
      </c>
      <c r="E53" s="8">
        <v>1</v>
      </c>
      <c r="F53" s="56">
        <v>4.8499999999999996</v>
      </c>
      <c r="G53">
        <f>Recapitulatif!H55*Recapitulatif!$J$4+Recapitulatif!K55*Recapitulatif!$M$4+Recapitulatif!N55*Recapitulatif!$P$4+Recapitulatif!Q55*Recapitulatif!$S$4+Recapitulatif!T55*Recapitulatif!$V$4+Recapitulatif!W55*Recapitulatif!$Y$4+Recapitulatif!Z55*Recapitulatif!$AB$4+Recapitulatif!AC55*Recapitulatif!$AE$4+Recapitulatif!AF55*Recapitulatif!$AH$4+Recapitulatif!AI55*Recapitulatif!$AK$4+Recapitulatif!AL55*Recapitulatif!$AN$4+Recapitulatif!AO55*Recapitulatif!$AQ$4+Recapitulatif!AR55*Recapitulatif!$AT$4+Recapitulatif!AU55*Recapitulatif!$AW$4+Recapitulatif!AX55*Recapitulatif!$AZ$4+Recapitulatif!BA55*Recapitulatif!$BC$4+Recapitulatif!BD55*Recapitulatif!$BF$4+Recapitulatif!BG55*Recapitulatif!$BI$4+Recapitulatif!BJ55*Recapitulatif!$BL$4+Recapitulatif!BM55*Recapitulatif!$BO$4+Recapitulatif!BP55*Recapitulatif!$BR$4</f>
        <v>2</v>
      </c>
      <c r="H53">
        <f t="shared" si="7"/>
        <v>2</v>
      </c>
      <c r="I53" s="62">
        <f t="shared" si="8"/>
        <v>9.6999999999999993</v>
      </c>
    </row>
    <row r="54" spans="1:9" x14ac:dyDescent="0.25">
      <c r="A54" s="88" t="s">
        <v>283</v>
      </c>
      <c r="B54" s="11">
        <v>9321276</v>
      </c>
      <c r="C54" s="23" t="s">
        <v>284</v>
      </c>
      <c r="D54" s="28" t="s">
        <v>285</v>
      </c>
      <c r="E54" s="8">
        <v>1</v>
      </c>
      <c r="F54" s="56">
        <v>8.2899999999999991</v>
      </c>
      <c r="G54">
        <f>Recapitulatif!H56*Recapitulatif!$J$4+Recapitulatif!K56*Recapitulatif!$M$4+Recapitulatif!N56*Recapitulatif!$P$4+Recapitulatif!Q56*Recapitulatif!$S$4+Recapitulatif!T56*Recapitulatif!$V$4+Recapitulatif!W56*Recapitulatif!$Y$4+Recapitulatif!Z56*Recapitulatif!$AB$4+Recapitulatif!AC56*Recapitulatif!$AE$4+Recapitulatif!AF56*Recapitulatif!$AH$4+Recapitulatif!AI56*Recapitulatif!$AK$4+Recapitulatif!AL56*Recapitulatif!$AN$4+Recapitulatif!AO56*Recapitulatif!$AQ$4+Recapitulatif!AR56*Recapitulatif!$AT$4+Recapitulatif!AU56*Recapitulatif!$AW$4+Recapitulatif!AX56*Recapitulatif!$AZ$4+Recapitulatif!BA56*Recapitulatif!$BC$4+Recapitulatif!BD56*Recapitulatif!$BF$4+Recapitulatif!BG56*Recapitulatif!$BI$4+Recapitulatif!BJ56*Recapitulatif!$BL$4+Recapitulatif!BM56*Recapitulatif!$BO$4+Recapitulatif!BP56*Recapitulatif!$BR$4</f>
        <v>20</v>
      </c>
      <c r="H54">
        <f t="shared" si="7"/>
        <v>20</v>
      </c>
      <c r="I54" s="62">
        <f t="shared" si="8"/>
        <v>165.79999999999998</v>
      </c>
    </row>
    <row r="55" spans="1:9" x14ac:dyDescent="0.25">
      <c r="A55" s="88" t="s">
        <v>288</v>
      </c>
      <c r="B55" s="11">
        <v>9321373</v>
      </c>
      <c r="C55" s="23" t="s">
        <v>286</v>
      </c>
      <c r="D55" s="22" t="s">
        <v>287</v>
      </c>
      <c r="E55" s="8">
        <v>1</v>
      </c>
      <c r="F55" s="56">
        <v>6.97</v>
      </c>
      <c r="G55">
        <f>Recapitulatif!H57*Recapitulatif!$J$4+Recapitulatif!K57*Recapitulatif!$M$4+Recapitulatif!N57*Recapitulatif!$P$4+Recapitulatif!Q57*Recapitulatif!$S$4+Recapitulatif!T57*Recapitulatif!$V$4+Recapitulatif!W57*Recapitulatif!$Y$4+Recapitulatif!Z57*Recapitulatif!$AB$4+Recapitulatif!AC57*Recapitulatif!$AE$4+Recapitulatif!AF57*Recapitulatif!$AH$4+Recapitulatif!AI57*Recapitulatif!$AK$4+Recapitulatif!AL57*Recapitulatif!$AN$4+Recapitulatif!AO57*Recapitulatif!$AQ$4+Recapitulatif!AR57*Recapitulatif!$AT$4+Recapitulatif!AU57*Recapitulatif!$AW$4+Recapitulatif!AX57*Recapitulatif!$AZ$4+Recapitulatif!BA57*Recapitulatif!$BC$4+Recapitulatif!BD57*Recapitulatif!$BF$4+Recapitulatif!BG57*Recapitulatif!$BI$4+Recapitulatif!BJ57*Recapitulatif!$BL$4+Recapitulatif!BM57*Recapitulatif!$BO$4+Recapitulatif!BP57*Recapitulatif!$BR$4</f>
        <v>4</v>
      </c>
      <c r="H55">
        <f t="shared" si="7"/>
        <v>4</v>
      </c>
      <c r="I55" s="62">
        <f t="shared" si="8"/>
        <v>27.88</v>
      </c>
    </row>
    <row r="56" spans="1:9" x14ac:dyDescent="0.25">
      <c r="A56" s="87" t="s">
        <v>276</v>
      </c>
      <c r="B56" s="7">
        <v>9755560</v>
      </c>
      <c r="C56" s="21" t="s">
        <v>275</v>
      </c>
      <c r="D56" s="27">
        <v>4069</v>
      </c>
      <c r="E56" s="8">
        <v>1</v>
      </c>
      <c r="F56" s="56">
        <v>0.71</v>
      </c>
      <c r="G56">
        <f>Recapitulatif!H58*Recapitulatif!$J$4+Recapitulatif!K58*Recapitulatif!$M$4+Recapitulatif!N58*Recapitulatif!$P$4+Recapitulatif!Q58*Recapitulatif!$S$4+Recapitulatif!T58*Recapitulatif!$V$4+Recapitulatif!W58*Recapitulatif!$Y$4+Recapitulatif!Z58*Recapitulatif!$AB$4+Recapitulatif!AC58*Recapitulatif!$AE$4+Recapitulatif!AF58*Recapitulatif!$AH$4+Recapitulatif!AI58*Recapitulatif!$AK$4+Recapitulatif!AL58*Recapitulatif!$AN$4+Recapitulatif!AO58*Recapitulatif!$AQ$4+Recapitulatif!AR58*Recapitulatif!$AT$4+Recapitulatif!AU58*Recapitulatif!$AW$4+Recapitulatif!AX58*Recapitulatif!$AZ$4+Recapitulatif!BA58*Recapitulatif!$BC$4+Recapitulatif!BD58*Recapitulatif!$BF$4+Recapitulatif!BG58*Recapitulatif!$BI$4+Recapitulatif!BJ58*Recapitulatif!$BL$4+Recapitulatif!BM58*Recapitulatif!$BO$4+Recapitulatif!BP58*Recapitulatif!$BR$4</f>
        <v>2</v>
      </c>
      <c r="H56">
        <f t="shared" si="7"/>
        <v>2</v>
      </c>
      <c r="I56" s="62">
        <f t="shared" si="8"/>
        <v>1.42</v>
      </c>
    </row>
    <row r="57" spans="1:9" x14ac:dyDescent="0.25">
      <c r="A57" s="87" t="s">
        <v>273</v>
      </c>
      <c r="B57" s="7">
        <v>1739899</v>
      </c>
      <c r="C57" s="21" t="s">
        <v>274</v>
      </c>
      <c r="D57" s="27">
        <v>4001</v>
      </c>
      <c r="E57" s="8">
        <v>1</v>
      </c>
      <c r="F57" s="56">
        <v>0.28000000000000003</v>
      </c>
      <c r="G57">
        <f>Recapitulatif!H59*Recapitulatif!$J$4+Recapitulatif!K59*Recapitulatif!$M$4+Recapitulatif!N59*Recapitulatif!$P$4+Recapitulatif!Q59*Recapitulatif!$S$4+Recapitulatif!T59*Recapitulatif!$V$4+Recapitulatif!W59*Recapitulatif!$Y$4+Recapitulatif!Z59*Recapitulatif!$AB$4+Recapitulatif!AC59*Recapitulatif!$AE$4+Recapitulatif!AF59*Recapitulatif!$AH$4+Recapitulatif!AI59*Recapitulatif!$AK$4+Recapitulatif!AL59*Recapitulatif!$AN$4+Recapitulatif!AO59*Recapitulatif!$AQ$4+Recapitulatif!AR59*Recapitulatif!$AT$4+Recapitulatif!AU59*Recapitulatif!$AW$4+Recapitulatif!AX59*Recapitulatif!$AZ$4+Recapitulatif!BA59*Recapitulatif!$BC$4+Recapitulatif!BD59*Recapitulatif!$BF$4+Recapitulatif!BG59*Recapitulatif!$BI$4+Recapitulatif!BJ59*Recapitulatif!$BL$4+Recapitulatif!BM59*Recapitulatif!$BO$4+Recapitulatif!BP59*Recapitulatif!$BR$4</f>
        <v>2</v>
      </c>
      <c r="H57">
        <f t="shared" si="7"/>
        <v>2</v>
      </c>
      <c r="I57" s="62">
        <f t="shared" si="8"/>
        <v>0.56000000000000005</v>
      </c>
    </row>
    <row r="58" spans="1:9" x14ac:dyDescent="0.25">
      <c r="A58" s="87" t="s">
        <v>63</v>
      </c>
      <c r="B58" s="7">
        <v>1689852</v>
      </c>
      <c r="C58" s="7" t="s">
        <v>346</v>
      </c>
      <c r="D58" s="27" t="s">
        <v>16</v>
      </c>
      <c r="E58" s="33">
        <v>1</v>
      </c>
      <c r="F58" s="57">
        <v>1.25</v>
      </c>
      <c r="G58">
        <f>Recapitulatif!H60*Recapitulatif!$J$4+Recapitulatif!K60*Recapitulatif!$M$4+Recapitulatif!N60*Recapitulatif!$P$4+Recapitulatif!Q60*Recapitulatif!$S$4+Recapitulatif!T60*Recapitulatif!$V$4+Recapitulatif!W60*Recapitulatif!$Y$4+Recapitulatif!Z60*Recapitulatif!$AB$4+Recapitulatif!AC60*Recapitulatif!$AE$4+Recapitulatif!AF60*Recapitulatif!$AH$4+Recapitulatif!AI60*Recapitulatif!$AK$4+Recapitulatif!AL60*Recapitulatif!$AN$4+Recapitulatif!AO60*Recapitulatif!$AQ$4+Recapitulatif!AR60*Recapitulatif!$AT$4+Recapitulatif!AU60*Recapitulatif!$AW$4+Recapitulatif!AX60*Recapitulatif!$AZ$4+Recapitulatif!BA60*Recapitulatif!$BC$4+Recapitulatif!BD60*Recapitulatif!$BF$4+Recapitulatif!BG60*Recapitulatif!$BI$4+Recapitulatif!BJ60*Recapitulatif!$BL$4+Recapitulatif!BM60*Recapitulatif!$BO$4+Recapitulatif!BP60*Recapitulatif!$BR$4</f>
        <v>6</v>
      </c>
      <c r="H58">
        <f t="shared" si="7"/>
        <v>6</v>
      </c>
      <c r="I58" s="62">
        <f t="shared" si="8"/>
        <v>7.5</v>
      </c>
    </row>
    <row r="59" spans="1:9" x14ac:dyDescent="0.25">
      <c r="A59" s="88" t="s">
        <v>296</v>
      </c>
      <c r="B59" s="11">
        <v>1611856</v>
      </c>
      <c r="C59" s="23" t="s">
        <v>297</v>
      </c>
      <c r="D59" s="28" t="s">
        <v>298</v>
      </c>
      <c r="E59" s="8">
        <v>1</v>
      </c>
      <c r="F59" s="56">
        <v>0.4</v>
      </c>
      <c r="G59">
        <f>Recapitulatif!H61*Recapitulatif!$J$4+Recapitulatif!K61*Recapitulatif!$M$4+Recapitulatif!N61*Recapitulatif!$P$4+Recapitulatif!Q61*Recapitulatif!$S$4+Recapitulatif!T61*Recapitulatif!$V$4+Recapitulatif!W61*Recapitulatif!$Y$4+Recapitulatif!Z61*Recapitulatif!$AB$4+Recapitulatif!AC61*Recapitulatif!$AE$4+Recapitulatif!AF61*Recapitulatif!$AH$4+Recapitulatif!AI61*Recapitulatif!$AK$4+Recapitulatif!AL61*Recapitulatif!$AN$4+Recapitulatif!AO61*Recapitulatif!$AQ$4+Recapitulatif!AR61*Recapitulatif!$AT$4+Recapitulatif!AU61*Recapitulatif!$AW$4+Recapitulatif!AX61*Recapitulatif!$AZ$4+Recapitulatif!BA61*Recapitulatif!$BC$4+Recapitulatif!BD61*Recapitulatif!$BF$4+Recapitulatif!BG61*Recapitulatif!$BI$4+Recapitulatif!BJ61*Recapitulatif!$BL$4+Recapitulatif!BM61*Recapitulatif!$BO$4+Recapitulatif!BP61*Recapitulatif!$BR$4</f>
        <v>24</v>
      </c>
      <c r="H59">
        <f t="shared" si="7"/>
        <v>24</v>
      </c>
      <c r="I59" s="62">
        <f t="shared" si="8"/>
        <v>9.6000000000000014</v>
      </c>
    </row>
    <row r="60" spans="1:9" x14ac:dyDescent="0.25">
      <c r="A60" s="11" t="s">
        <v>293</v>
      </c>
      <c r="B60" s="13"/>
      <c r="C60" s="24"/>
      <c r="D60" s="22"/>
      <c r="E60" s="33">
        <v>1</v>
      </c>
      <c r="F60" s="56">
        <v>0</v>
      </c>
      <c r="G60">
        <f>Recapitulatif!H62*Recapitulatif!$J$4+Recapitulatif!K62*Recapitulatif!$M$4+Recapitulatif!N62*Recapitulatif!$P$4+Recapitulatif!Q62*Recapitulatif!$S$4+Recapitulatif!T62*Recapitulatif!$V$4+Recapitulatif!W62*Recapitulatif!$Y$4+Recapitulatif!Z62*Recapitulatif!$AB$4+Recapitulatif!AC62*Recapitulatif!$AE$4+Recapitulatif!AF62*Recapitulatif!$AH$4+Recapitulatif!AI62*Recapitulatif!$AK$4+Recapitulatif!AL62*Recapitulatif!$AN$4+Recapitulatif!AO62*Recapitulatif!$AQ$4+Recapitulatif!AR62*Recapitulatif!$AT$4+Recapitulatif!AU62*Recapitulatif!$AW$4+Recapitulatif!AX62*Recapitulatif!$AZ$4+Recapitulatif!BA62*Recapitulatif!$BC$4+Recapitulatif!BD62*Recapitulatif!$BF$4+Recapitulatif!BG62*Recapitulatif!$BI$4+Recapitulatif!BJ62*Recapitulatif!$BL$4+Recapitulatif!BM62*Recapitulatif!$BO$4+Recapitulatif!BP62*Recapitulatif!$BR$4</f>
        <v>6</v>
      </c>
      <c r="H60">
        <f t="shared" si="7"/>
        <v>6</v>
      </c>
      <c r="I60" s="62">
        <f t="shared" si="8"/>
        <v>0</v>
      </c>
    </row>
    <row r="61" spans="1:9" x14ac:dyDescent="0.25">
      <c r="A61" s="86" t="s">
        <v>219</v>
      </c>
      <c r="B61" s="7">
        <v>9341773</v>
      </c>
      <c r="C61" s="21" t="s">
        <v>224</v>
      </c>
      <c r="D61" s="27">
        <v>33</v>
      </c>
      <c r="E61" s="8">
        <v>50</v>
      </c>
      <c r="F61" s="56">
        <f>50*0.042</f>
        <v>2.1</v>
      </c>
      <c r="G61">
        <f>Recapitulatif!H63*Recapitulatif!$J$4+Recapitulatif!K63*Recapitulatif!$M$4+Recapitulatif!N63*Recapitulatif!$P$4+Recapitulatif!Q63*Recapitulatif!$S$4+Recapitulatif!T63*Recapitulatif!$V$4+Recapitulatif!W63*Recapitulatif!$Y$4+Recapitulatif!Z63*Recapitulatif!$AB$4+Recapitulatif!AC63*Recapitulatif!$AE$4+Recapitulatif!AF63*Recapitulatif!$AH$4+Recapitulatif!AI63*Recapitulatif!$AK$4+Recapitulatif!AL63*Recapitulatif!$AN$4+Recapitulatif!AO63*Recapitulatif!$AQ$4+Recapitulatif!AR63*Recapitulatif!$AT$4+Recapitulatif!AU63*Recapitulatif!$AW$4+Recapitulatif!AX63*Recapitulatif!$AZ$4+Recapitulatif!BA63*Recapitulatif!$BC$4+Recapitulatif!BD63*Recapitulatif!$BF$4+Recapitulatif!BG63*Recapitulatif!$BI$4+Recapitulatif!BJ63*Recapitulatif!$BL$4+Recapitulatif!BM63*Recapitulatif!$BO$4+Recapitulatif!BP63*Recapitulatif!$BR$4</f>
        <v>2</v>
      </c>
      <c r="H61">
        <f t="shared" si="7"/>
        <v>1</v>
      </c>
      <c r="I61" s="62">
        <f t="shared" si="8"/>
        <v>2.1</v>
      </c>
    </row>
    <row r="62" spans="1:9" x14ac:dyDescent="0.25">
      <c r="A62" s="87" t="s">
        <v>219</v>
      </c>
      <c r="B62" s="7">
        <v>1652641</v>
      </c>
      <c r="C62" s="21" t="s">
        <v>225</v>
      </c>
      <c r="D62" s="27">
        <v>100</v>
      </c>
      <c r="E62" s="8">
        <v>1</v>
      </c>
      <c r="F62" s="57">
        <v>9.8000000000000004E-2</v>
      </c>
      <c r="G62">
        <f>Recapitulatif!H64*Recapitulatif!$J$4+Recapitulatif!K64*Recapitulatif!$M$4+Recapitulatif!N64*Recapitulatif!$P$4+Recapitulatif!Q64*Recapitulatif!$S$4+Recapitulatif!T64*Recapitulatif!$V$4+Recapitulatif!W64*Recapitulatif!$Y$4+Recapitulatif!Z64*Recapitulatif!$AB$4+Recapitulatif!AC64*Recapitulatif!$AE$4+Recapitulatif!AF64*Recapitulatif!$AH$4+Recapitulatif!AI64*Recapitulatif!$AK$4+Recapitulatif!AL64*Recapitulatif!$AN$4+Recapitulatif!AO64*Recapitulatif!$AQ$4+Recapitulatif!AR64*Recapitulatif!$AT$4+Recapitulatif!AU64*Recapitulatif!$AW$4+Recapitulatif!AX64*Recapitulatif!$AZ$4+Recapitulatif!BA64*Recapitulatif!$BC$4+Recapitulatif!BD64*Recapitulatif!$BF$4+Recapitulatif!BG64*Recapitulatif!$BI$4+Recapitulatif!BJ64*Recapitulatif!$BL$4+Recapitulatif!BM64*Recapitulatif!$BO$4+Recapitulatif!BP64*Recapitulatif!$BR$4</f>
        <v>54</v>
      </c>
      <c r="H62">
        <f t="shared" si="7"/>
        <v>54</v>
      </c>
      <c r="I62" s="62">
        <f t="shared" si="8"/>
        <v>5.2919999999999998</v>
      </c>
    </row>
    <row r="63" spans="1:9" x14ac:dyDescent="0.25">
      <c r="A63" s="7" t="s">
        <v>219</v>
      </c>
      <c r="B63" s="7">
        <v>1126953</v>
      </c>
      <c r="C63" s="21" t="s">
        <v>226</v>
      </c>
      <c r="D63" s="27">
        <v>220</v>
      </c>
      <c r="E63" s="8">
        <v>1</v>
      </c>
      <c r="F63" s="57">
        <v>6.4000000000000001E-2</v>
      </c>
      <c r="G63">
        <f>Recapitulatif!H65*Recapitulatif!$J$4+Recapitulatif!K65*Recapitulatif!$M$4+Recapitulatif!N65*Recapitulatif!$P$4+Recapitulatif!Q65*Recapitulatif!$S$4+Recapitulatif!T65*Recapitulatif!$V$4+Recapitulatif!W65*Recapitulatif!$Y$4+Recapitulatif!Z65*Recapitulatif!$AB$4+Recapitulatif!AC65*Recapitulatif!$AE$4+Recapitulatif!AF65*Recapitulatif!$AH$4+Recapitulatif!AI65*Recapitulatif!$AK$4+Recapitulatif!AL65*Recapitulatif!$AN$4+Recapitulatif!AO65*Recapitulatif!$AQ$4+Recapitulatif!AR65*Recapitulatif!$AT$4+Recapitulatif!AU65*Recapitulatif!$AW$4+Recapitulatif!AX65*Recapitulatif!$AZ$4+Recapitulatif!BA65*Recapitulatif!$BC$4+Recapitulatif!BD65*Recapitulatif!$BF$4+Recapitulatif!BG65*Recapitulatif!$BI$4+Recapitulatif!BJ65*Recapitulatif!$BL$4+Recapitulatif!BM65*Recapitulatif!$BO$4+Recapitulatif!BP65*Recapitulatif!$BR$4</f>
        <v>6</v>
      </c>
      <c r="H63">
        <f t="shared" si="7"/>
        <v>6</v>
      </c>
      <c r="I63" s="62">
        <f t="shared" si="8"/>
        <v>0.38400000000000001</v>
      </c>
    </row>
    <row r="64" spans="1:9" x14ac:dyDescent="0.25">
      <c r="A64" s="7" t="s">
        <v>219</v>
      </c>
      <c r="B64" s="7">
        <v>1126972</v>
      </c>
      <c r="C64" s="21" t="s">
        <v>228</v>
      </c>
      <c r="D64" s="27">
        <v>330</v>
      </c>
      <c r="E64" s="8">
        <v>1</v>
      </c>
      <c r="F64" s="57">
        <v>6.4000000000000001E-2</v>
      </c>
      <c r="G64">
        <f>Recapitulatif!H66*Recapitulatif!$J$4+Recapitulatif!K66*Recapitulatif!$M$4+Recapitulatif!N66*Recapitulatif!$P$4+Recapitulatif!Q66*Recapitulatif!$S$4+Recapitulatif!T66*Recapitulatif!$V$4+Recapitulatif!W66*Recapitulatif!$Y$4+Recapitulatif!Z66*Recapitulatif!$AB$4+Recapitulatif!AC66*Recapitulatif!$AE$4+Recapitulatif!AF66*Recapitulatif!$AH$4+Recapitulatif!AI66*Recapitulatif!$AK$4+Recapitulatif!AL66*Recapitulatif!$AN$4+Recapitulatif!AO66*Recapitulatif!$AQ$4+Recapitulatif!AR66*Recapitulatif!$AT$4+Recapitulatif!AU66*Recapitulatif!$AW$4+Recapitulatif!AX66*Recapitulatif!$AZ$4+Recapitulatif!BA66*Recapitulatif!$BC$4+Recapitulatif!BD66*Recapitulatif!$BF$4+Recapitulatif!BG66*Recapitulatif!$BI$4+Recapitulatif!BJ66*Recapitulatif!$BL$4+Recapitulatif!BM66*Recapitulatif!$BO$4+Recapitulatif!BP66*Recapitulatif!$BR$4</f>
        <v>8</v>
      </c>
      <c r="H64">
        <f t="shared" si="7"/>
        <v>8</v>
      </c>
      <c r="I64" s="62">
        <f t="shared" si="8"/>
        <v>0.51200000000000001</v>
      </c>
    </row>
    <row r="65" spans="1:9" x14ac:dyDescent="0.25">
      <c r="A65" s="7" t="s">
        <v>219</v>
      </c>
      <c r="B65" s="7">
        <v>1126978</v>
      </c>
      <c r="C65" s="21" t="s">
        <v>227</v>
      </c>
      <c r="D65" s="27">
        <v>360</v>
      </c>
      <c r="E65" s="8">
        <v>1</v>
      </c>
      <c r="F65" s="57">
        <v>5.3999999999999999E-2</v>
      </c>
      <c r="G65">
        <f>Recapitulatif!H67*Recapitulatif!$J$4+Recapitulatif!K67*Recapitulatif!$M$4+Recapitulatif!N67*Recapitulatif!$P$4+Recapitulatif!Q67*Recapitulatif!$S$4+Recapitulatif!T67*Recapitulatif!$V$4+Recapitulatif!W67*Recapitulatif!$Y$4+Recapitulatif!Z67*Recapitulatif!$AB$4+Recapitulatif!AC67*Recapitulatif!$AE$4+Recapitulatif!AF67*Recapitulatif!$AH$4+Recapitulatif!AI67*Recapitulatif!$AK$4+Recapitulatif!AL67*Recapitulatif!$AN$4+Recapitulatif!AO67*Recapitulatif!$AQ$4+Recapitulatif!AR67*Recapitulatif!$AT$4+Recapitulatif!AU67*Recapitulatif!$AW$4+Recapitulatif!AX67*Recapitulatif!$AZ$4+Recapitulatif!BA67*Recapitulatif!$BC$4+Recapitulatif!BD67*Recapitulatif!$BF$4+Recapitulatif!BG67*Recapitulatif!$BI$4+Recapitulatif!BJ67*Recapitulatif!$BL$4+Recapitulatif!BM67*Recapitulatif!$BO$4+Recapitulatif!BP67*Recapitulatif!$BR$4</f>
        <v>8</v>
      </c>
      <c r="H65">
        <f t="shared" si="7"/>
        <v>8</v>
      </c>
      <c r="I65" s="62">
        <f t="shared" si="8"/>
        <v>0.432</v>
      </c>
    </row>
    <row r="66" spans="1:9" x14ac:dyDescent="0.25">
      <c r="A66" s="86" t="s">
        <v>219</v>
      </c>
      <c r="B66" s="7">
        <v>9342001</v>
      </c>
      <c r="C66" s="7" t="s">
        <v>329</v>
      </c>
      <c r="D66" s="27">
        <v>510</v>
      </c>
      <c r="E66" s="33">
        <v>50</v>
      </c>
      <c r="F66" s="57">
        <f>50*0.042</f>
        <v>2.1</v>
      </c>
      <c r="G66">
        <f>Recapitulatif!H68*Recapitulatif!$J$4+Recapitulatif!K68*Recapitulatif!$M$4+Recapitulatif!N68*Recapitulatif!$P$4+Recapitulatif!Q68*Recapitulatif!$S$4+Recapitulatif!T68*Recapitulatif!$V$4+Recapitulatif!W68*Recapitulatif!$Y$4+Recapitulatif!Z68*Recapitulatif!$AB$4+Recapitulatif!AC68*Recapitulatif!$AE$4+Recapitulatif!AF68*Recapitulatif!$AH$4+Recapitulatif!AI68*Recapitulatif!$AK$4+Recapitulatif!AL68*Recapitulatif!$AN$4+Recapitulatif!AO68*Recapitulatif!$AQ$4+Recapitulatif!AR68*Recapitulatif!$AT$4+Recapitulatif!AU68*Recapitulatif!$AW$4+Recapitulatif!AX68*Recapitulatif!$AZ$4+Recapitulatif!BA68*Recapitulatif!$BC$4+Recapitulatif!BD68*Recapitulatif!$BF$4+Recapitulatif!BG68*Recapitulatif!$BI$4+Recapitulatif!BJ68*Recapitulatif!$BL$4+Recapitulatif!BM68*Recapitulatif!$BO$4+Recapitulatif!BP68*Recapitulatif!$BR$4</f>
        <v>18</v>
      </c>
      <c r="H66">
        <f t="shared" si="7"/>
        <v>1</v>
      </c>
      <c r="I66" s="62">
        <f t="shared" si="8"/>
        <v>2.1</v>
      </c>
    </row>
    <row r="67" spans="1:9" x14ac:dyDescent="0.25">
      <c r="A67" s="87" t="s">
        <v>219</v>
      </c>
      <c r="B67" s="7">
        <v>1652663</v>
      </c>
      <c r="C67" s="21" t="s">
        <v>229</v>
      </c>
      <c r="D67" s="27" t="s">
        <v>124</v>
      </c>
      <c r="E67" s="8">
        <v>1</v>
      </c>
      <c r="F67" s="57">
        <v>8.3000000000000004E-2</v>
      </c>
      <c r="G67">
        <f>Recapitulatif!H69*Recapitulatif!$J$4+Recapitulatif!K69*Recapitulatif!$M$4+Recapitulatif!N69*Recapitulatif!$P$4+Recapitulatif!Q69*Recapitulatif!$S$4+Recapitulatif!T69*Recapitulatif!$V$4+Recapitulatif!W69*Recapitulatif!$Y$4+Recapitulatif!Z69*Recapitulatif!$AB$4+Recapitulatif!AC69*Recapitulatif!$AE$4+Recapitulatif!AF69*Recapitulatif!$AH$4+Recapitulatif!AI69*Recapitulatif!$AK$4+Recapitulatif!AL69*Recapitulatif!$AN$4+Recapitulatif!AO69*Recapitulatif!$AQ$4+Recapitulatif!AR69*Recapitulatif!$AT$4+Recapitulatif!AU69*Recapitulatif!$AW$4+Recapitulatif!AX69*Recapitulatif!$AZ$4+Recapitulatif!BA69*Recapitulatif!$BC$4+Recapitulatif!BD69*Recapitulatif!$BF$4+Recapitulatif!BG69*Recapitulatif!$BI$4+Recapitulatif!BJ69*Recapitulatif!$BL$4+Recapitulatif!BM69*Recapitulatif!$BO$4+Recapitulatif!BP69*Recapitulatif!$BR$4</f>
        <v>54</v>
      </c>
      <c r="H67">
        <f t="shared" si="7"/>
        <v>54</v>
      </c>
      <c r="I67" s="62">
        <f t="shared" si="8"/>
        <v>4.4820000000000002</v>
      </c>
    </row>
    <row r="68" spans="1:9" x14ac:dyDescent="0.25">
      <c r="A68" s="7" t="s">
        <v>219</v>
      </c>
      <c r="B68" s="7">
        <v>1416872</v>
      </c>
      <c r="C68" s="21" t="s">
        <v>230</v>
      </c>
      <c r="D68" s="27" t="s">
        <v>217</v>
      </c>
      <c r="E68" s="8">
        <v>1</v>
      </c>
      <c r="F68" s="57">
        <v>2.5999999999999999E-2</v>
      </c>
      <c r="G68">
        <f>Recapitulatif!H70*Recapitulatif!$J$4+Recapitulatif!K70*Recapitulatif!$M$4+Recapitulatif!N70*Recapitulatif!$P$4+Recapitulatif!Q70*Recapitulatif!$S$4+Recapitulatif!T70*Recapitulatif!$V$4+Recapitulatif!W70*Recapitulatif!$Y$4+Recapitulatif!Z70*Recapitulatif!$AB$4+Recapitulatif!AC70*Recapitulatif!$AE$4+Recapitulatif!AF70*Recapitulatif!$AH$4+Recapitulatif!AI70*Recapitulatif!$AK$4+Recapitulatif!AL70*Recapitulatif!$AN$4+Recapitulatif!AO70*Recapitulatif!$AQ$4+Recapitulatif!AR70*Recapitulatif!$AT$4+Recapitulatif!AU70*Recapitulatif!$AW$4+Recapitulatif!AX70*Recapitulatif!$AZ$4+Recapitulatif!BA70*Recapitulatif!$BC$4+Recapitulatif!BD70*Recapitulatif!$BF$4+Recapitulatif!BG70*Recapitulatif!$BI$4+Recapitulatif!BJ70*Recapitulatif!$BL$4+Recapitulatif!BM70*Recapitulatif!$BO$4+Recapitulatif!BP70*Recapitulatif!$BR$4</f>
        <v>28</v>
      </c>
      <c r="H68">
        <f t="shared" si="7"/>
        <v>28</v>
      </c>
      <c r="I68" s="62">
        <f t="shared" si="8"/>
        <v>0.72799999999999998</v>
      </c>
    </row>
    <row r="69" spans="1:9" x14ac:dyDescent="0.25">
      <c r="A69" s="87" t="s">
        <v>219</v>
      </c>
      <c r="B69" s="7">
        <v>9341110</v>
      </c>
      <c r="C69" s="21" t="s">
        <v>231</v>
      </c>
      <c r="D69" s="27" t="s">
        <v>16</v>
      </c>
      <c r="E69" s="8">
        <v>50</v>
      </c>
      <c r="F69" s="56">
        <f>0.042*50</f>
        <v>2.1</v>
      </c>
      <c r="G69">
        <f>Recapitulatif!H71*Recapitulatif!$J$4+Recapitulatif!K71*Recapitulatif!$M$4+Recapitulatif!N71*Recapitulatif!$P$4+Recapitulatif!Q71*Recapitulatif!$S$4+Recapitulatif!T71*Recapitulatif!$V$4+Recapitulatif!W71*Recapitulatif!$Y$4+Recapitulatif!Z71*Recapitulatif!$AB$4+Recapitulatif!AC71*Recapitulatif!$AE$4+Recapitulatif!AF71*Recapitulatif!$AH$4+Recapitulatif!AI71*Recapitulatif!$AK$4+Recapitulatif!AL71*Recapitulatif!$AN$4+Recapitulatif!AO71*Recapitulatif!$AQ$4+Recapitulatif!AR71*Recapitulatif!$AT$4+Recapitulatif!AU71*Recapitulatif!$AW$4+Recapitulatif!AX71*Recapitulatif!$AZ$4+Recapitulatif!BA71*Recapitulatif!$BC$4+Recapitulatif!BD71*Recapitulatif!$BF$4+Recapitulatif!BG71*Recapitulatif!$BI$4+Recapitulatif!BJ71*Recapitulatif!$BL$4+Recapitulatif!BM71*Recapitulatif!$BO$4+Recapitulatif!BP71*Recapitulatif!$BR$4</f>
        <v>34</v>
      </c>
      <c r="H69">
        <f t="shared" si="7"/>
        <v>1</v>
      </c>
      <c r="I69" s="62">
        <f t="shared" si="8"/>
        <v>2.1</v>
      </c>
    </row>
    <row r="70" spans="1:9" x14ac:dyDescent="0.25">
      <c r="A70" s="7" t="s">
        <v>219</v>
      </c>
      <c r="B70" s="7">
        <v>1416762</v>
      </c>
      <c r="C70" s="7" t="s">
        <v>313</v>
      </c>
      <c r="D70" s="27" t="s">
        <v>314</v>
      </c>
      <c r="E70" s="33">
        <v>1</v>
      </c>
      <c r="F70" s="57">
        <v>2.5999999999999999E-2</v>
      </c>
      <c r="G70">
        <f>Recapitulatif!H72*Recapitulatif!$J$4+Recapitulatif!K72*Recapitulatif!$M$4+Recapitulatif!N72*Recapitulatif!$P$4+Recapitulatif!Q72*Recapitulatif!$S$4+Recapitulatif!T72*Recapitulatif!$V$4+Recapitulatif!W72*Recapitulatif!$Y$4+Recapitulatif!Z72*Recapitulatif!$AB$4+Recapitulatif!AC72*Recapitulatif!$AE$4+Recapitulatif!AF72*Recapitulatif!$AH$4+Recapitulatif!AI72*Recapitulatif!$AK$4+Recapitulatif!AL72*Recapitulatif!$AN$4+Recapitulatif!AO72*Recapitulatif!$AQ$4+Recapitulatif!AR72*Recapitulatif!$AT$4+Recapitulatif!AU72*Recapitulatif!$AW$4+Recapitulatif!AX72*Recapitulatif!$AZ$4+Recapitulatif!BA72*Recapitulatif!$BC$4+Recapitulatif!BD72*Recapitulatif!$BF$4+Recapitulatif!BG72*Recapitulatif!$BI$4+Recapitulatif!BJ72*Recapitulatif!$BL$4+Recapitulatif!BM72*Recapitulatif!$BO$4+Recapitulatif!BP72*Recapitulatif!$BR$4</f>
        <v>6</v>
      </c>
      <c r="H70">
        <f t="shared" si="7"/>
        <v>6</v>
      </c>
      <c r="I70" s="62">
        <f t="shared" si="8"/>
        <v>0.156</v>
      </c>
    </row>
    <row r="71" spans="1:9" x14ac:dyDescent="0.25">
      <c r="A71" s="87" t="s">
        <v>219</v>
      </c>
      <c r="B71" s="7">
        <v>9341498</v>
      </c>
      <c r="C71" s="21" t="s">
        <v>232</v>
      </c>
      <c r="D71" s="27" t="s">
        <v>218</v>
      </c>
      <c r="E71" s="8">
        <v>50</v>
      </c>
      <c r="F71" s="56">
        <f>0.042*50</f>
        <v>2.1</v>
      </c>
      <c r="G71">
        <f>Recapitulatif!H73*Recapitulatif!$J$4+Recapitulatif!K73*Recapitulatif!$M$4+Recapitulatif!N73*Recapitulatif!$P$4+Recapitulatif!Q73*Recapitulatif!$S$4+Recapitulatif!T73*Recapitulatif!$V$4+Recapitulatif!W73*Recapitulatif!$Y$4+Recapitulatif!Z73*Recapitulatif!$AB$4+Recapitulatif!AC73*Recapitulatif!$AE$4+Recapitulatif!AF73*Recapitulatif!$AH$4+Recapitulatif!AI73*Recapitulatif!$AK$4+Recapitulatif!AL73*Recapitulatif!$AN$4+Recapitulatif!AO73*Recapitulatif!$AQ$4+Recapitulatif!AR73*Recapitulatif!$AT$4+Recapitulatif!AU73*Recapitulatif!$AW$4+Recapitulatif!AX73*Recapitulatif!$AZ$4+Recapitulatif!BA73*Recapitulatif!$BC$4+Recapitulatif!BD73*Recapitulatif!$BF$4+Recapitulatif!BG73*Recapitulatif!$BI$4+Recapitulatif!BJ73*Recapitulatif!$BL$4+Recapitulatif!BM73*Recapitulatif!$BO$4+Recapitulatif!BP73*Recapitulatif!$BR$4</f>
        <v>4</v>
      </c>
      <c r="H71">
        <f t="shared" si="7"/>
        <v>1</v>
      </c>
      <c r="I71" s="62">
        <f t="shared" si="8"/>
        <v>2.1</v>
      </c>
    </row>
    <row r="72" spans="1:9" x14ac:dyDescent="0.25">
      <c r="A72" s="86" t="s">
        <v>219</v>
      </c>
      <c r="B72" s="7">
        <v>9339558</v>
      </c>
      <c r="C72" s="7" t="s">
        <v>338</v>
      </c>
      <c r="D72" s="27" t="s">
        <v>339</v>
      </c>
      <c r="E72" s="33">
        <v>50</v>
      </c>
      <c r="F72" s="56">
        <f>0.024*50</f>
        <v>1.2</v>
      </c>
      <c r="G72">
        <f>Recapitulatif!H74*Recapitulatif!$J$4+Recapitulatif!K74*Recapitulatif!$M$4+Recapitulatif!N74*Recapitulatif!$P$4+Recapitulatif!Q74*Recapitulatif!$S$4+Recapitulatif!T74*Recapitulatif!$V$4+Recapitulatif!W74*Recapitulatif!$Y$4+Recapitulatif!Z74*Recapitulatif!$AB$4+Recapitulatif!AC74*Recapitulatif!$AE$4+Recapitulatif!AF74*Recapitulatif!$AH$4+Recapitulatif!AI74*Recapitulatif!$AK$4+Recapitulatif!AL74*Recapitulatif!$AN$4+Recapitulatif!AO74*Recapitulatif!$AQ$4+Recapitulatif!AR74*Recapitulatif!$AT$4+Recapitulatif!AU74*Recapitulatif!$AW$4+Recapitulatif!AX74*Recapitulatif!$AZ$4+Recapitulatif!BA74*Recapitulatif!$BC$4+Recapitulatif!BD74*Recapitulatif!$BF$4+Recapitulatif!BG74*Recapitulatif!$BI$4+Recapitulatif!BJ74*Recapitulatif!$BL$4+Recapitulatif!BM74*Recapitulatif!$BO$4+Recapitulatif!BP74*Recapitulatif!$BR$4</f>
        <v>24</v>
      </c>
      <c r="H72">
        <f t="shared" si="7"/>
        <v>1</v>
      </c>
      <c r="I72" s="62">
        <f t="shared" si="8"/>
        <v>1.2</v>
      </c>
    </row>
    <row r="73" spans="1:9" x14ac:dyDescent="0.25">
      <c r="A73" s="72" t="s">
        <v>220</v>
      </c>
      <c r="B73" s="7">
        <v>1498450</v>
      </c>
      <c r="C73" s="21" t="s">
        <v>233</v>
      </c>
      <c r="D73" s="27" t="s">
        <v>222</v>
      </c>
      <c r="E73" s="8">
        <v>1</v>
      </c>
      <c r="F73" s="57">
        <v>0.75</v>
      </c>
      <c r="G73">
        <f>Recapitulatif!H75*Recapitulatif!$J$4+Recapitulatif!K75*Recapitulatif!$M$4+Recapitulatif!N75*Recapitulatif!$P$4+Recapitulatif!Q75*Recapitulatif!$S$4+Recapitulatif!T75*Recapitulatif!$V$4+Recapitulatif!W75*Recapitulatif!$Y$4+Recapitulatif!Z75*Recapitulatif!$AB$4+Recapitulatif!AC75*Recapitulatif!$AE$4+Recapitulatif!AF75*Recapitulatif!$AH$4+Recapitulatif!AI75*Recapitulatif!$AK$4+Recapitulatif!AL75*Recapitulatif!$AN$4+Recapitulatif!AO75*Recapitulatif!$AQ$4+Recapitulatif!AR75*Recapitulatif!$AT$4+Recapitulatif!AU75*Recapitulatif!$AW$4+Recapitulatif!AX75*Recapitulatif!$AZ$4+Recapitulatif!BA75*Recapitulatif!$BC$4+Recapitulatif!BD75*Recapitulatif!$BF$4+Recapitulatif!BG75*Recapitulatif!$BI$4+Recapitulatif!BJ75*Recapitulatif!$BL$4+Recapitulatif!BM75*Recapitulatif!$BO$4+Recapitulatif!BP75*Recapitulatif!$BR$4</f>
        <v>4</v>
      </c>
      <c r="H73">
        <f t="shared" si="7"/>
        <v>4</v>
      </c>
      <c r="I73" s="62">
        <f t="shared" si="8"/>
        <v>3</v>
      </c>
    </row>
    <row r="74" spans="1:9" x14ac:dyDescent="0.25">
      <c r="A74" s="7" t="s">
        <v>220</v>
      </c>
      <c r="B74" s="7">
        <v>3226207</v>
      </c>
      <c r="C74" s="21" t="s">
        <v>234</v>
      </c>
      <c r="D74" s="27" t="s">
        <v>223</v>
      </c>
      <c r="E74" s="8">
        <v>1</v>
      </c>
      <c r="F74" s="57">
        <v>0.75</v>
      </c>
      <c r="G74">
        <f>Recapitulatif!H76*Recapitulatif!$J$4+Recapitulatif!K76*Recapitulatif!$M$4+Recapitulatif!N76*Recapitulatif!$P$4+Recapitulatif!Q76*Recapitulatif!$S$4+Recapitulatif!T76*Recapitulatif!$V$4+Recapitulatif!W76*Recapitulatif!$Y$4+Recapitulatif!Z76*Recapitulatif!$AB$4+Recapitulatif!AC76*Recapitulatif!$AE$4+Recapitulatif!AF76*Recapitulatif!$AH$4+Recapitulatif!AI76*Recapitulatif!$AK$4+Recapitulatif!AL76*Recapitulatif!$AN$4+Recapitulatif!AO76*Recapitulatif!$AQ$4+Recapitulatif!AR76*Recapitulatif!$AT$4+Recapitulatif!AU76*Recapitulatif!$AW$4+Recapitulatif!AX76*Recapitulatif!$AZ$4+Recapitulatif!BA76*Recapitulatif!$BC$4+Recapitulatif!BD76*Recapitulatif!$BF$4+Recapitulatif!BG76*Recapitulatif!$BI$4+Recapitulatif!BJ76*Recapitulatif!$BL$4+Recapitulatif!BM76*Recapitulatif!$BO$4+Recapitulatif!BP76*Recapitulatif!$BR$4</f>
        <v>4</v>
      </c>
      <c r="H74">
        <f t="shared" si="7"/>
        <v>4</v>
      </c>
      <c r="I74" s="62">
        <f t="shared" si="8"/>
        <v>3</v>
      </c>
    </row>
    <row r="75" spans="1:9" x14ac:dyDescent="0.25">
      <c r="A75" s="72" t="s">
        <v>424</v>
      </c>
      <c r="B75" s="21">
        <v>1103837</v>
      </c>
      <c r="C75" s="21" t="s">
        <v>420</v>
      </c>
      <c r="D75" s="21" t="s">
        <v>421</v>
      </c>
      <c r="E75" s="33">
        <v>17</v>
      </c>
      <c r="F75" s="56">
        <v>4.8499999999999996</v>
      </c>
      <c r="G75">
        <f>Recapitulatif!H77*Recapitulatif!$J$4+Recapitulatif!K77*Recapitulatif!$M$4+Recapitulatif!N77*Recapitulatif!$P$4+Recapitulatif!Q77*Recapitulatif!$S$4+Recapitulatif!T77*Recapitulatif!$V$4+Recapitulatif!W77*Recapitulatif!$Y$4+Recapitulatif!Z77*Recapitulatif!$AB$4+Recapitulatif!AC77*Recapitulatif!$AE$4+Recapitulatif!AF77*Recapitulatif!$AH$4+Recapitulatif!AI77*Recapitulatif!$AK$4+Recapitulatif!AL77*Recapitulatif!$AN$4+Recapitulatif!AO77*Recapitulatif!$AQ$4+Recapitulatif!AR77*Recapitulatif!$AT$4+Recapitulatif!AU77*Recapitulatif!$AW$4+Recapitulatif!AX77*Recapitulatif!$AZ$4+Recapitulatif!BA77*Recapitulatif!$BC$4+Recapitulatif!BD77*Recapitulatif!$BF$4+Recapitulatif!BG77*Recapitulatif!$BI$4+Recapitulatif!BJ77*Recapitulatif!$BL$4+Recapitulatif!BM77*Recapitulatif!$BO$4+Recapitulatif!BP77*Recapitulatif!$BR$4</f>
        <v>24</v>
      </c>
      <c r="H75">
        <f t="shared" si="7"/>
        <v>2</v>
      </c>
      <c r="I75" s="62">
        <f t="shared" si="8"/>
        <v>9.6999999999999993</v>
      </c>
    </row>
    <row r="76" spans="1:9" x14ac:dyDescent="0.25">
      <c r="A76" s="86" t="s">
        <v>425</v>
      </c>
      <c r="B76" s="21">
        <v>1103855</v>
      </c>
      <c r="C76" s="21" t="s">
        <v>422</v>
      </c>
      <c r="D76" s="21" t="s">
        <v>423</v>
      </c>
      <c r="E76" s="33">
        <v>5</v>
      </c>
      <c r="F76" s="56">
        <f>5*2.27</f>
        <v>11.35</v>
      </c>
      <c r="G76">
        <f>Recapitulatif!H78*Recapitulatif!$J$4+Recapitulatif!K78*Recapitulatif!$M$4+Recapitulatif!N78*Recapitulatif!$P$4+Recapitulatif!Q78*Recapitulatif!$S$4+Recapitulatif!T78*Recapitulatif!$V$4+Recapitulatif!W78*Recapitulatif!$Y$4+Recapitulatif!Z78*Recapitulatif!$AB$4+Recapitulatif!AC78*Recapitulatif!$AE$4+Recapitulatif!AF78*Recapitulatif!$AH$4+Recapitulatif!AI78*Recapitulatif!$AK$4+Recapitulatif!AL78*Recapitulatif!$AN$4+Recapitulatif!AO78*Recapitulatif!$AQ$4+Recapitulatif!AR78*Recapitulatif!$AT$4+Recapitulatif!AU78*Recapitulatif!$AW$4+Recapitulatif!AX78*Recapitulatif!$AZ$4+Recapitulatif!BA78*Recapitulatif!$BC$4+Recapitulatif!BD78*Recapitulatif!$BF$4+Recapitulatif!BG78*Recapitulatif!$BI$4+Recapitulatif!BJ78*Recapitulatif!$BL$4+Recapitulatif!BM78*Recapitulatif!$BO$4+Recapitulatif!BP78*Recapitulatif!$BR$4</f>
        <v>4</v>
      </c>
      <c r="H76">
        <f t="shared" si="7"/>
        <v>1</v>
      </c>
      <c r="I76" s="62">
        <f t="shared" si="8"/>
        <v>11.35</v>
      </c>
    </row>
    <row r="77" spans="1:9" x14ac:dyDescent="0.25">
      <c r="A77" s="10" t="s">
        <v>291</v>
      </c>
      <c r="B77" s="10"/>
      <c r="C77" s="22"/>
      <c r="D77" s="22"/>
      <c r="E77" s="33">
        <v>1</v>
      </c>
      <c r="F77" s="56">
        <v>0</v>
      </c>
      <c r="G77">
        <f>Recapitulatif!H79*Recapitulatif!$J$4+Recapitulatif!K79*Recapitulatif!$M$4+Recapitulatif!N79*Recapitulatif!$P$4+Recapitulatif!Q79*Recapitulatif!$S$4+Recapitulatif!T79*Recapitulatif!$V$4+Recapitulatif!W79*Recapitulatif!$Y$4+Recapitulatif!Z79*Recapitulatif!$AB$4+Recapitulatif!AC79*Recapitulatif!$AE$4+Recapitulatif!AF79*Recapitulatif!$AH$4+Recapitulatif!AI79*Recapitulatif!$AK$4+Recapitulatif!AL79*Recapitulatif!$AN$4+Recapitulatif!AO79*Recapitulatif!$AQ$4+Recapitulatif!AR79*Recapitulatif!$AT$4+Recapitulatif!AU79*Recapitulatif!$AW$4+Recapitulatif!AX79*Recapitulatif!$AZ$4+Recapitulatif!BA79*Recapitulatif!$BC$4+Recapitulatif!BD79*Recapitulatif!$BF$4+Recapitulatif!BG79*Recapitulatif!$BI$4+Recapitulatif!BJ79*Recapitulatif!$BL$4+Recapitulatif!BM79*Recapitulatif!$BO$4+Recapitulatif!BP79*Recapitulatif!$BR$4</f>
        <v>0</v>
      </c>
      <c r="H77">
        <f t="shared" si="7"/>
        <v>0</v>
      </c>
      <c r="I77" s="62">
        <f t="shared" si="8"/>
        <v>0</v>
      </c>
    </row>
    <row r="78" spans="1:9" x14ac:dyDescent="0.25">
      <c r="A78" s="90" t="s">
        <v>289</v>
      </c>
      <c r="B78" s="21">
        <v>1077344</v>
      </c>
      <c r="C78" s="21" t="s">
        <v>426</v>
      </c>
      <c r="D78" s="21" t="s">
        <v>427</v>
      </c>
      <c r="E78" s="33">
        <v>1</v>
      </c>
      <c r="F78" s="56">
        <v>0.66</v>
      </c>
      <c r="G78">
        <f>Recapitulatif!H80*Recapitulatif!$J$4+Recapitulatif!K80*Recapitulatif!$M$4+Recapitulatif!N80*Recapitulatif!$P$4+Recapitulatif!Q80*Recapitulatif!$S$4+Recapitulatif!T80*Recapitulatif!$V$4+Recapitulatif!W80*Recapitulatif!$Y$4+Recapitulatif!Z80*Recapitulatif!$AB$4+Recapitulatif!AC80*Recapitulatif!$AE$4+Recapitulatif!AF80*Recapitulatif!$AH$4+Recapitulatif!AI80*Recapitulatif!$AK$4+Recapitulatif!AL80*Recapitulatif!$AN$4+Recapitulatif!AO80*Recapitulatif!$AQ$4+Recapitulatif!AR80*Recapitulatif!$AT$4+Recapitulatif!AU80*Recapitulatif!$AW$4+Recapitulatif!AX80*Recapitulatif!$AZ$4+Recapitulatif!BA80*Recapitulatif!$BC$4+Recapitulatif!BD80*Recapitulatif!$BF$4+Recapitulatif!BG80*Recapitulatif!$BI$4+Recapitulatif!BJ80*Recapitulatif!$BL$4+Recapitulatif!BM80*Recapitulatif!$BO$4+Recapitulatif!BP80*Recapitulatif!$BR$4</f>
        <v>24</v>
      </c>
      <c r="H78">
        <f t="shared" si="7"/>
        <v>24</v>
      </c>
      <c r="I78" s="62">
        <f t="shared" si="8"/>
        <v>15.84</v>
      </c>
    </row>
    <row r="79" spans="1:9" x14ac:dyDescent="0.25">
      <c r="A79" s="87" t="s">
        <v>125</v>
      </c>
      <c r="B79" s="72">
        <v>1284269</v>
      </c>
      <c r="C79" s="73" t="s">
        <v>268</v>
      </c>
      <c r="D79" s="73" t="s">
        <v>269</v>
      </c>
      <c r="E79" s="8">
        <v>1</v>
      </c>
      <c r="F79" s="56">
        <v>46.7</v>
      </c>
      <c r="G79">
        <f>Recapitulatif!H81*Recapitulatif!$J$4+Recapitulatif!K81*Recapitulatif!$M$4+Recapitulatif!N81*Recapitulatif!$P$4+Recapitulatif!Q81*Recapitulatif!$S$4+Recapitulatif!T81*Recapitulatif!$V$4+Recapitulatif!W81*Recapitulatif!$Y$4+Recapitulatif!Z81*Recapitulatif!$AB$4+Recapitulatif!AC81*Recapitulatif!$AE$4+Recapitulatif!AF81*Recapitulatif!$AH$4+Recapitulatif!AI81*Recapitulatif!$AK$4+Recapitulatif!AL81*Recapitulatif!$AN$4+Recapitulatif!AO81*Recapitulatif!$AQ$4+Recapitulatif!AR81*Recapitulatif!$AT$4+Recapitulatif!AU81*Recapitulatif!$AW$4+Recapitulatif!AX81*Recapitulatif!$AZ$4+Recapitulatif!BA81*Recapitulatif!$BC$4+Recapitulatif!BD81*Recapitulatif!$BF$4+Recapitulatif!BG81*Recapitulatif!$BI$4+Recapitulatif!BJ81*Recapitulatif!$BL$4+Recapitulatif!BM81*Recapitulatif!$BO$4+Recapitulatif!BP81*Recapitulatif!$BR$4</f>
        <v>2</v>
      </c>
      <c r="H79">
        <f t="shared" si="7"/>
        <v>2</v>
      </c>
      <c r="I79" s="62">
        <f t="shared" si="8"/>
        <v>93.4</v>
      </c>
    </row>
    <row r="80" spans="1:9" x14ac:dyDescent="0.25">
      <c r="A80" s="87" t="s">
        <v>19</v>
      </c>
      <c r="B80" s="72">
        <v>1205017</v>
      </c>
      <c r="C80" s="73" t="s">
        <v>267</v>
      </c>
      <c r="D80" s="73" t="s">
        <v>267</v>
      </c>
      <c r="E80" s="8">
        <v>1</v>
      </c>
      <c r="F80" s="56">
        <v>22.4</v>
      </c>
      <c r="G80">
        <f>Recapitulatif!H82*Recapitulatif!$J$4+Recapitulatif!K82*Recapitulatif!$M$4+Recapitulatif!N82*Recapitulatif!$P$4+Recapitulatif!Q82*Recapitulatif!$S$4+Recapitulatif!T82*Recapitulatif!$V$4+Recapitulatif!W82*Recapitulatif!$Y$4+Recapitulatif!Z82*Recapitulatif!$AB$4+Recapitulatif!AC82*Recapitulatif!$AE$4+Recapitulatif!AF82*Recapitulatif!$AH$4+Recapitulatif!AI82*Recapitulatif!$AK$4+Recapitulatif!AL82*Recapitulatif!$AN$4+Recapitulatif!AO82*Recapitulatif!$AQ$4+Recapitulatif!AR82*Recapitulatif!$AT$4+Recapitulatif!AU82*Recapitulatif!$AW$4+Recapitulatif!AX82*Recapitulatif!$AZ$4+Recapitulatif!BA82*Recapitulatif!$BC$4+Recapitulatif!BD82*Recapitulatif!$BF$4+Recapitulatif!BG82*Recapitulatif!$BI$4+Recapitulatif!BJ82*Recapitulatif!$BL$4+Recapitulatif!BM82*Recapitulatif!$BO$4+Recapitulatif!BP82*Recapitulatif!$BR$4</f>
        <v>4</v>
      </c>
      <c r="H80">
        <f t="shared" si="7"/>
        <v>4</v>
      </c>
      <c r="I80" s="62">
        <f t="shared" si="8"/>
        <v>89.6</v>
      </c>
    </row>
    <row r="81" spans="1:9" x14ac:dyDescent="0.25">
      <c r="A81" s="88" t="s">
        <v>196</v>
      </c>
      <c r="B81" s="11">
        <v>1439745</v>
      </c>
      <c r="C81" s="23" t="s">
        <v>282</v>
      </c>
      <c r="D81" s="28" t="s">
        <v>168</v>
      </c>
      <c r="E81" s="8">
        <v>1</v>
      </c>
      <c r="F81" s="56">
        <v>1.6</v>
      </c>
      <c r="G81">
        <f>Recapitulatif!H83*Recapitulatif!$J$4+Recapitulatif!K83*Recapitulatif!$M$4+Recapitulatif!N83*Recapitulatif!$P$4+Recapitulatif!Q83*Recapitulatif!$S$4+Recapitulatif!T83*Recapitulatif!$V$4+Recapitulatif!W83*Recapitulatif!$Y$4+Recapitulatif!Z83*Recapitulatif!$AB$4+Recapitulatif!AC83*Recapitulatif!$AE$4+Recapitulatif!AF83*Recapitulatif!$AH$4+Recapitulatif!AI83*Recapitulatif!$AK$4+Recapitulatif!AL83*Recapitulatif!$AN$4+Recapitulatif!AO83*Recapitulatif!$AQ$4+Recapitulatif!AR83*Recapitulatif!$AT$4+Recapitulatif!AU83*Recapitulatif!$AW$4+Recapitulatif!AX83*Recapitulatif!$AZ$4+Recapitulatif!BA83*Recapitulatif!$BC$4+Recapitulatif!BD83*Recapitulatif!$BF$4+Recapitulatif!BG83*Recapitulatif!$BI$4+Recapitulatif!BJ83*Recapitulatif!$BL$4+Recapitulatif!BM83*Recapitulatif!$BO$4+Recapitulatif!BP83*Recapitulatif!$BR$4</f>
        <v>24</v>
      </c>
      <c r="H81">
        <f t="shared" si="7"/>
        <v>24</v>
      </c>
      <c r="I81" s="62">
        <f t="shared" si="8"/>
        <v>38.400000000000006</v>
      </c>
    </row>
    <row r="82" spans="1:9" x14ac:dyDescent="0.25">
      <c r="A82" s="7" t="s">
        <v>250</v>
      </c>
      <c r="B82" s="7">
        <v>1268655</v>
      </c>
      <c r="C82" s="21" t="s">
        <v>252</v>
      </c>
      <c r="D82" s="21" t="s">
        <v>251</v>
      </c>
      <c r="E82" s="8">
        <v>1</v>
      </c>
      <c r="F82" s="56">
        <v>0.28999999999999998</v>
      </c>
      <c r="G82">
        <f>Recapitulatif!H84*Recapitulatif!$J$4+Recapitulatif!K84*Recapitulatif!$M$4+Recapitulatif!N84*Recapitulatif!$P$4+Recapitulatif!Q84*Recapitulatif!$S$4+Recapitulatif!T84*Recapitulatif!$V$4+Recapitulatif!W84*Recapitulatif!$Y$4+Recapitulatif!Z84*Recapitulatif!$AB$4+Recapitulatif!AC84*Recapitulatif!$AE$4+Recapitulatif!AF84*Recapitulatif!$AH$4+Recapitulatif!AI84*Recapitulatif!$AK$4+Recapitulatif!AL84*Recapitulatif!$AN$4+Recapitulatif!AO84*Recapitulatif!$AQ$4+Recapitulatif!AR84*Recapitulatif!$AT$4+Recapitulatif!AU84*Recapitulatif!$AW$4+Recapitulatif!AX84*Recapitulatif!$AZ$4+Recapitulatif!BA84*Recapitulatif!$BC$4+Recapitulatif!BD84*Recapitulatif!$BF$4+Recapitulatif!BG84*Recapitulatif!$BI$4+Recapitulatif!BJ84*Recapitulatif!$BL$4+Recapitulatif!BM84*Recapitulatif!$BO$4+Recapitulatif!BP84*Recapitulatif!$BR$4</f>
        <v>6</v>
      </c>
      <c r="H82">
        <f t="shared" si="7"/>
        <v>6</v>
      </c>
      <c r="I82" s="62">
        <f t="shared" si="8"/>
        <v>1.7399999999999998</v>
      </c>
    </row>
    <row r="83" spans="1:9" x14ac:dyDescent="0.25">
      <c r="A83" s="92" t="s">
        <v>406</v>
      </c>
      <c r="B83" s="21">
        <v>1877102</v>
      </c>
      <c r="C83" s="65" t="s">
        <v>407</v>
      </c>
      <c r="D83" s="65" t="s">
        <v>411</v>
      </c>
      <c r="E83" s="7">
        <v>100</v>
      </c>
      <c r="F83" s="56">
        <v>28.6</v>
      </c>
      <c r="G83" s="33">
        <v>1</v>
      </c>
      <c r="H83" s="33">
        <v>1</v>
      </c>
      <c r="I83" s="62">
        <f t="shared" si="8"/>
        <v>28.6</v>
      </c>
    </row>
    <row r="84" spans="1:9" x14ac:dyDescent="0.25">
      <c r="A84" s="91" t="s">
        <v>414</v>
      </c>
      <c r="B84" s="15">
        <v>1420015</v>
      </c>
      <c r="C84" s="69" t="s">
        <v>415</v>
      </c>
      <c r="D84" s="26" t="s">
        <v>411</v>
      </c>
      <c r="E84" s="16">
        <v>100</v>
      </c>
      <c r="F84" s="59">
        <v>3.79</v>
      </c>
      <c r="G84" s="33">
        <v>1</v>
      </c>
      <c r="H84" s="33">
        <v>1</v>
      </c>
      <c r="I84" s="62">
        <f t="shared" si="8"/>
        <v>3.79</v>
      </c>
    </row>
    <row r="85" spans="1:9" x14ac:dyDescent="0.25">
      <c r="F85" s="2" t="s">
        <v>344</v>
      </c>
      <c r="G85">
        <f>SUM(G5:G82)</f>
        <v>1749</v>
      </c>
      <c r="H85">
        <f>SUM(H5:H82)</f>
        <v>1281</v>
      </c>
      <c r="I85" s="62">
        <f>SUM(I5:I82)</f>
        <v>3498.2279999999992</v>
      </c>
    </row>
  </sheetData>
  <sortState ref="A47:I48">
    <sortCondition ref="A47"/>
  </sortState>
  <mergeCells count="1">
    <mergeCell ref="A3:F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workbookViewId="0">
      <selection activeCell="D19" sqref="D19"/>
    </sheetView>
  </sheetViews>
  <sheetFormatPr baseColWidth="10" defaultRowHeight="15" x14ac:dyDescent="0.25"/>
  <cols>
    <col min="1" max="1" width="23.7109375" bestFit="1" customWidth="1"/>
    <col min="2" max="2" width="14.140625" bestFit="1" customWidth="1"/>
    <col min="3" max="3" width="109.5703125" customWidth="1"/>
  </cols>
  <sheetData>
    <row r="3" spans="1:4" x14ac:dyDescent="0.25">
      <c r="B3" s="2" t="s">
        <v>68</v>
      </c>
    </row>
    <row r="4" spans="1:4" x14ac:dyDescent="0.25">
      <c r="A4" t="s">
        <v>24</v>
      </c>
      <c r="B4" t="s">
        <v>25</v>
      </c>
      <c r="C4" t="s">
        <v>305</v>
      </c>
      <c r="D4" t="s">
        <v>306</v>
      </c>
    </row>
    <row r="5" spans="1:4" x14ac:dyDescent="0.25">
      <c r="A5" t="s">
        <v>30</v>
      </c>
      <c r="B5" t="s">
        <v>3</v>
      </c>
      <c r="C5" t="s">
        <v>2</v>
      </c>
      <c r="D5">
        <v>1</v>
      </c>
    </row>
    <row r="6" spans="1:4" x14ac:dyDescent="0.25">
      <c r="A6" t="s">
        <v>30</v>
      </c>
      <c r="B6" t="s">
        <v>7</v>
      </c>
      <c r="C6" t="s">
        <v>32</v>
      </c>
      <c r="D6">
        <v>7</v>
      </c>
    </row>
    <row r="7" spans="1:4" x14ac:dyDescent="0.25">
      <c r="A7" t="s">
        <v>30</v>
      </c>
      <c r="B7" t="s">
        <v>1</v>
      </c>
      <c r="C7" s="1" t="s">
        <v>307</v>
      </c>
      <c r="D7">
        <v>8</v>
      </c>
    </row>
    <row r="8" spans="1:4" x14ac:dyDescent="0.25">
      <c r="A8" t="s">
        <v>30</v>
      </c>
      <c r="B8" t="s">
        <v>5</v>
      </c>
      <c r="C8" s="1" t="s">
        <v>308</v>
      </c>
      <c r="D8">
        <v>17</v>
      </c>
    </row>
    <row r="9" spans="1:4" x14ac:dyDescent="0.25">
      <c r="A9" t="s">
        <v>34</v>
      </c>
      <c r="B9" t="s">
        <v>9</v>
      </c>
      <c r="C9" t="s">
        <v>35</v>
      </c>
      <c r="D9">
        <v>2</v>
      </c>
    </row>
    <row r="10" spans="1:4" x14ac:dyDescent="0.25">
      <c r="A10" t="s">
        <v>36</v>
      </c>
      <c r="B10" t="s">
        <v>10</v>
      </c>
      <c r="C10" s="1" t="s">
        <v>309</v>
      </c>
      <c r="D10">
        <v>9</v>
      </c>
    </row>
    <row r="11" spans="1:4" x14ac:dyDescent="0.25">
      <c r="A11" t="s">
        <v>39</v>
      </c>
      <c r="B11" t="s">
        <v>38</v>
      </c>
      <c r="C11" t="s">
        <v>41</v>
      </c>
      <c r="D11">
        <v>5</v>
      </c>
    </row>
    <row r="12" spans="1:4" x14ac:dyDescent="0.25">
      <c r="A12" t="s">
        <v>39</v>
      </c>
      <c r="B12" t="s">
        <v>13</v>
      </c>
      <c r="C12" s="1" t="s">
        <v>40</v>
      </c>
      <c r="D12">
        <v>2</v>
      </c>
    </row>
    <row r="13" spans="1:4" x14ac:dyDescent="0.25">
      <c r="A13" t="s">
        <v>39</v>
      </c>
      <c r="B13" t="s">
        <v>42</v>
      </c>
      <c r="C13" s="1" t="s">
        <v>310</v>
      </c>
      <c r="D13">
        <v>10</v>
      </c>
    </row>
    <row r="14" spans="1:4" x14ac:dyDescent="0.25">
      <c r="A14" t="s">
        <v>39</v>
      </c>
      <c r="B14" t="s">
        <v>43</v>
      </c>
      <c r="C14" s="1" t="s">
        <v>45</v>
      </c>
      <c r="D14">
        <v>11</v>
      </c>
    </row>
    <row r="15" spans="1:4" x14ac:dyDescent="0.25">
      <c r="A15" t="s">
        <v>46</v>
      </c>
      <c r="B15" t="s">
        <v>48</v>
      </c>
      <c r="C15" s="1" t="s">
        <v>62</v>
      </c>
      <c r="D15">
        <v>11</v>
      </c>
    </row>
    <row r="16" spans="1:4" x14ac:dyDescent="0.25">
      <c r="A16" t="s">
        <v>46</v>
      </c>
      <c r="B16" t="s">
        <v>49</v>
      </c>
      <c r="C16" s="1" t="s">
        <v>311</v>
      </c>
      <c r="D16">
        <v>25</v>
      </c>
    </row>
    <row r="17" spans="1:4" x14ac:dyDescent="0.25">
      <c r="A17" t="s">
        <v>46</v>
      </c>
      <c r="B17" t="s">
        <v>53</v>
      </c>
      <c r="C17" s="1" t="s">
        <v>15</v>
      </c>
      <c r="D17">
        <v>1</v>
      </c>
    </row>
    <row r="18" spans="1:4" x14ac:dyDescent="0.25">
      <c r="A18" t="s">
        <v>46</v>
      </c>
      <c r="B18" t="s">
        <v>50</v>
      </c>
      <c r="C18" s="1" t="s">
        <v>51</v>
      </c>
      <c r="D18">
        <v>3</v>
      </c>
    </row>
    <row r="19" spans="1:4" x14ac:dyDescent="0.25">
      <c r="A19" t="s">
        <v>46</v>
      </c>
      <c r="B19" t="s">
        <v>54</v>
      </c>
      <c r="C19" s="1" t="s">
        <v>55</v>
      </c>
      <c r="D19">
        <v>2</v>
      </c>
    </row>
    <row r="20" spans="1:4" x14ac:dyDescent="0.25">
      <c r="A20" t="s">
        <v>46</v>
      </c>
      <c r="B20" t="s">
        <v>52</v>
      </c>
      <c r="C20" s="1" t="s">
        <v>312</v>
      </c>
      <c r="D20">
        <v>14</v>
      </c>
    </row>
    <row r="21" spans="1:4" x14ac:dyDescent="0.25">
      <c r="A21" t="s">
        <v>46</v>
      </c>
      <c r="B21" t="s">
        <v>56</v>
      </c>
      <c r="C21" s="1" t="s">
        <v>58</v>
      </c>
      <c r="D21">
        <v>3</v>
      </c>
    </row>
    <row r="22" spans="1:4" x14ac:dyDescent="0.25">
      <c r="A22" t="s">
        <v>46</v>
      </c>
      <c r="B22" t="s">
        <v>59</v>
      </c>
      <c r="C22" s="1" t="s">
        <v>61</v>
      </c>
      <c r="D22">
        <v>4</v>
      </c>
    </row>
    <row r="23" spans="1:4" x14ac:dyDescent="0.25">
      <c r="A23" t="s">
        <v>63</v>
      </c>
      <c r="B23" t="s">
        <v>16</v>
      </c>
      <c r="C23" s="1" t="s">
        <v>17</v>
      </c>
      <c r="D23">
        <v>1</v>
      </c>
    </row>
    <row r="24" spans="1:4" x14ac:dyDescent="0.25">
      <c r="A24" t="s">
        <v>64</v>
      </c>
      <c r="B24" t="s">
        <v>19</v>
      </c>
      <c r="C24" s="1" t="s">
        <v>18</v>
      </c>
      <c r="D24">
        <v>1</v>
      </c>
    </row>
    <row r="25" spans="1:4" x14ac:dyDescent="0.25">
      <c r="A25" t="s">
        <v>65</v>
      </c>
      <c r="B25" t="s">
        <v>21</v>
      </c>
      <c r="C25" s="1" t="s">
        <v>66</v>
      </c>
      <c r="D25">
        <v>6</v>
      </c>
    </row>
    <row r="26" spans="1:4" x14ac:dyDescent="0.25">
      <c r="A26" t="s">
        <v>65</v>
      </c>
      <c r="B26" t="s">
        <v>23</v>
      </c>
      <c r="C26" s="1" t="s">
        <v>22</v>
      </c>
      <c r="D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0"/>
  <sheetViews>
    <sheetView workbookViewId="0">
      <selection activeCell="D20" sqref="A6:D20"/>
    </sheetView>
  </sheetViews>
  <sheetFormatPr baseColWidth="10" defaultRowHeight="15" x14ac:dyDescent="0.25"/>
  <cols>
    <col min="1" max="1" width="13.42578125" bestFit="1" customWidth="1"/>
    <col min="2" max="2" width="21" bestFit="1" customWidth="1"/>
    <col min="3" max="3" width="21.7109375" bestFit="1" customWidth="1"/>
    <col min="4" max="4" width="12.42578125" bestFit="1" customWidth="1"/>
  </cols>
  <sheetData>
    <row r="4" spans="1:4" x14ac:dyDescent="0.25">
      <c r="B4" s="2" t="s">
        <v>85</v>
      </c>
    </row>
    <row r="5" spans="1:4" x14ac:dyDescent="0.25">
      <c r="A5" t="s">
        <v>24</v>
      </c>
      <c r="B5" t="s">
        <v>25</v>
      </c>
      <c r="C5" t="s">
        <v>73</v>
      </c>
      <c r="D5" t="s">
        <v>31</v>
      </c>
    </row>
    <row r="6" spans="1:4" x14ac:dyDescent="0.25">
      <c r="A6" t="s">
        <v>30</v>
      </c>
      <c r="B6" t="s">
        <v>1</v>
      </c>
      <c r="C6" t="s">
        <v>74</v>
      </c>
      <c r="D6">
        <v>1</v>
      </c>
    </row>
    <row r="7" spans="1:4" x14ac:dyDescent="0.25">
      <c r="A7" t="s">
        <v>30</v>
      </c>
      <c r="B7" t="s">
        <v>3</v>
      </c>
      <c r="C7" t="s">
        <v>2</v>
      </c>
      <c r="D7">
        <v>1</v>
      </c>
    </row>
    <row r="8" spans="1:4" x14ac:dyDescent="0.25">
      <c r="A8" t="s">
        <v>30</v>
      </c>
      <c r="B8" t="s">
        <v>5</v>
      </c>
      <c r="C8" t="s">
        <v>4</v>
      </c>
      <c r="D8">
        <v>1</v>
      </c>
    </row>
    <row r="9" spans="1:4" x14ac:dyDescent="0.25">
      <c r="A9" t="s">
        <v>30</v>
      </c>
      <c r="B9" t="s">
        <v>70</v>
      </c>
      <c r="C9" t="s">
        <v>6</v>
      </c>
      <c r="D9">
        <v>1</v>
      </c>
    </row>
    <row r="10" spans="1:4" x14ac:dyDescent="0.25">
      <c r="A10" t="s">
        <v>30</v>
      </c>
      <c r="B10" t="s">
        <v>7</v>
      </c>
      <c r="C10" t="s">
        <v>8</v>
      </c>
      <c r="D10">
        <v>1</v>
      </c>
    </row>
    <row r="11" spans="1:4" x14ac:dyDescent="0.25">
      <c r="A11" t="s">
        <v>75</v>
      </c>
      <c r="B11" t="s">
        <v>9</v>
      </c>
      <c r="C11" t="s">
        <v>35</v>
      </c>
      <c r="D11">
        <v>2</v>
      </c>
    </row>
    <row r="12" spans="1:4" x14ac:dyDescent="0.25">
      <c r="A12" t="s">
        <v>36</v>
      </c>
      <c r="B12" t="s">
        <v>71</v>
      </c>
      <c r="C12" t="s">
        <v>76</v>
      </c>
      <c r="D12">
        <v>4</v>
      </c>
    </row>
    <row r="13" spans="1:4" x14ac:dyDescent="0.25">
      <c r="A13" t="s">
        <v>39</v>
      </c>
      <c r="B13" t="s">
        <v>13</v>
      </c>
      <c r="C13" t="s">
        <v>77</v>
      </c>
      <c r="D13">
        <v>2</v>
      </c>
    </row>
    <row r="14" spans="1:4" x14ac:dyDescent="0.25">
      <c r="A14" t="s">
        <v>39</v>
      </c>
      <c r="B14" t="s">
        <v>43</v>
      </c>
      <c r="C14" t="s">
        <v>78</v>
      </c>
      <c r="D14">
        <v>4</v>
      </c>
    </row>
    <row r="15" spans="1:4" x14ac:dyDescent="0.25">
      <c r="A15" t="s">
        <v>39</v>
      </c>
      <c r="B15" t="s">
        <v>42</v>
      </c>
      <c r="C15" t="s">
        <v>14</v>
      </c>
      <c r="D15">
        <v>1</v>
      </c>
    </row>
    <row r="16" spans="1:4" x14ac:dyDescent="0.25">
      <c r="A16" t="s">
        <v>46</v>
      </c>
      <c r="B16" t="s">
        <v>80</v>
      </c>
      <c r="C16" t="s">
        <v>79</v>
      </c>
      <c r="D16">
        <v>2</v>
      </c>
    </row>
    <row r="17" spans="1:4" x14ac:dyDescent="0.25">
      <c r="A17" t="s">
        <v>46</v>
      </c>
      <c r="B17" t="s">
        <v>48</v>
      </c>
      <c r="C17" t="s">
        <v>81</v>
      </c>
      <c r="D17">
        <v>7</v>
      </c>
    </row>
    <row r="18" spans="1:4" x14ac:dyDescent="0.25">
      <c r="A18" t="s">
        <v>46</v>
      </c>
      <c r="B18" t="s">
        <v>83</v>
      </c>
      <c r="C18" t="s">
        <v>82</v>
      </c>
      <c r="D18">
        <v>2</v>
      </c>
    </row>
    <row r="19" spans="1:4" x14ac:dyDescent="0.25">
      <c r="A19" t="s">
        <v>84</v>
      </c>
      <c r="B19" t="s">
        <v>19</v>
      </c>
      <c r="C19" t="s">
        <v>18</v>
      </c>
      <c r="D19">
        <v>1</v>
      </c>
    </row>
    <row r="20" spans="1:4" x14ac:dyDescent="0.25">
      <c r="A20" t="s">
        <v>65</v>
      </c>
      <c r="B20" t="s">
        <v>72</v>
      </c>
      <c r="C20" t="s">
        <v>20</v>
      </c>
      <c r="D2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2"/>
  <sheetViews>
    <sheetView workbookViewId="0">
      <selection activeCell="E26" sqref="E26"/>
    </sheetView>
  </sheetViews>
  <sheetFormatPr baseColWidth="10" defaultRowHeight="15" x14ac:dyDescent="0.25"/>
  <cols>
    <col min="1" max="1" width="13.42578125" bestFit="1" customWidth="1"/>
    <col min="3" max="3" width="13.140625" bestFit="1" customWidth="1"/>
    <col min="4" max="4" width="12.42578125" bestFit="1" customWidth="1"/>
  </cols>
  <sheetData>
    <row r="4" spans="1:4" x14ac:dyDescent="0.25">
      <c r="B4" s="2" t="s">
        <v>86</v>
      </c>
    </row>
    <row r="5" spans="1:4" x14ac:dyDescent="0.25">
      <c r="A5" t="s">
        <v>24</v>
      </c>
      <c r="B5" t="s">
        <v>25</v>
      </c>
      <c r="C5" t="s">
        <v>73</v>
      </c>
      <c r="D5" t="s">
        <v>31</v>
      </c>
    </row>
    <row r="6" spans="1:4" x14ac:dyDescent="0.25">
      <c r="A6" t="s">
        <v>30</v>
      </c>
      <c r="B6" t="s">
        <v>88</v>
      </c>
      <c r="C6" t="s">
        <v>0</v>
      </c>
      <c r="D6">
        <v>1</v>
      </c>
    </row>
    <row r="7" spans="1:4" x14ac:dyDescent="0.25">
      <c r="A7" t="s">
        <v>30</v>
      </c>
      <c r="B7" t="s">
        <v>1</v>
      </c>
      <c r="C7" t="s">
        <v>2</v>
      </c>
      <c r="D7">
        <v>1</v>
      </c>
    </row>
    <row r="8" spans="1:4" x14ac:dyDescent="0.25">
      <c r="A8" t="s">
        <v>39</v>
      </c>
      <c r="B8" t="s">
        <v>43</v>
      </c>
      <c r="C8" t="s">
        <v>11</v>
      </c>
      <c r="D8">
        <v>1</v>
      </c>
    </row>
    <row r="9" spans="1:4" x14ac:dyDescent="0.25">
      <c r="A9" t="s">
        <v>39</v>
      </c>
      <c r="B9" t="s">
        <v>42</v>
      </c>
      <c r="C9" t="s">
        <v>12</v>
      </c>
      <c r="D9">
        <v>1</v>
      </c>
    </row>
    <row r="10" spans="1:4" x14ac:dyDescent="0.25">
      <c r="A10" t="s">
        <v>46</v>
      </c>
      <c r="B10" t="s">
        <v>89</v>
      </c>
      <c r="C10" t="s">
        <v>90</v>
      </c>
      <c r="D10">
        <v>2</v>
      </c>
    </row>
    <row r="11" spans="1:4" x14ac:dyDescent="0.25">
      <c r="A11" t="s">
        <v>46</v>
      </c>
      <c r="B11" t="s">
        <v>91</v>
      </c>
      <c r="C11" t="s">
        <v>47</v>
      </c>
      <c r="D11">
        <v>2</v>
      </c>
    </row>
    <row r="12" spans="1:4" x14ac:dyDescent="0.25">
      <c r="A12" t="s">
        <v>87</v>
      </c>
      <c r="B12" t="s">
        <v>87</v>
      </c>
      <c r="C12" t="s">
        <v>92</v>
      </c>
      <c r="D12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0"/>
  <sheetViews>
    <sheetView workbookViewId="0">
      <selection activeCell="E20" sqref="B5:E20"/>
    </sheetView>
  </sheetViews>
  <sheetFormatPr baseColWidth="10" defaultRowHeight="15" x14ac:dyDescent="0.25"/>
  <cols>
    <col min="2" max="2" width="14.85546875" bestFit="1" customWidth="1"/>
    <col min="3" max="3" width="21.85546875" bestFit="1" customWidth="1"/>
    <col min="4" max="4" width="25.140625" bestFit="1" customWidth="1"/>
  </cols>
  <sheetData>
    <row r="3" spans="2:5" x14ac:dyDescent="0.25">
      <c r="C3" s="2" t="s">
        <v>164</v>
      </c>
    </row>
    <row r="4" spans="2:5" x14ac:dyDescent="0.25">
      <c r="B4" t="s">
        <v>24</v>
      </c>
      <c r="C4" t="s">
        <v>25</v>
      </c>
      <c r="D4" t="s">
        <v>73</v>
      </c>
      <c r="E4" t="s">
        <v>31</v>
      </c>
    </row>
    <row r="5" spans="2:5" x14ac:dyDescent="0.25">
      <c r="B5" t="s">
        <v>30</v>
      </c>
      <c r="C5" t="s">
        <v>1</v>
      </c>
      <c r="D5" t="s">
        <v>175</v>
      </c>
      <c r="E5">
        <v>7</v>
      </c>
    </row>
    <row r="6" spans="2:5" x14ac:dyDescent="0.25">
      <c r="B6" t="s">
        <v>30</v>
      </c>
      <c r="C6" t="s">
        <v>7</v>
      </c>
      <c r="D6" t="s">
        <v>174</v>
      </c>
      <c r="E6">
        <v>7</v>
      </c>
    </row>
    <row r="7" spans="2:5" x14ac:dyDescent="0.25">
      <c r="B7" t="s">
        <v>30</v>
      </c>
      <c r="C7" t="s">
        <v>3</v>
      </c>
      <c r="D7" t="s">
        <v>165</v>
      </c>
      <c r="E7">
        <v>1</v>
      </c>
    </row>
    <row r="8" spans="2:5" x14ac:dyDescent="0.25">
      <c r="B8" t="s">
        <v>30</v>
      </c>
      <c r="C8" t="s">
        <v>95</v>
      </c>
      <c r="D8" t="s">
        <v>166</v>
      </c>
      <c r="E8">
        <v>1</v>
      </c>
    </row>
    <row r="9" spans="2:5" x14ac:dyDescent="0.25">
      <c r="B9" t="s">
        <v>132</v>
      </c>
      <c r="C9" t="s">
        <v>336</v>
      </c>
      <c r="D9" t="s">
        <v>114</v>
      </c>
      <c r="E9">
        <v>1</v>
      </c>
    </row>
    <row r="10" spans="2:5" x14ac:dyDescent="0.25">
      <c r="B10" t="s">
        <v>39</v>
      </c>
      <c r="C10" t="s">
        <v>177</v>
      </c>
      <c r="D10" t="s">
        <v>167</v>
      </c>
      <c r="E10">
        <v>1</v>
      </c>
    </row>
    <row r="11" spans="2:5" x14ac:dyDescent="0.25">
      <c r="B11" t="s">
        <v>39</v>
      </c>
      <c r="C11" t="s">
        <v>149</v>
      </c>
      <c r="D11" t="s">
        <v>178</v>
      </c>
      <c r="E11">
        <v>2</v>
      </c>
    </row>
    <row r="12" spans="2:5" x14ac:dyDescent="0.25">
      <c r="B12" t="s">
        <v>39</v>
      </c>
      <c r="C12" t="s">
        <v>43</v>
      </c>
      <c r="D12" t="s">
        <v>179</v>
      </c>
      <c r="E12">
        <v>9</v>
      </c>
    </row>
    <row r="13" spans="2:5" x14ac:dyDescent="0.25">
      <c r="B13" t="s">
        <v>46</v>
      </c>
      <c r="C13" t="s">
        <v>181</v>
      </c>
      <c r="D13" t="s">
        <v>180</v>
      </c>
      <c r="E13">
        <v>3</v>
      </c>
    </row>
    <row r="14" spans="2:5" x14ac:dyDescent="0.25">
      <c r="B14" t="s">
        <v>46</v>
      </c>
      <c r="C14" t="s">
        <v>182</v>
      </c>
      <c r="D14" t="s">
        <v>123</v>
      </c>
      <c r="E14">
        <v>1</v>
      </c>
    </row>
    <row r="15" spans="2:5" x14ac:dyDescent="0.25">
      <c r="B15" t="s">
        <v>183</v>
      </c>
      <c r="C15" t="s">
        <v>168</v>
      </c>
      <c r="D15" t="s">
        <v>20</v>
      </c>
      <c r="E15">
        <v>1</v>
      </c>
    </row>
    <row r="16" spans="2:5" x14ac:dyDescent="0.25">
      <c r="B16" t="s">
        <v>184</v>
      </c>
      <c r="C16" t="s">
        <v>169</v>
      </c>
      <c r="D16" t="s">
        <v>22</v>
      </c>
      <c r="E16">
        <v>1</v>
      </c>
    </row>
    <row r="17" spans="2:5" x14ac:dyDescent="0.25">
      <c r="B17" t="s">
        <v>185</v>
      </c>
      <c r="C17" t="s">
        <v>170</v>
      </c>
      <c r="D17" t="s">
        <v>126</v>
      </c>
      <c r="E17">
        <v>1</v>
      </c>
    </row>
    <row r="18" spans="2:5" x14ac:dyDescent="0.25">
      <c r="B18" t="s">
        <v>186</v>
      </c>
      <c r="C18" t="s">
        <v>187</v>
      </c>
      <c r="D18" t="s">
        <v>99</v>
      </c>
      <c r="E18">
        <v>1</v>
      </c>
    </row>
    <row r="19" spans="2:5" x14ac:dyDescent="0.25">
      <c r="B19" t="s">
        <v>143</v>
      </c>
      <c r="C19" t="s">
        <v>171</v>
      </c>
      <c r="D19" t="s">
        <v>127</v>
      </c>
      <c r="E19">
        <v>1</v>
      </c>
    </row>
    <row r="20" spans="2:5" x14ac:dyDescent="0.25">
      <c r="B20" t="s">
        <v>188</v>
      </c>
      <c r="C20" t="s">
        <v>173</v>
      </c>
      <c r="D20" t="s">
        <v>172</v>
      </c>
      <c r="E2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8" sqref="A3:D18"/>
    </sheetView>
  </sheetViews>
  <sheetFormatPr baseColWidth="10" defaultRowHeight="15" x14ac:dyDescent="0.25"/>
  <cols>
    <col min="1" max="1" width="14.85546875" bestFit="1" customWidth="1"/>
    <col min="2" max="2" width="16.42578125" bestFit="1" customWidth="1"/>
    <col min="3" max="3" width="29.140625" customWidth="1"/>
    <col min="4" max="4" width="12.28515625" customWidth="1"/>
  </cols>
  <sheetData>
    <row r="1" spans="1:4" x14ac:dyDescent="0.25">
      <c r="B1" s="2" t="s">
        <v>189</v>
      </c>
    </row>
    <row r="2" spans="1:4" x14ac:dyDescent="0.25">
      <c r="A2" t="s">
        <v>24</v>
      </c>
      <c r="B2" t="s">
        <v>25</v>
      </c>
      <c r="C2" t="s">
        <v>73</v>
      </c>
      <c r="D2" t="s">
        <v>31</v>
      </c>
    </row>
    <row r="3" spans="1:4" x14ac:dyDescent="0.25">
      <c r="A3" t="s">
        <v>30</v>
      </c>
      <c r="B3" t="s">
        <v>1</v>
      </c>
      <c r="C3" t="s">
        <v>191</v>
      </c>
      <c r="D3">
        <v>8</v>
      </c>
    </row>
    <row r="4" spans="1:4" x14ac:dyDescent="0.25">
      <c r="A4" t="s">
        <v>30</v>
      </c>
      <c r="B4" t="s">
        <v>3</v>
      </c>
      <c r="C4" t="s">
        <v>2</v>
      </c>
      <c r="D4">
        <v>1</v>
      </c>
    </row>
    <row r="5" spans="1:4" x14ac:dyDescent="0.25">
      <c r="A5" t="s">
        <v>30</v>
      </c>
      <c r="B5" t="s">
        <v>95</v>
      </c>
      <c r="C5" t="s">
        <v>4</v>
      </c>
      <c r="D5">
        <v>1</v>
      </c>
    </row>
    <row r="6" spans="1:4" x14ac:dyDescent="0.25">
      <c r="A6" t="s">
        <v>30</v>
      </c>
      <c r="B6" t="s">
        <v>7</v>
      </c>
      <c r="C6" s="1" t="s">
        <v>341</v>
      </c>
      <c r="D6">
        <v>8</v>
      </c>
    </row>
    <row r="7" spans="1:4" x14ac:dyDescent="0.25">
      <c r="A7" t="s">
        <v>75</v>
      </c>
      <c r="B7" s="54" t="s">
        <v>336</v>
      </c>
      <c r="C7" t="s">
        <v>114</v>
      </c>
      <c r="D7">
        <v>1</v>
      </c>
    </row>
    <row r="8" spans="1:4" x14ac:dyDescent="0.25">
      <c r="A8" t="s">
        <v>39</v>
      </c>
      <c r="B8" t="s">
        <v>177</v>
      </c>
      <c r="C8" t="s">
        <v>167</v>
      </c>
      <c r="D8">
        <v>1</v>
      </c>
    </row>
    <row r="9" spans="1:4" x14ac:dyDescent="0.25">
      <c r="A9" t="s">
        <v>39</v>
      </c>
      <c r="B9" t="s">
        <v>194</v>
      </c>
      <c r="C9" t="s">
        <v>178</v>
      </c>
      <c r="D9">
        <v>2</v>
      </c>
    </row>
    <row r="10" spans="1:4" x14ac:dyDescent="0.25">
      <c r="A10" t="s">
        <v>39</v>
      </c>
      <c r="B10" t="s">
        <v>43</v>
      </c>
      <c r="C10" t="s">
        <v>195</v>
      </c>
      <c r="D10">
        <v>3</v>
      </c>
    </row>
    <row r="11" spans="1:4" x14ac:dyDescent="0.25">
      <c r="A11" t="s">
        <v>46</v>
      </c>
      <c r="B11" t="s">
        <v>181</v>
      </c>
      <c r="C11" t="s">
        <v>108</v>
      </c>
      <c r="D11">
        <v>2</v>
      </c>
    </row>
    <row r="12" spans="1:4" x14ac:dyDescent="0.25">
      <c r="A12" t="s">
        <v>46</v>
      </c>
      <c r="B12" t="s">
        <v>182</v>
      </c>
      <c r="C12" t="s">
        <v>123</v>
      </c>
      <c r="D12">
        <v>1</v>
      </c>
    </row>
    <row r="13" spans="1:4" x14ac:dyDescent="0.25">
      <c r="A13" t="s">
        <v>143</v>
      </c>
      <c r="B13">
        <v>7805</v>
      </c>
      <c r="C13" t="s">
        <v>18</v>
      </c>
      <c r="D13">
        <v>1</v>
      </c>
    </row>
    <row r="14" spans="1:4" x14ac:dyDescent="0.25">
      <c r="A14" t="s">
        <v>196</v>
      </c>
      <c r="B14" t="s">
        <v>168</v>
      </c>
      <c r="C14" t="s">
        <v>20</v>
      </c>
      <c r="D14">
        <v>1</v>
      </c>
    </row>
    <row r="15" spans="1:4" x14ac:dyDescent="0.25">
      <c r="A15" t="s">
        <v>184</v>
      </c>
      <c r="B15" t="s">
        <v>169</v>
      </c>
      <c r="C15" t="s">
        <v>22</v>
      </c>
      <c r="D15">
        <v>1</v>
      </c>
    </row>
    <row r="16" spans="1:4" x14ac:dyDescent="0.25">
      <c r="A16" t="s">
        <v>185</v>
      </c>
      <c r="B16" t="s">
        <v>170</v>
      </c>
      <c r="C16" t="s">
        <v>126</v>
      </c>
      <c r="D16">
        <v>1</v>
      </c>
    </row>
    <row r="17" spans="1:4" x14ac:dyDescent="0.25">
      <c r="A17" t="s">
        <v>186</v>
      </c>
      <c r="B17" t="s">
        <v>190</v>
      </c>
      <c r="C17" t="s">
        <v>99</v>
      </c>
      <c r="D17">
        <v>1</v>
      </c>
    </row>
    <row r="18" spans="1:4" x14ac:dyDescent="0.25">
      <c r="A18" t="s">
        <v>188</v>
      </c>
      <c r="B18" t="s">
        <v>173</v>
      </c>
      <c r="C18" t="s">
        <v>172</v>
      </c>
      <c r="D1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9"/>
  <sheetViews>
    <sheetView workbookViewId="0">
      <selection activeCell="D6" sqref="A6:D19"/>
    </sheetView>
  </sheetViews>
  <sheetFormatPr baseColWidth="10" defaultRowHeight="15" x14ac:dyDescent="0.25"/>
  <cols>
    <col min="1" max="1" width="16" customWidth="1"/>
    <col min="2" max="2" width="15.5703125" bestFit="1" customWidth="1"/>
    <col min="3" max="3" width="13.140625" bestFit="1" customWidth="1"/>
    <col min="4" max="4" width="12.42578125" bestFit="1" customWidth="1"/>
  </cols>
  <sheetData>
    <row r="4" spans="1:4" x14ac:dyDescent="0.25">
      <c r="B4" s="2" t="s">
        <v>102</v>
      </c>
    </row>
    <row r="5" spans="1:4" x14ac:dyDescent="0.25">
      <c r="A5" t="s">
        <v>24</v>
      </c>
      <c r="B5" t="s">
        <v>25</v>
      </c>
      <c r="C5" t="s">
        <v>73</v>
      </c>
      <c r="D5" t="s">
        <v>31</v>
      </c>
    </row>
    <row r="6" spans="1:4" x14ac:dyDescent="0.25">
      <c r="A6" t="s">
        <v>30</v>
      </c>
      <c r="B6" t="s">
        <v>95</v>
      </c>
      <c r="C6" t="s">
        <v>0</v>
      </c>
      <c r="D6">
        <v>1</v>
      </c>
    </row>
    <row r="7" spans="1:4" x14ac:dyDescent="0.25">
      <c r="A7" t="s">
        <v>30</v>
      </c>
      <c r="B7" t="s">
        <v>1</v>
      </c>
      <c r="C7" t="s">
        <v>94</v>
      </c>
      <c r="D7">
        <v>2</v>
      </c>
    </row>
    <row r="8" spans="1:4" x14ac:dyDescent="0.25">
      <c r="A8" t="s">
        <v>30</v>
      </c>
      <c r="B8" t="s">
        <v>7</v>
      </c>
      <c r="C8" t="s">
        <v>4</v>
      </c>
      <c r="D8">
        <v>1</v>
      </c>
    </row>
    <row r="9" spans="1:4" x14ac:dyDescent="0.25">
      <c r="A9" t="s">
        <v>75</v>
      </c>
      <c r="B9" t="s">
        <v>101</v>
      </c>
      <c r="C9" t="s">
        <v>100</v>
      </c>
      <c r="D9">
        <v>3</v>
      </c>
    </row>
    <row r="10" spans="1:4" x14ac:dyDescent="0.25">
      <c r="A10" t="s">
        <v>104</v>
      </c>
      <c r="B10" t="s">
        <v>96</v>
      </c>
      <c r="C10" t="s">
        <v>103</v>
      </c>
      <c r="D10">
        <v>3</v>
      </c>
    </row>
    <row r="11" spans="1:4" x14ac:dyDescent="0.25">
      <c r="A11" t="s">
        <v>39</v>
      </c>
      <c r="B11" t="s">
        <v>43</v>
      </c>
      <c r="C11" t="s">
        <v>11</v>
      </c>
      <c r="D11">
        <v>1</v>
      </c>
    </row>
    <row r="12" spans="1:4" x14ac:dyDescent="0.25">
      <c r="A12" t="s">
        <v>39</v>
      </c>
      <c r="B12" t="s">
        <v>42</v>
      </c>
      <c r="C12" t="s">
        <v>12</v>
      </c>
      <c r="D12">
        <v>1</v>
      </c>
    </row>
    <row r="13" spans="1:4" x14ac:dyDescent="0.25">
      <c r="A13" t="s">
        <v>39</v>
      </c>
      <c r="B13" t="s">
        <v>105</v>
      </c>
      <c r="C13" t="s">
        <v>93</v>
      </c>
      <c r="D13">
        <v>1</v>
      </c>
    </row>
    <row r="14" spans="1:4" x14ac:dyDescent="0.25">
      <c r="A14" t="s">
        <v>107</v>
      </c>
      <c r="B14" t="s">
        <v>97</v>
      </c>
      <c r="C14" t="s">
        <v>106</v>
      </c>
      <c r="D14">
        <v>3</v>
      </c>
    </row>
    <row r="15" spans="1:4" x14ac:dyDescent="0.25">
      <c r="A15" t="s">
        <v>46</v>
      </c>
      <c r="B15" t="s">
        <v>50</v>
      </c>
      <c r="C15" t="s">
        <v>108</v>
      </c>
      <c r="D15">
        <v>2</v>
      </c>
    </row>
    <row r="16" spans="1:4" x14ac:dyDescent="0.25">
      <c r="A16" t="s">
        <v>46</v>
      </c>
      <c r="B16" t="s">
        <v>48</v>
      </c>
      <c r="C16" t="s">
        <v>109</v>
      </c>
      <c r="D16">
        <v>3</v>
      </c>
    </row>
    <row r="17" spans="1:4" x14ac:dyDescent="0.25">
      <c r="A17" t="s">
        <v>46</v>
      </c>
      <c r="B17" t="s">
        <v>111</v>
      </c>
      <c r="C17" t="s">
        <v>110</v>
      </c>
      <c r="D17">
        <v>3</v>
      </c>
    </row>
    <row r="18" spans="1:4" x14ac:dyDescent="0.25">
      <c r="A18" t="s">
        <v>65</v>
      </c>
      <c r="B18" t="s">
        <v>98</v>
      </c>
      <c r="C18" t="s">
        <v>18</v>
      </c>
      <c r="D18">
        <v>1</v>
      </c>
    </row>
    <row r="19" spans="1:4" x14ac:dyDescent="0.25">
      <c r="A19" t="s">
        <v>112</v>
      </c>
      <c r="B19" s="3">
        <v>4001</v>
      </c>
      <c r="C19" t="s">
        <v>99</v>
      </c>
      <c r="D1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B14" sqref="B14"/>
    </sheetView>
  </sheetViews>
  <sheetFormatPr baseColWidth="10" defaultRowHeight="15" x14ac:dyDescent="0.25"/>
  <cols>
    <col min="2" max="2" width="13.42578125" bestFit="1" customWidth="1"/>
    <col min="4" max="4" width="15.42578125" bestFit="1" customWidth="1"/>
  </cols>
  <sheetData>
    <row r="3" spans="2:5" x14ac:dyDescent="0.25">
      <c r="C3" s="2" t="s">
        <v>113</v>
      </c>
    </row>
    <row r="4" spans="2:5" x14ac:dyDescent="0.25">
      <c r="B4" t="s">
        <v>24</v>
      </c>
      <c r="C4" t="s">
        <v>25</v>
      </c>
      <c r="D4" t="s">
        <v>73</v>
      </c>
      <c r="E4" t="s">
        <v>31</v>
      </c>
    </row>
    <row r="5" spans="2:5" x14ac:dyDescent="0.25">
      <c r="B5" t="s">
        <v>30</v>
      </c>
      <c r="C5" t="s">
        <v>1</v>
      </c>
      <c r="D5" t="s">
        <v>0</v>
      </c>
      <c r="E5">
        <v>1</v>
      </c>
    </row>
    <row r="6" spans="2:5" x14ac:dyDescent="0.25">
      <c r="B6" t="s">
        <v>30</v>
      </c>
      <c r="C6" t="s">
        <v>7</v>
      </c>
      <c r="D6" t="s">
        <v>2</v>
      </c>
      <c r="E6">
        <v>1</v>
      </c>
    </row>
    <row r="7" spans="2:5" x14ac:dyDescent="0.25">
      <c r="B7" t="s">
        <v>75</v>
      </c>
      <c r="C7" s="4" t="s">
        <v>115</v>
      </c>
      <c r="D7" t="s">
        <v>114</v>
      </c>
      <c r="E7">
        <v>1</v>
      </c>
    </row>
    <row r="8" spans="2:5" x14ac:dyDescent="0.25">
      <c r="B8" t="s">
        <v>39</v>
      </c>
      <c r="C8" t="s">
        <v>13</v>
      </c>
      <c r="D8" t="s">
        <v>116</v>
      </c>
      <c r="E8">
        <v>2</v>
      </c>
    </row>
    <row r="9" spans="2:5" x14ac:dyDescent="0.25">
      <c r="B9" t="s">
        <v>39</v>
      </c>
      <c r="C9" t="s">
        <v>43</v>
      </c>
      <c r="D9" t="s">
        <v>11</v>
      </c>
      <c r="E9">
        <v>1</v>
      </c>
    </row>
    <row r="10" spans="2:5" x14ac:dyDescent="0.25">
      <c r="B10" t="s">
        <v>46</v>
      </c>
      <c r="C10" t="s">
        <v>50</v>
      </c>
      <c r="D10" t="s">
        <v>108</v>
      </c>
      <c r="E10">
        <v>2</v>
      </c>
    </row>
    <row r="11" spans="2:5" x14ac:dyDescent="0.25">
      <c r="B11" t="s">
        <v>117</v>
      </c>
      <c r="C11" t="s">
        <v>72</v>
      </c>
      <c r="D11" t="s">
        <v>18</v>
      </c>
      <c r="E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1</vt:i4>
      </vt:variant>
    </vt:vector>
  </HeadingPairs>
  <TitlesOfParts>
    <vt:vector size="17" baseType="lpstr">
      <vt:lpstr>Recapitulatif</vt:lpstr>
      <vt:lpstr>BdC</vt:lpstr>
      <vt:lpstr>Interface</vt:lpstr>
      <vt:lpstr>Pédalier</vt:lpstr>
      <vt:lpstr>LEM</vt:lpstr>
      <vt:lpstr>Std28DCDC</vt:lpstr>
      <vt:lpstr>Std40</vt:lpstr>
      <vt:lpstr>Contacteur</vt:lpstr>
      <vt:lpstr>Moteur thermique</vt:lpstr>
      <vt:lpstr>Convertisseur_drivers</vt:lpstr>
      <vt:lpstr>Test_ldc</vt:lpstr>
      <vt:lpstr>Test_PIC</vt:lpstr>
      <vt:lpstr>Connecteurs</vt:lpstr>
      <vt:lpstr>Boitiers</vt:lpstr>
      <vt:lpstr>Câbles</vt:lpstr>
      <vt:lpstr>old_data</vt:lpstr>
      <vt:lpstr>Référence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2012-03-19T16:42:35Z</dcterms:modified>
</cp:coreProperties>
</file>