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2515" windowHeight="10800"/>
  </bookViews>
  <sheets>
    <sheet name="Charge SC" sheetId="1" r:id="rId1"/>
    <sheet name="Tension résistance" sheetId="4" r:id="rId2"/>
  </sheets>
  <calcPr calcId="125725"/>
</workbook>
</file>

<file path=xl/calcChain.xml><?xml version="1.0" encoding="utf-8"?>
<calcChain xmlns="http://schemas.openxmlformats.org/spreadsheetml/2006/main">
  <c r="AR16" i="1"/>
  <c r="U16"/>
  <c r="R16"/>
  <c r="O16"/>
  <c r="R18"/>
  <c r="R17"/>
  <c r="U18"/>
  <c r="U17"/>
  <c r="O18"/>
  <c r="O17"/>
  <c r="U14"/>
  <c r="U15"/>
  <c r="E7" i="4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D7"/>
  <c r="AR15" i="1"/>
  <c r="AR13"/>
  <c r="J6" i="4" s="1"/>
  <c r="U13" i="1"/>
  <c r="F17"/>
  <c r="F18"/>
  <c r="F19"/>
  <c r="F20"/>
  <c r="F16"/>
  <c r="D17"/>
  <c r="D18"/>
  <c r="D19"/>
  <c r="D20"/>
  <c r="D16"/>
  <c r="N6" i="4" l="1"/>
  <c r="AB6"/>
  <c r="O6"/>
  <c r="AK6"/>
  <c r="W6"/>
  <c r="L6"/>
  <c r="D6"/>
  <c r="AA6"/>
  <c r="M6"/>
  <c r="AC6"/>
  <c r="S6"/>
  <c r="AI6"/>
  <c r="U6"/>
  <c r="G6"/>
  <c r="AD6"/>
  <c r="E6"/>
  <c r="AE6"/>
  <c r="T6"/>
  <c r="F6"/>
  <c r="AJ6"/>
  <c r="V6"/>
  <c r="K6"/>
  <c r="AF6"/>
  <c r="X6"/>
  <c r="P6"/>
  <c r="H6"/>
  <c r="AG6"/>
  <c r="Y6"/>
  <c r="Q6"/>
  <c r="I6"/>
  <c r="AH6"/>
  <c r="Z6"/>
  <c r="R6"/>
</calcChain>
</file>

<file path=xl/sharedStrings.xml><?xml version="1.0" encoding="utf-8"?>
<sst xmlns="http://schemas.openxmlformats.org/spreadsheetml/2006/main" count="36" uniqueCount="34">
  <si>
    <t>Paramètres SC</t>
  </si>
  <si>
    <t>C</t>
  </si>
  <si>
    <t>Paramètres Résistances Chargeur</t>
  </si>
  <si>
    <t>Pmax</t>
  </si>
  <si>
    <t>Objectifs  :</t>
  </si>
  <si>
    <t>Nsc</t>
  </si>
  <si>
    <t xml:space="preserve"> - Ne pas dépasser la puissance admissible max. des résistances</t>
  </si>
  <si>
    <t>Umax</t>
  </si>
  <si>
    <t>Tensions SC seuil des phases de charge</t>
  </si>
  <si>
    <t>Usect</t>
  </si>
  <si>
    <t>Isect</t>
  </si>
  <si>
    <t>Ucc</t>
  </si>
  <si>
    <t>Icc</t>
  </si>
  <si>
    <t>Params secteur</t>
  </si>
  <si>
    <t>Ceq</t>
  </si>
  <si>
    <t>Usc</t>
  </si>
  <si>
    <t>U_r_eff</t>
  </si>
  <si>
    <t>U_sect</t>
  </si>
  <si>
    <t>Config</t>
  </si>
  <si>
    <t>Seuil C0 -&gt; C1</t>
  </si>
  <si>
    <t>Seuil C2 -&gt; C3</t>
  </si>
  <si>
    <t>Seuil C1 -&gt; C2</t>
  </si>
  <si>
    <t>R1</t>
  </si>
  <si>
    <t>R2</t>
  </si>
  <si>
    <t>R3</t>
  </si>
  <si>
    <r>
      <rPr>
        <b/>
        <sz val="11"/>
        <color theme="1"/>
        <rFont val="Calibri"/>
        <family val="2"/>
        <scheme val="minor"/>
      </rPr>
      <t>C1</t>
    </r>
    <r>
      <rPr>
        <sz val="11"/>
        <color theme="1"/>
        <rFont val="Calibri"/>
        <family val="2"/>
        <scheme val="minor"/>
      </rPr>
      <t xml:space="preserve"> (R1)</t>
    </r>
  </si>
  <si>
    <r>
      <rPr>
        <b/>
        <sz val="11"/>
        <color theme="1"/>
        <rFont val="Calibri"/>
        <family val="2"/>
        <scheme val="minor"/>
      </rPr>
      <t>C2</t>
    </r>
    <r>
      <rPr>
        <sz val="11"/>
        <color theme="1"/>
        <rFont val="Calibri"/>
        <family val="2"/>
        <scheme val="minor"/>
      </rPr>
      <t xml:space="preserve"> (R1+R2)</t>
    </r>
  </si>
  <si>
    <r>
      <rPr>
        <b/>
        <sz val="11"/>
        <color theme="1"/>
        <rFont val="Calibri"/>
        <family val="2"/>
        <scheme val="minor"/>
      </rPr>
      <t>C3</t>
    </r>
    <r>
      <rPr>
        <sz val="11"/>
        <color theme="1"/>
        <rFont val="Calibri"/>
        <family val="2"/>
        <scheme val="minor"/>
      </rPr>
      <t xml:space="preserve"> (R1+R2+R3)</t>
    </r>
  </si>
  <si>
    <t>Wmax</t>
  </si>
  <si>
    <t xml:space="preserve"> - Minimiser le temps de charge/décharge des super-capacités</t>
  </si>
  <si>
    <t xml:space="preserve"> - Ne pas dépasser le courant max. du secteur (en charge)</t>
  </si>
  <si>
    <t>Calcul des paramètres de charge/décharge des Super-Capacités</t>
  </si>
  <si>
    <t>Graphique de la tension aux bornes des résistances en fonction de Usc en charge</t>
  </si>
  <si>
    <t>Req</t>
  </si>
</sst>
</file>

<file path=xl/styles.xml><?xml version="1.0" encoding="utf-8"?>
<styleSheet xmlns="http://schemas.openxmlformats.org/spreadsheetml/2006/main">
  <numFmts count="5">
    <numFmt numFmtId="164" formatCode="0&quot; V &quot;"/>
    <numFmt numFmtId="165" formatCode="0&quot; W &quot;"/>
    <numFmt numFmtId="166" formatCode="0&quot; Ω &quot;"/>
    <numFmt numFmtId="167" formatCode="0&quot; F &quot;"/>
    <numFmt numFmtId="168" formatCode="0&quot; A &quot;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6" xfId="0" applyBorder="1"/>
    <xf numFmtId="0" fontId="0" fillId="0" borderId="9" xfId="0" applyBorder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26" xfId="0" applyBorder="1"/>
    <xf numFmtId="0" fontId="0" fillId="0" borderId="5" xfId="0" applyBorder="1"/>
    <xf numFmtId="0" fontId="0" fillId="0" borderId="32" xfId="0" applyBorder="1"/>
    <xf numFmtId="0" fontId="0" fillId="0" borderId="8" xfId="0" applyBorder="1"/>
    <xf numFmtId="0" fontId="0" fillId="0" borderId="4" xfId="0" applyBorder="1"/>
    <xf numFmtId="0" fontId="0" fillId="0" borderId="31" xfId="0" applyBorder="1"/>
    <xf numFmtId="0" fontId="0" fillId="0" borderId="7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2" borderId="11" xfId="0" applyNumberFormat="1" applyFill="1" applyBorder="1" applyAlignment="1">
      <alignment vertical="center"/>
    </xf>
    <xf numFmtId="164" fontId="0" fillId="2" borderId="12" xfId="0" applyNumberFormat="1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5" borderId="14" xfId="0" applyNumberFormat="1" applyFill="1" applyBorder="1" applyAlignment="1">
      <alignment vertical="center"/>
    </xf>
    <xf numFmtId="164" fontId="0" fillId="5" borderId="15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164" fontId="0" fillId="5" borderId="11" xfId="0" applyNumberFormat="1" applyFill="1" applyBorder="1" applyAlignment="1">
      <alignment vertical="center"/>
    </xf>
    <xf numFmtId="164" fontId="0" fillId="5" borderId="12" xfId="0" applyNumberFormat="1" applyFill="1" applyBorder="1" applyAlignment="1">
      <alignment vertical="center"/>
    </xf>
    <xf numFmtId="164" fontId="0" fillId="5" borderId="24" xfId="0" applyNumberFormat="1" applyFill="1" applyBorder="1" applyAlignment="1">
      <alignment vertical="center"/>
    </xf>
    <xf numFmtId="164" fontId="0" fillId="5" borderId="25" xfId="0" applyNumberFormat="1" applyFill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6" fontId="0" fillId="2" borderId="11" xfId="0" applyNumberFormat="1" applyFill="1" applyBorder="1" applyAlignment="1" applyProtection="1">
      <alignment vertical="center"/>
      <protection locked="0"/>
    </xf>
    <xf numFmtId="166" fontId="0" fillId="2" borderId="24" xfId="0" applyNumberFormat="1" applyFill="1" applyBorder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7" fontId="0" fillId="5" borderId="11" xfId="0" applyNumberFormat="1" applyFill="1" applyBorder="1" applyAlignment="1">
      <alignment vertical="center"/>
    </xf>
    <xf numFmtId="167" fontId="0" fillId="5" borderId="24" xfId="0" applyNumberFormat="1" applyFill="1" applyBorder="1" applyAlignment="1">
      <alignment vertical="center"/>
    </xf>
    <xf numFmtId="167" fontId="0" fillId="5" borderId="14" xfId="0" applyNumberFormat="1" applyFill="1" applyBorder="1" applyAlignment="1">
      <alignment vertical="center"/>
    </xf>
    <xf numFmtId="164" fontId="0" fillId="3" borderId="11" xfId="0" applyNumberFormat="1" applyFill="1" applyBorder="1" applyAlignment="1" applyProtection="1">
      <alignment vertical="center"/>
    </xf>
    <xf numFmtId="164" fontId="0" fillId="3" borderId="12" xfId="0" applyNumberFormat="1" applyFill="1" applyBorder="1" applyAlignment="1" applyProtection="1">
      <alignment vertical="center"/>
    </xf>
    <xf numFmtId="164" fontId="0" fillId="2" borderId="24" xfId="0" applyNumberFormat="1" applyFill="1" applyBorder="1" applyAlignment="1" applyProtection="1">
      <alignment vertical="center"/>
      <protection locked="0"/>
    </xf>
    <xf numFmtId="164" fontId="0" fillId="2" borderId="25" xfId="0" applyNumberFormat="1" applyFill="1" applyBorder="1" applyAlignment="1" applyProtection="1">
      <alignment vertical="center"/>
      <protection locked="0"/>
    </xf>
    <xf numFmtId="164" fontId="0" fillId="2" borderId="14" xfId="0" applyNumberFormat="1" applyFill="1" applyBorder="1" applyAlignment="1" applyProtection="1">
      <alignment vertical="center"/>
      <protection locked="0"/>
    </xf>
    <xf numFmtId="164" fontId="0" fillId="2" borderId="15" xfId="0" applyNumberFormat="1" applyFill="1" applyBorder="1" applyAlignment="1" applyProtection="1">
      <alignment vertical="center"/>
      <protection locked="0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165" fontId="0" fillId="2" borderId="11" xfId="0" applyNumberFormat="1" applyFill="1" applyBorder="1" applyAlignment="1" applyProtection="1">
      <alignment vertical="center"/>
      <protection locked="0"/>
    </xf>
    <xf numFmtId="165" fontId="0" fillId="2" borderId="24" xfId="0" applyNumberFormat="1" applyFill="1" applyBorder="1" applyAlignment="1" applyProtection="1">
      <alignment vertical="center"/>
      <protection locked="0"/>
    </xf>
    <xf numFmtId="167" fontId="0" fillId="2" borderId="16" xfId="0" applyNumberFormat="1" applyFill="1" applyBorder="1" applyAlignment="1" applyProtection="1">
      <alignment vertical="center"/>
      <protection locked="0"/>
    </xf>
    <xf numFmtId="167" fontId="0" fillId="2" borderId="18" xfId="0" applyNumberFormat="1" applyFill="1" applyBorder="1" applyAlignment="1" applyProtection="1">
      <alignment vertical="center"/>
      <protection locked="0"/>
    </xf>
    <xf numFmtId="167" fontId="0" fillId="2" borderId="19" xfId="0" applyNumberFormat="1" applyFill="1" applyBorder="1" applyAlignment="1" applyProtection="1">
      <alignment vertical="center"/>
      <protection locked="0"/>
    </xf>
    <xf numFmtId="164" fontId="0" fillId="2" borderId="20" xfId="0" applyNumberFormat="1" applyFill="1" applyBorder="1" applyAlignment="1" applyProtection="1">
      <alignment vertical="center"/>
      <protection locked="0"/>
    </xf>
    <xf numFmtId="164" fontId="0" fillId="2" borderId="21" xfId="0" applyNumberFormat="1" applyFill="1" applyBorder="1" applyAlignment="1" applyProtection="1">
      <alignment vertical="center"/>
      <protection locked="0"/>
    </xf>
    <xf numFmtId="164" fontId="0" fillId="2" borderId="22" xfId="0" applyNumberFormat="1" applyFill="1" applyBorder="1" applyAlignment="1" applyProtection="1">
      <alignment vertical="center"/>
      <protection locked="0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66" fontId="0" fillId="5" borderId="24" xfId="0" applyNumberFormat="1" applyFill="1" applyBorder="1" applyAlignment="1" applyProtection="1">
      <alignment vertical="center"/>
      <protection locked="0"/>
    </xf>
    <xf numFmtId="165" fontId="0" fillId="5" borderId="24" xfId="0" applyNumberFormat="1" applyFill="1" applyBorder="1" applyAlignment="1" applyProtection="1">
      <alignment vertical="center"/>
      <protection locked="0"/>
    </xf>
    <xf numFmtId="166" fontId="0" fillId="5" borderId="14" xfId="0" applyNumberFormat="1" applyFill="1" applyBorder="1" applyAlignment="1" applyProtection="1">
      <alignment vertical="center"/>
      <protection locked="0"/>
    </xf>
    <xf numFmtId="165" fontId="0" fillId="5" borderId="14" xfId="0" applyNumberFormat="1" applyFill="1" applyBorder="1" applyAlignment="1" applyProtection="1">
      <alignment vertical="center"/>
      <protection locked="0"/>
    </xf>
    <xf numFmtId="0" fontId="1" fillId="4" borderId="36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6" fontId="0" fillId="2" borderId="34" xfId="0" applyNumberFormat="1" applyFill="1" applyBorder="1" applyAlignment="1" applyProtection="1">
      <alignment vertical="center"/>
      <protection locked="0"/>
    </xf>
    <xf numFmtId="165" fontId="0" fillId="2" borderId="34" xfId="0" applyNumberFormat="1" applyFill="1" applyBorder="1" applyAlignment="1" applyProtection="1">
      <alignment vertical="center"/>
      <protection locked="0"/>
    </xf>
    <xf numFmtId="164" fontId="0" fillId="5" borderId="34" xfId="0" applyNumberFormat="1" applyFill="1" applyBorder="1" applyAlignment="1">
      <alignment vertical="center"/>
    </xf>
    <xf numFmtId="164" fontId="0" fillId="5" borderId="35" xfId="0" applyNumberFormat="1" applyFill="1" applyBorder="1" applyAlignment="1">
      <alignment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66" fontId="0" fillId="5" borderId="42" xfId="0" applyNumberFormat="1" applyFill="1" applyBorder="1" applyAlignment="1" applyProtection="1">
      <alignment vertical="center"/>
      <protection locked="0"/>
    </xf>
    <xf numFmtId="165" fontId="0" fillId="5" borderId="42" xfId="0" applyNumberFormat="1" applyFill="1" applyBorder="1" applyAlignment="1" applyProtection="1">
      <alignment vertical="center"/>
      <protection locked="0"/>
    </xf>
    <xf numFmtId="164" fontId="0" fillId="5" borderId="42" xfId="0" applyNumberFormat="1" applyFill="1" applyBorder="1" applyAlignment="1">
      <alignment vertical="center"/>
    </xf>
    <xf numFmtId="164" fontId="0" fillId="5" borderId="43" xfId="0" applyNumberFormat="1" applyFill="1" applyBorder="1" applyAlignment="1">
      <alignment vertical="center"/>
    </xf>
    <xf numFmtId="168" fontId="0" fillId="2" borderId="42" xfId="0" applyNumberFormat="1" applyFill="1" applyBorder="1" applyAlignment="1">
      <alignment vertical="center"/>
    </xf>
    <xf numFmtId="168" fontId="0" fillId="2" borderId="43" xfId="0" applyNumberFormat="1" applyFill="1" applyBorder="1" applyAlignment="1">
      <alignment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68" fontId="0" fillId="5" borderId="45" xfId="0" applyNumberFormat="1" applyFill="1" applyBorder="1" applyAlignment="1">
      <alignment vertical="center"/>
    </xf>
    <xf numFmtId="168" fontId="0" fillId="5" borderId="46" xfId="0" applyNumberFormat="1" applyFill="1" applyBorder="1" applyAlignment="1">
      <alignment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65" fontId="0" fillId="5" borderId="48" xfId="0" applyNumberFormat="1" applyFill="1" applyBorder="1" applyAlignment="1">
      <alignment vertical="center"/>
    </xf>
    <xf numFmtId="165" fontId="0" fillId="5" borderId="49" xfId="0" applyNumberFormat="1" applyFill="1" applyBorder="1" applyAlignment="1">
      <alignment vertical="center"/>
    </xf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U</a:t>
            </a:r>
            <a:r>
              <a:rPr lang="fr-FR" baseline="-25000"/>
              <a:t>R</a:t>
            </a:r>
            <a:r>
              <a:rPr lang="fr-FR"/>
              <a:t> = f(U</a:t>
            </a:r>
            <a:r>
              <a:rPr lang="fr-FR" baseline="-25000"/>
              <a:t>SC</a:t>
            </a:r>
            <a:r>
              <a:rPr lang="fr-FR"/>
              <a:t>)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Ur</c:v>
          </c:tx>
          <c:marker>
            <c:symbol val="none"/>
          </c:marker>
          <c:cat>
            <c:numRef>
              <c:f>'Tension résistance'!$D$5:$AK$5</c:f>
              <c:numCache>
                <c:formatCode>General</c:formatCode>
                <c:ptCount val="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</c:numCache>
            </c:numRef>
          </c:cat>
          <c:val>
            <c:numRef>
              <c:f>'Tension résistance'!$D$6:$AK$6</c:f>
              <c:numCache>
                <c:formatCode>General</c:formatCode>
                <c:ptCount val="34"/>
                <c:pt idx="0">
                  <c:v>230.00000000000003</c:v>
                </c:pt>
                <c:pt idx="1">
                  <c:v>221.03969088305683</c:v>
                </c:pt>
                <c:pt idx="2">
                  <c:v>212.17231179245476</c:v>
                </c:pt>
                <c:pt idx="3">
                  <c:v>203.41001656022729</c:v>
                </c:pt>
                <c:pt idx="4">
                  <c:v>194.76698843158522</c:v>
                </c:pt>
                <c:pt idx="5">
                  <c:v>186.25983122613036</c:v>
                </c:pt>
                <c:pt idx="6">
                  <c:v>177.90803712610591</c:v>
                </c:pt>
                <c:pt idx="7">
                  <c:v>169.73454162232622</c:v>
                </c:pt>
                <c:pt idx="8">
                  <c:v>161.76637340751168</c:v>
                </c:pt>
                <c:pt idx="9">
                  <c:v>154.03540018806007</c:v>
                </c:pt>
                <c:pt idx="10">
                  <c:v>146.57915764791775</c:v>
                </c:pt>
                <c:pt idx="11">
                  <c:v>139.44172403714191</c:v>
                </c:pt>
                <c:pt idx="12">
                  <c:v>132.67456179738357</c:v>
                </c:pt>
                <c:pt idx="13">
                  <c:v>126.33718492116667</c:v>
                </c:pt>
                <c:pt idx="14">
                  <c:v>120.49742420268731</c:v>
                </c:pt>
                <c:pt idx="15">
                  <c:v>115.23096018501143</c:v>
                </c:pt>
                <c:pt idx="16">
                  <c:v>110.61970498440593</c:v>
                </c:pt>
                <c:pt idx="17">
                  <c:v>106.74860222276594</c:v>
                </c:pt>
                <c:pt idx="18">
                  <c:v>103.70057387590306</c:v>
                </c:pt>
                <c:pt idx="19">
                  <c:v>101.5497610428943</c:v>
                </c:pt>
                <c:pt idx="20">
                  <c:v>100.35386845331992</c:v>
                </c:pt>
                <c:pt idx="21">
                  <c:v>100.1471110877571</c:v>
                </c:pt>
                <c:pt idx="22">
                  <c:v>100.93556759091844</c:v>
                </c:pt>
                <c:pt idx="23">
                  <c:v>102.69631809650328</c:v>
                </c:pt>
                <c:pt idx="24">
                  <c:v>105.38063719799521</c:v>
                </c:pt>
                <c:pt idx="25">
                  <c:v>108.92026277021559</c:v>
                </c:pt>
                <c:pt idx="26">
                  <c:v>113.23501484792642</c:v>
                </c:pt>
                <c:pt idx="27">
                  <c:v>118.24006737687282</c:v>
                </c:pt>
                <c:pt idx="28">
                  <c:v>123.85176009635367</c:v>
                </c:pt>
                <c:pt idx="29">
                  <c:v>129.99155135870194</c:v>
                </c:pt>
                <c:pt idx="30">
                  <c:v>136.5882438949977</c:v>
                </c:pt>
                <c:pt idx="31">
                  <c:v>143.57887489459125</c:v>
                </c:pt>
                <c:pt idx="32">
                  <c:v>150.90870836924552</c:v>
                </c:pt>
                <c:pt idx="33">
                  <c:v>158.53070115075911</c:v>
                </c:pt>
              </c:numCache>
            </c:numRef>
          </c:val>
        </c:ser>
        <c:ser>
          <c:idx val="2"/>
          <c:order val="1"/>
          <c:tx>
            <c:v>Usect</c:v>
          </c:tx>
          <c:marker>
            <c:symbol val="none"/>
          </c:marker>
          <c:cat>
            <c:numRef>
              <c:f>'Tension résistance'!$D$5:$AK$5</c:f>
              <c:numCache>
                <c:formatCode>General</c:formatCode>
                <c:ptCount val="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</c:numCache>
            </c:numRef>
          </c:cat>
          <c:val>
            <c:numRef>
              <c:f>'Tension résistance'!$D$7:$AK$7</c:f>
              <c:numCache>
                <c:formatCode>General</c:formatCode>
                <c:ptCount val="34"/>
                <c:pt idx="0">
                  <c:v>230</c:v>
                </c:pt>
                <c:pt idx="1">
                  <c:v>230</c:v>
                </c:pt>
                <c:pt idx="2">
                  <c:v>230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  <c:pt idx="6">
                  <c:v>230</c:v>
                </c:pt>
                <c:pt idx="7">
                  <c:v>230</c:v>
                </c:pt>
                <c:pt idx="8">
                  <c:v>230</c:v>
                </c:pt>
                <c:pt idx="9">
                  <c:v>230</c:v>
                </c:pt>
                <c:pt idx="10">
                  <c:v>230</c:v>
                </c:pt>
                <c:pt idx="11">
                  <c:v>230</c:v>
                </c:pt>
                <c:pt idx="12">
                  <c:v>230</c:v>
                </c:pt>
                <c:pt idx="13">
                  <c:v>230</c:v>
                </c:pt>
                <c:pt idx="14">
                  <c:v>230</c:v>
                </c:pt>
                <c:pt idx="15">
                  <c:v>230</c:v>
                </c:pt>
                <c:pt idx="16">
                  <c:v>230</c:v>
                </c:pt>
                <c:pt idx="17">
                  <c:v>230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  <c:pt idx="21">
                  <c:v>230</c:v>
                </c:pt>
                <c:pt idx="22">
                  <c:v>230</c:v>
                </c:pt>
                <c:pt idx="23">
                  <c:v>230</c:v>
                </c:pt>
                <c:pt idx="24">
                  <c:v>230</c:v>
                </c:pt>
                <c:pt idx="25">
                  <c:v>230</c:v>
                </c:pt>
                <c:pt idx="26">
                  <c:v>230</c:v>
                </c:pt>
                <c:pt idx="27">
                  <c:v>230</c:v>
                </c:pt>
                <c:pt idx="28">
                  <c:v>230</c:v>
                </c:pt>
                <c:pt idx="29">
                  <c:v>230</c:v>
                </c:pt>
                <c:pt idx="30">
                  <c:v>230</c:v>
                </c:pt>
                <c:pt idx="31">
                  <c:v>230</c:v>
                </c:pt>
                <c:pt idx="32">
                  <c:v>230</c:v>
                </c:pt>
                <c:pt idx="33">
                  <c:v>230</c:v>
                </c:pt>
              </c:numCache>
            </c:numRef>
          </c:val>
        </c:ser>
        <c:marker val="1"/>
        <c:axId val="50860416"/>
        <c:axId val="50862336"/>
      </c:lineChart>
      <c:catAx>
        <c:axId val="5086041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Usc</a:t>
                </a:r>
                <a:r>
                  <a:rPr lang="fr-FR" baseline="0"/>
                  <a:t> </a:t>
                </a:r>
                <a:r>
                  <a:rPr lang="fr-FR"/>
                  <a:t>(V)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0862336"/>
        <c:crosses val="autoZero"/>
        <c:auto val="1"/>
        <c:lblAlgn val="ctr"/>
        <c:lblOffset val="100"/>
        <c:tickLblSkip val="2"/>
        <c:tickMarkSkip val="2"/>
      </c:catAx>
      <c:valAx>
        <c:axId val="50862336"/>
        <c:scaling>
          <c:orientation val="minMax"/>
          <c:max val="250"/>
          <c:min val="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Tension (V</a:t>
                </a:r>
                <a:r>
                  <a:rPr lang="fr-FR" baseline="-25000"/>
                  <a:t>eff</a:t>
                </a:r>
                <a:r>
                  <a:rPr lang="fr-FR"/>
                  <a:t>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0860416"/>
        <c:crosses val="autoZero"/>
        <c:crossBetween val="midCat"/>
        <c:majorUnit val="20"/>
        <c:minorUnit val="10"/>
      </c:valAx>
    </c:plotArea>
    <c:legend>
      <c:legendPos val="r"/>
      <c:layout/>
    </c:legend>
    <c:plotVisOnly val="1"/>
    <c:dispBlanksAs val="zero"/>
  </c:chart>
  <c:spPr>
    <a:solidFill>
      <a:schemeClr val="bg1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 horizontalDpi="720" verticalDpi="72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114299</xdr:rowOff>
    </xdr:from>
    <xdr:to>
      <xdr:col>37</xdr:col>
      <xdr:colOff>66675</xdr:colOff>
      <xdr:row>31</xdr:row>
      <xdr:rowOff>114300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T20"/>
  <sheetViews>
    <sheetView tabSelected="1" zoomScaleNormal="100" workbookViewId="0">
      <selection activeCell="AG22" sqref="AG22"/>
    </sheetView>
  </sheetViews>
  <sheetFormatPr baseColWidth="10" defaultColWidth="3" defaultRowHeight="15" customHeight="1"/>
  <cols>
    <col min="1" max="16384" width="3" style="1"/>
  </cols>
  <sheetData>
    <row r="2" spans="1:46" ht="15" customHeight="1">
      <c r="B2" s="28" t="s">
        <v>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</row>
    <row r="3" spans="1:46" ht="15" customHeight="1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</row>
    <row r="4" spans="1:46" ht="15" customHeight="1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2"/>
      <c r="AF4" s="3"/>
      <c r="AG4" s="3"/>
      <c r="AH4" s="3"/>
      <c r="AI4" s="3"/>
    </row>
    <row r="5" spans="1:46" ht="15" customHeight="1">
      <c r="B5" s="30" t="s">
        <v>4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</row>
    <row r="6" spans="1:46" ht="15" customHeight="1">
      <c r="A6" s="7"/>
      <c r="B6" s="110" t="s">
        <v>29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</row>
    <row r="7" spans="1:46" ht="15" customHeight="1">
      <c r="A7" s="7"/>
      <c r="B7" s="110" t="s">
        <v>30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</row>
    <row r="8" spans="1:46" ht="15" customHeight="1">
      <c r="A8" s="7"/>
      <c r="B8" s="29" t="s">
        <v>6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</row>
    <row r="9" spans="1:46" ht="1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8"/>
      <c r="AF9" s="9"/>
      <c r="AG9" s="9"/>
      <c r="AH9" s="9"/>
      <c r="AI9" s="9"/>
    </row>
    <row r="10" spans="1:46" ht="15" customHeight="1" thickBot="1"/>
    <row r="11" spans="1:46" ht="15" customHeight="1" thickBot="1">
      <c r="B11" s="65" t="s">
        <v>0</v>
      </c>
      <c r="C11" s="66"/>
      <c r="D11" s="66"/>
      <c r="E11" s="66"/>
      <c r="F11" s="66"/>
      <c r="G11" s="67"/>
      <c r="J11" s="25" t="s">
        <v>2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7"/>
      <c r="AA11" s="25" t="s">
        <v>8</v>
      </c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7"/>
      <c r="AO11" s="25" t="s">
        <v>13</v>
      </c>
      <c r="AP11" s="26"/>
      <c r="AQ11" s="26"/>
      <c r="AR11" s="26"/>
      <c r="AS11" s="26"/>
      <c r="AT11" s="27"/>
    </row>
    <row r="12" spans="1:46" ht="15" customHeight="1" thickBot="1">
      <c r="B12" s="70" t="s">
        <v>1</v>
      </c>
      <c r="C12" s="71"/>
      <c r="D12" s="72"/>
      <c r="E12" s="59">
        <v>80</v>
      </c>
      <c r="F12" s="60"/>
      <c r="G12" s="61"/>
      <c r="J12" s="83" t="s">
        <v>18</v>
      </c>
      <c r="K12" s="84"/>
      <c r="L12" s="84"/>
      <c r="M12" s="84"/>
      <c r="N12" s="85"/>
      <c r="O12" s="86" t="s">
        <v>33</v>
      </c>
      <c r="P12" s="86"/>
      <c r="Q12" s="86"/>
      <c r="R12" s="86" t="s">
        <v>3</v>
      </c>
      <c r="S12" s="86"/>
      <c r="T12" s="86"/>
      <c r="U12" s="86" t="s">
        <v>7</v>
      </c>
      <c r="V12" s="86"/>
      <c r="W12" s="87"/>
      <c r="AA12" s="41" t="s">
        <v>19</v>
      </c>
      <c r="AB12" s="42"/>
      <c r="AC12" s="42"/>
      <c r="AD12" s="42"/>
      <c r="AE12" s="42"/>
      <c r="AF12" s="42"/>
      <c r="AG12" s="48">
        <v>0</v>
      </c>
      <c r="AH12" s="48"/>
      <c r="AI12" s="48"/>
      <c r="AJ12" s="48"/>
      <c r="AK12" s="48"/>
      <c r="AL12" s="49"/>
      <c r="AO12" s="17" t="s">
        <v>9</v>
      </c>
      <c r="AP12" s="18"/>
      <c r="AQ12" s="18"/>
      <c r="AR12" s="19">
        <v>230</v>
      </c>
      <c r="AS12" s="19"/>
      <c r="AT12" s="20"/>
    </row>
    <row r="13" spans="1:46" ht="15" customHeight="1" thickBot="1">
      <c r="B13" s="68" t="s">
        <v>7</v>
      </c>
      <c r="C13" s="69"/>
      <c r="D13" s="69"/>
      <c r="E13" s="62">
        <v>50</v>
      </c>
      <c r="F13" s="63"/>
      <c r="G13" s="64"/>
      <c r="J13" s="17" t="s">
        <v>22</v>
      </c>
      <c r="K13" s="18"/>
      <c r="L13" s="18"/>
      <c r="M13" s="18"/>
      <c r="N13" s="18"/>
      <c r="O13" s="39">
        <v>15</v>
      </c>
      <c r="P13" s="39"/>
      <c r="Q13" s="39"/>
      <c r="R13" s="57">
        <v>4000</v>
      </c>
      <c r="S13" s="57"/>
      <c r="T13" s="57"/>
      <c r="U13" s="31">
        <f>SQRT(O13*R13)</f>
        <v>244.94897427831782</v>
      </c>
      <c r="V13" s="31"/>
      <c r="W13" s="32"/>
      <c r="AA13" s="35" t="s">
        <v>21</v>
      </c>
      <c r="AB13" s="36"/>
      <c r="AC13" s="36"/>
      <c r="AD13" s="36"/>
      <c r="AE13" s="36"/>
      <c r="AF13" s="36"/>
      <c r="AG13" s="50">
        <v>100</v>
      </c>
      <c r="AH13" s="50"/>
      <c r="AI13" s="50"/>
      <c r="AJ13" s="50"/>
      <c r="AK13" s="50"/>
      <c r="AL13" s="51"/>
      <c r="AO13" s="88" t="s">
        <v>11</v>
      </c>
      <c r="AP13" s="89"/>
      <c r="AQ13" s="89"/>
      <c r="AR13" s="92">
        <f>AR12*SQRT(2)</f>
        <v>325.26911934581187</v>
      </c>
      <c r="AS13" s="92"/>
      <c r="AT13" s="93"/>
    </row>
    <row r="14" spans="1:46" ht="15" customHeight="1" thickTop="1" thickBot="1">
      <c r="J14" s="43" t="s">
        <v>23</v>
      </c>
      <c r="K14" s="44"/>
      <c r="L14" s="44"/>
      <c r="M14" s="44"/>
      <c r="N14" s="44"/>
      <c r="O14" s="40">
        <v>30</v>
      </c>
      <c r="P14" s="40"/>
      <c r="Q14" s="40"/>
      <c r="R14" s="58">
        <v>2000</v>
      </c>
      <c r="S14" s="58"/>
      <c r="T14" s="58"/>
      <c r="U14" s="33">
        <f t="shared" ref="U14" si="0">SQRT(O14*R14)</f>
        <v>244.94897427831782</v>
      </c>
      <c r="V14" s="33"/>
      <c r="W14" s="34"/>
      <c r="AA14" s="37" t="s">
        <v>20</v>
      </c>
      <c r="AB14" s="38"/>
      <c r="AC14" s="38"/>
      <c r="AD14" s="38"/>
      <c r="AE14" s="38"/>
      <c r="AF14" s="38"/>
      <c r="AG14" s="52">
        <v>200</v>
      </c>
      <c r="AH14" s="52"/>
      <c r="AI14" s="52"/>
      <c r="AJ14" s="52"/>
      <c r="AK14" s="52"/>
      <c r="AL14" s="53"/>
      <c r="AO14" s="94" t="s">
        <v>10</v>
      </c>
      <c r="AP14" s="95"/>
      <c r="AQ14" s="95"/>
      <c r="AR14" s="100">
        <v>16</v>
      </c>
      <c r="AS14" s="100"/>
      <c r="AT14" s="101"/>
    </row>
    <row r="15" spans="1:46" ht="15" customHeight="1" thickBot="1">
      <c r="B15" s="54" t="s">
        <v>5</v>
      </c>
      <c r="C15" s="55"/>
      <c r="D15" s="55" t="s">
        <v>14</v>
      </c>
      <c r="E15" s="55"/>
      <c r="F15" s="55" t="s">
        <v>7</v>
      </c>
      <c r="G15" s="56"/>
      <c r="J15" s="88" t="s">
        <v>24</v>
      </c>
      <c r="K15" s="89"/>
      <c r="L15" s="89"/>
      <c r="M15" s="89"/>
      <c r="N15" s="89"/>
      <c r="O15" s="90">
        <v>22</v>
      </c>
      <c r="P15" s="90"/>
      <c r="Q15" s="90"/>
      <c r="R15" s="91">
        <v>1500</v>
      </c>
      <c r="S15" s="91"/>
      <c r="T15" s="91"/>
      <c r="U15" s="92">
        <f t="shared" ref="U15" si="1">SQRT(O15*R15)</f>
        <v>181.65902124584949</v>
      </c>
      <c r="V15" s="92"/>
      <c r="W15" s="93"/>
      <c r="AO15" s="102" t="s">
        <v>12</v>
      </c>
      <c r="AP15" s="103"/>
      <c r="AQ15" s="103"/>
      <c r="AR15" s="104">
        <f>AR14*SQRT(2)</f>
        <v>22.627416997969522</v>
      </c>
      <c r="AS15" s="104"/>
      <c r="AT15" s="105"/>
    </row>
    <row r="16" spans="1:46" ht="15" customHeight="1" thickTop="1" thickBot="1">
      <c r="B16" s="17">
        <v>1</v>
      </c>
      <c r="C16" s="18"/>
      <c r="D16" s="45">
        <f>$E$12/B16</f>
        <v>80</v>
      </c>
      <c r="E16" s="45"/>
      <c r="F16" s="31">
        <f>$E$13*B16</f>
        <v>50</v>
      </c>
      <c r="G16" s="32"/>
      <c r="J16" s="94" t="s">
        <v>25</v>
      </c>
      <c r="K16" s="95"/>
      <c r="L16" s="95"/>
      <c r="M16" s="95"/>
      <c r="N16" s="95"/>
      <c r="O16" s="96">
        <f>O13</f>
        <v>15</v>
      </c>
      <c r="P16" s="96"/>
      <c r="Q16" s="96"/>
      <c r="R16" s="97">
        <f>R13</f>
        <v>4000</v>
      </c>
      <c r="S16" s="97"/>
      <c r="T16" s="97"/>
      <c r="U16" s="98">
        <f>U13</f>
        <v>244.94897427831782</v>
      </c>
      <c r="V16" s="98"/>
      <c r="W16" s="99"/>
      <c r="AO16" s="106" t="s">
        <v>28</v>
      </c>
      <c r="AP16" s="107"/>
      <c r="AQ16" s="107"/>
      <c r="AR16" s="108">
        <f>AR14*AR12</f>
        <v>3680</v>
      </c>
      <c r="AS16" s="108"/>
      <c r="AT16" s="109"/>
    </row>
    <row r="17" spans="2:23" ht="15" customHeight="1">
      <c r="B17" s="43">
        <v>2</v>
      </c>
      <c r="C17" s="44"/>
      <c r="D17" s="46">
        <f t="shared" ref="D17:D20" si="2">$E$12/B17</f>
        <v>40</v>
      </c>
      <c r="E17" s="46"/>
      <c r="F17" s="33">
        <f t="shared" ref="F17:F20" si="3">$E$13*B17</f>
        <v>100</v>
      </c>
      <c r="G17" s="34"/>
      <c r="J17" s="43" t="s">
        <v>26</v>
      </c>
      <c r="K17" s="44"/>
      <c r="L17" s="44"/>
      <c r="M17" s="44"/>
      <c r="N17" s="44"/>
      <c r="O17" s="79">
        <f>(O13*O14)/(O13+O14)</f>
        <v>10</v>
      </c>
      <c r="P17" s="79"/>
      <c r="Q17" s="79"/>
      <c r="R17" s="80">
        <f>R13+R14</f>
        <v>6000</v>
      </c>
      <c r="S17" s="80"/>
      <c r="T17" s="80"/>
      <c r="U17" s="33">
        <f>MIN(U13,U14)</f>
        <v>244.94897427831782</v>
      </c>
      <c r="V17" s="33"/>
      <c r="W17" s="34"/>
    </row>
    <row r="18" spans="2:23" ht="15" customHeight="1" thickBot="1">
      <c r="B18" s="43">
        <v>3</v>
      </c>
      <c r="C18" s="44"/>
      <c r="D18" s="46">
        <f t="shared" si="2"/>
        <v>26.666666666666668</v>
      </c>
      <c r="E18" s="46"/>
      <c r="F18" s="33">
        <f t="shared" si="3"/>
        <v>150</v>
      </c>
      <c r="G18" s="34"/>
      <c r="J18" s="21" t="s">
        <v>27</v>
      </c>
      <c r="K18" s="22"/>
      <c r="L18" s="22"/>
      <c r="M18" s="22"/>
      <c r="N18" s="22"/>
      <c r="O18" s="81">
        <f>(O15*O17)/(O15+O17)</f>
        <v>6.875</v>
      </c>
      <c r="P18" s="81"/>
      <c r="Q18" s="81"/>
      <c r="R18" s="82">
        <f>R15+R17</f>
        <v>7500</v>
      </c>
      <c r="S18" s="82"/>
      <c r="T18" s="82"/>
      <c r="U18" s="23">
        <f>MIN(U15,U17)</f>
        <v>181.65902124584949</v>
      </c>
      <c r="V18" s="23"/>
      <c r="W18" s="24"/>
    </row>
    <row r="19" spans="2:23" ht="15" customHeight="1">
      <c r="B19" s="43">
        <v>4</v>
      </c>
      <c r="C19" s="44"/>
      <c r="D19" s="46">
        <f t="shared" si="2"/>
        <v>20</v>
      </c>
      <c r="E19" s="46"/>
      <c r="F19" s="33">
        <f t="shared" si="3"/>
        <v>200</v>
      </c>
      <c r="G19" s="34"/>
    </row>
    <row r="20" spans="2:23" ht="15" customHeight="1" thickBot="1">
      <c r="B20" s="21">
        <v>5</v>
      </c>
      <c r="C20" s="22"/>
      <c r="D20" s="47">
        <f t="shared" si="2"/>
        <v>16</v>
      </c>
      <c r="E20" s="47"/>
      <c r="F20" s="23">
        <f t="shared" si="3"/>
        <v>250</v>
      </c>
      <c r="G20" s="24"/>
    </row>
  </sheetData>
  <mergeCells count="75">
    <mergeCell ref="AO16:AQ16"/>
    <mergeCell ref="AR16:AT16"/>
    <mergeCell ref="J12:N12"/>
    <mergeCell ref="J13:N13"/>
    <mergeCell ref="J14:N14"/>
    <mergeCell ref="J15:N15"/>
    <mergeCell ref="J17:N17"/>
    <mergeCell ref="J16:N16"/>
    <mergeCell ref="U12:W12"/>
    <mergeCell ref="R15:T15"/>
    <mergeCell ref="R17:T17"/>
    <mergeCell ref="R18:T18"/>
    <mergeCell ref="R14:T14"/>
    <mergeCell ref="U14:W14"/>
    <mergeCell ref="R16:T16"/>
    <mergeCell ref="U16:W16"/>
    <mergeCell ref="B15:C15"/>
    <mergeCell ref="F15:G15"/>
    <mergeCell ref="D15:E15"/>
    <mergeCell ref="O12:Q12"/>
    <mergeCell ref="R13:T13"/>
    <mergeCell ref="R12:T12"/>
    <mergeCell ref="E12:G12"/>
    <mergeCell ref="E13:G13"/>
    <mergeCell ref="B13:D13"/>
    <mergeCell ref="B12:D12"/>
    <mergeCell ref="O14:Q14"/>
    <mergeCell ref="AA13:AF13"/>
    <mergeCell ref="AA14:AF14"/>
    <mergeCell ref="AG12:AL12"/>
    <mergeCell ref="AG13:AL13"/>
    <mergeCell ref="AG14:AL14"/>
    <mergeCell ref="AA12:AF12"/>
    <mergeCell ref="B19:C19"/>
    <mergeCell ref="B20:C20"/>
    <mergeCell ref="D16:E16"/>
    <mergeCell ref="D17:E17"/>
    <mergeCell ref="D18:E18"/>
    <mergeCell ref="D19:E19"/>
    <mergeCell ref="D20:E20"/>
    <mergeCell ref="B16:C16"/>
    <mergeCell ref="B17:C17"/>
    <mergeCell ref="B18:C18"/>
    <mergeCell ref="J18:N18"/>
    <mergeCell ref="O16:Q16"/>
    <mergeCell ref="F16:G16"/>
    <mergeCell ref="F17:G17"/>
    <mergeCell ref="F18:G18"/>
    <mergeCell ref="F19:G19"/>
    <mergeCell ref="F20:G20"/>
    <mergeCell ref="O13:Q13"/>
    <mergeCell ref="O15:Q15"/>
    <mergeCell ref="O17:Q17"/>
    <mergeCell ref="O18:Q18"/>
    <mergeCell ref="U13:W13"/>
    <mergeCell ref="U15:W15"/>
    <mergeCell ref="U17:W17"/>
    <mergeCell ref="U18:W18"/>
    <mergeCell ref="AO11:AT11"/>
    <mergeCell ref="B2:AT3"/>
    <mergeCell ref="B6:AT6"/>
    <mergeCell ref="B7:AT7"/>
    <mergeCell ref="B8:AT8"/>
    <mergeCell ref="B5:AT5"/>
    <mergeCell ref="AA11:AL11"/>
    <mergeCell ref="B11:G11"/>
    <mergeCell ref="J11:W11"/>
    <mergeCell ref="AO12:AQ12"/>
    <mergeCell ref="AR12:AT12"/>
    <mergeCell ref="AO13:AQ13"/>
    <mergeCell ref="AO14:AQ14"/>
    <mergeCell ref="AO15:AQ15"/>
    <mergeCell ref="AR13:AT13"/>
    <mergeCell ref="AR14:AT14"/>
    <mergeCell ref="AR15:AT15"/>
  </mergeCells>
  <pageMargins left="0.25" right="0.25" top="0.75" bottom="0.75" header="0.3" footer="0.3"/>
  <pageSetup paperSize="9" orientation="landscape" horizontalDpi="720" verticalDpi="720" r:id="rId1"/>
  <ignoredErrors>
    <ignoredError sqref="O16:O18 R16:R1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2:AK7"/>
  <sheetViews>
    <sheetView zoomScaleNormal="100" workbookViewId="0">
      <selection activeCell="B2" sqref="B2:AK3"/>
    </sheetView>
  </sheetViews>
  <sheetFormatPr baseColWidth="10" defaultColWidth="3.7109375" defaultRowHeight="15"/>
  <sheetData>
    <row r="2" spans="2:37" ht="15" customHeight="1">
      <c r="B2" s="28" t="s">
        <v>32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</row>
    <row r="3" spans="2:37" ht="15" customHeight="1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</row>
    <row r="4" spans="2:37" ht="15.75" thickBot="1"/>
    <row r="5" spans="2:37">
      <c r="B5" s="77" t="s">
        <v>15</v>
      </c>
      <c r="C5" s="78"/>
      <c r="D5" s="14">
        <v>0</v>
      </c>
      <c r="E5" s="11">
        <v>10</v>
      </c>
      <c r="F5" s="11">
        <v>20</v>
      </c>
      <c r="G5" s="11">
        <v>30</v>
      </c>
      <c r="H5" s="11">
        <v>40</v>
      </c>
      <c r="I5" s="11">
        <v>50</v>
      </c>
      <c r="J5" s="11">
        <v>60</v>
      </c>
      <c r="K5" s="11">
        <v>70</v>
      </c>
      <c r="L5" s="11">
        <v>80</v>
      </c>
      <c r="M5" s="11">
        <v>90</v>
      </c>
      <c r="N5" s="11">
        <v>100</v>
      </c>
      <c r="O5" s="11">
        <v>110</v>
      </c>
      <c r="P5" s="11">
        <v>120</v>
      </c>
      <c r="Q5" s="11">
        <v>130</v>
      </c>
      <c r="R5" s="11">
        <v>140</v>
      </c>
      <c r="S5" s="11">
        <v>150</v>
      </c>
      <c r="T5" s="11">
        <v>160</v>
      </c>
      <c r="U5" s="11">
        <v>170</v>
      </c>
      <c r="V5" s="11">
        <v>180</v>
      </c>
      <c r="W5" s="11">
        <v>190</v>
      </c>
      <c r="X5" s="11">
        <v>200</v>
      </c>
      <c r="Y5" s="11">
        <v>210</v>
      </c>
      <c r="Z5" s="11">
        <v>220</v>
      </c>
      <c r="AA5" s="11">
        <v>230</v>
      </c>
      <c r="AB5" s="11">
        <v>240</v>
      </c>
      <c r="AC5" s="11">
        <v>250</v>
      </c>
      <c r="AD5" s="11">
        <v>260</v>
      </c>
      <c r="AE5" s="11">
        <v>270</v>
      </c>
      <c r="AF5" s="11">
        <v>280</v>
      </c>
      <c r="AG5" s="11">
        <v>290</v>
      </c>
      <c r="AH5" s="11">
        <v>300</v>
      </c>
      <c r="AI5" s="11">
        <v>310</v>
      </c>
      <c r="AJ5" s="11">
        <v>320</v>
      </c>
      <c r="AK5" s="4">
        <v>330</v>
      </c>
    </row>
    <row r="6" spans="2:37">
      <c r="B6" s="75" t="s">
        <v>16</v>
      </c>
      <c r="C6" s="76"/>
      <c r="D6" s="15">
        <f>SQRT((POWER('Charge SC'!$AR$13,2)-8/PI()*'Charge SC'!$AR$13*D5+2*POWER(D5,2))/2)</f>
        <v>230.00000000000003</v>
      </c>
      <c r="E6" s="10">
        <f>SQRT((POWER('Charge SC'!$AR$13,2)-8/PI()*'Charge SC'!$AR$13*E5+2*POWER(E5,2))/2)</f>
        <v>221.03969088305683</v>
      </c>
      <c r="F6" s="10">
        <f>SQRT((POWER('Charge SC'!$AR$13,2)-8/PI()*'Charge SC'!$AR$13*F5+2*POWER(F5,2))/2)</f>
        <v>212.17231179245476</v>
      </c>
      <c r="G6" s="10">
        <f>SQRT((POWER('Charge SC'!$AR$13,2)-8/PI()*'Charge SC'!$AR$13*G5+2*POWER(G5,2))/2)</f>
        <v>203.41001656022729</v>
      </c>
      <c r="H6" s="10">
        <f>SQRT((POWER('Charge SC'!$AR$13,2)-8/PI()*'Charge SC'!$AR$13*H5+2*POWER(H5,2))/2)</f>
        <v>194.76698843158522</v>
      </c>
      <c r="I6" s="10">
        <f>SQRT((POWER('Charge SC'!$AR$13,2)-8/PI()*'Charge SC'!$AR$13*I5+2*POWER(I5,2))/2)</f>
        <v>186.25983122613036</v>
      </c>
      <c r="J6" s="10">
        <f>SQRT((POWER('Charge SC'!$AR$13,2)-8/PI()*'Charge SC'!$AR$13*J5+2*POWER(J5,2))/2)</f>
        <v>177.90803712610591</v>
      </c>
      <c r="K6" s="10">
        <f>SQRT((POWER('Charge SC'!$AR$13,2)-8/PI()*'Charge SC'!$AR$13*K5+2*POWER(K5,2))/2)</f>
        <v>169.73454162232622</v>
      </c>
      <c r="L6" s="10">
        <f>SQRT((POWER('Charge SC'!$AR$13,2)-8/PI()*'Charge SC'!$AR$13*L5+2*POWER(L5,2))/2)</f>
        <v>161.76637340751168</v>
      </c>
      <c r="M6" s="10">
        <f>SQRT((POWER('Charge SC'!$AR$13,2)-8/PI()*'Charge SC'!$AR$13*M5+2*POWER(M5,2))/2)</f>
        <v>154.03540018806007</v>
      </c>
      <c r="N6" s="10">
        <f>SQRT((POWER('Charge SC'!$AR$13,2)-8/PI()*'Charge SC'!$AR$13*N5+2*POWER(N5,2))/2)</f>
        <v>146.57915764791775</v>
      </c>
      <c r="O6" s="10">
        <f>SQRT((POWER('Charge SC'!$AR$13,2)-8/PI()*'Charge SC'!$AR$13*O5+2*POWER(O5,2))/2)</f>
        <v>139.44172403714191</v>
      </c>
      <c r="P6" s="10">
        <f>SQRT((POWER('Charge SC'!$AR$13,2)-8/PI()*'Charge SC'!$AR$13*P5+2*POWER(P5,2))/2)</f>
        <v>132.67456179738357</v>
      </c>
      <c r="Q6" s="10">
        <f>SQRT((POWER('Charge SC'!$AR$13,2)-8/PI()*'Charge SC'!$AR$13*Q5+2*POWER(Q5,2))/2)</f>
        <v>126.33718492116667</v>
      </c>
      <c r="R6" s="10">
        <f>SQRT((POWER('Charge SC'!$AR$13,2)-8/PI()*'Charge SC'!$AR$13*R5+2*POWER(R5,2))/2)</f>
        <v>120.49742420268731</v>
      </c>
      <c r="S6" s="10">
        <f>SQRT((POWER('Charge SC'!$AR$13,2)-8/PI()*'Charge SC'!$AR$13*S5+2*POWER(S5,2))/2)</f>
        <v>115.23096018501143</v>
      </c>
      <c r="T6" s="10">
        <f>SQRT((POWER('Charge SC'!$AR$13,2)-8/PI()*'Charge SC'!$AR$13*T5+2*POWER(T5,2))/2)</f>
        <v>110.61970498440593</v>
      </c>
      <c r="U6" s="10">
        <f>SQRT((POWER('Charge SC'!$AR$13,2)-8/PI()*'Charge SC'!$AR$13*U5+2*POWER(U5,2))/2)</f>
        <v>106.74860222276594</v>
      </c>
      <c r="V6" s="10">
        <f>SQRT((POWER('Charge SC'!$AR$13,2)-8/PI()*'Charge SC'!$AR$13*V5+2*POWER(V5,2))/2)</f>
        <v>103.70057387590306</v>
      </c>
      <c r="W6" s="10">
        <f>SQRT((POWER('Charge SC'!$AR$13,2)-8/PI()*'Charge SC'!$AR$13*W5+2*POWER(W5,2))/2)</f>
        <v>101.5497610428943</v>
      </c>
      <c r="X6" s="10">
        <f>SQRT((POWER('Charge SC'!$AR$13,2)-8/PI()*'Charge SC'!$AR$13*X5+2*POWER(X5,2))/2)</f>
        <v>100.35386845331992</v>
      </c>
      <c r="Y6" s="10">
        <f>SQRT((POWER('Charge SC'!$AR$13,2)-8/PI()*'Charge SC'!$AR$13*Y5+2*POWER(Y5,2))/2)</f>
        <v>100.1471110877571</v>
      </c>
      <c r="Z6" s="10">
        <f>SQRT((POWER('Charge SC'!$AR$13,2)-8/PI()*'Charge SC'!$AR$13*Z5+2*POWER(Z5,2))/2)</f>
        <v>100.93556759091844</v>
      </c>
      <c r="AA6" s="10">
        <f>SQRT((POWER('Charge SC'!$AR$13,2)-8/PI()*'Charge SC'!$AR$13*AA5+2*POWER(AA5,2))/2)</f>
        <v>102.69631809650328</v>
      </c>
      <c r="AB6" s="10">
        <f>SQRT((POWER('Charge SC'!$AR$13,2)-8/PI()*'Charge SC'!$AR$13*AB5+2*POWER(AB5,2))/2)</f>
        <v>105.38063719799521</v>
      </c>
      <c r="AC6" s="10">
        <f>SQRT((POWER('Charge SC'!$AR$13,2)-8/PI()*'Charge SC'!$AR$13*AC5+2*POWER(AC5,2))/2)</f>
        <v>108.92026277021559</v>
      </c>
      <c r="AD6" s="10">
        <f>SQRT((POWER('Charge SC'!$AR$13,2)-8/PI()*'Charge SC'!$AR$13*AD5+2*POWER(AD5,2))/2)</f>
        <v>113.23501484792642</v>
      </c>
      <c r="AE6" s="10">
        <f>SQRT((POWER('Charge SC'!$AR$13,2)-8/PI()*'Charge SC'!$AR$13*AE5+2*POWER(AE5,2))/2)</f>
        <v>118.24006737687282</v>
      </c>
      <c r="AF6" s="10">
        <f>SQRT((POWER('Charge SC'!$AR$13,2)-8/PI()*'Charge SC'!$AR$13*AF5+2*POWER(AF5,2))/2)</f>
        <v>123.85176009635367</v>
      </c>
      <c r="AG6" s="10">
        <f>SQRT((POWER('Charge SC'!$AR$13,2)-8/PI()*'Charge SC'!$AR$13*AG5+2*POWER(AG5,2))/2)</f>
        <v>129.99155135870194</v>
      </c>
      <c r="AH6" s="10">
        <f>SQRT((POWER('Charge SC'!$AR$13,2)-8/PI()*'Charge SC'!$AR$13*AH5+2*POWER(AH5,2))/2)</f>
        <v>136.5882438949977</v>
      </c>
      <c r="AI6" s="10">
        <f>SQRT((POWER('Charge SC'!$AR$13,2)-8/PI()*'Charge SC'!$AR$13*AI5+2*POWER(AI5,2))/2)</f>
        <v>143.57887489459125</v>
      </c>
      <c r="AJ6" s="10">
        <f>SQRT((POWER('Charge SC'!$AR$13,2)-8/PI()*'Charge SC'!$AR$13*AJ5+2*POWER(AJ5,2))/2)</f>
        <v>150.90870836924552</v>
      </c>
      <c r="AK6" s="12">
        <f>SQRT((POWER('Charge SC'!$AR$13,2)-8/PI()*'Charge SC'!$AR$13*AK5+2*POWER(AK5,2))/2)</f>
        <v>158.53070115075911</v>
      </c>
    </row>
    <row r="7" spans="2:37" ht="15.75" thickBot="1">
      <c r="B7" s="73" t="s">
        <v>17</v>
      </c>
      <c r="C7" s="74"/>
      <c r="D7" s="16">
        <f>'Charge SC'!$AR$12</f>
        <v>230</v>
      </c>
      <c r="E7" s="13">
        <f>'Charge SC'!$AR$12</f>
        <v>230</v>
      </c>
      <c r="F7" s="13">
        <f>'Charge SC'!$AR$12</f>
        <v>230</v>
      </c>
      <c r="G7" s="13">
        <f>'Charge SC'!$AR$12</f>
        <v>230</v>
      </c>
      <c r="H7" s="13">
        <f>'Charge SC'!$AR$12</f>
        <v>230</v>
      </c>
      <c r="I7" s="13">
        <f>'Charge SC'!$AR$12</f>
        <v>230</v>
      </c>
      <c r="J7" s="13">
        <f>'Charge SC'!$AR$12</f>
        <v>230</v>
      </c>
      <c r="K7" s="13">
        <f>'Charge SC'!$AR$12</f>
        <v>230</v>
      </c>
      <c r="L7" s="13">
        <f>'Charge SC'!$AR$12</f>
        <v>230</v>
      </c>
      <c r="M7" s="13">
        <f>'Charge SC'!$AR$12</f>
        <v>230</v>
      </c>
      <c r="N7" s="13">
        <f>'Charge SC'!$AR$12</f>
        <v>230</v>
      </c>
      <c r="O7" s="13">
        <f>'Charge SC'!$AR$12</f>
        <v>230</v>
      </c>
      <c r="P7" s="13">
        <f>'Charge SC'!$AR$12</f>
        <v>230</v>
      </c>
      <c r="Q7" s="13">
        <f>'Charge SC'!$AR$12</f>
        <v>230</v>
      </c>
      <c r="R7" s="13">
        <f>'Charge SC'!$AR$12</f>
        <v>230</v>
      </c>
      <c r="S7" s="13">
        <f>'Charge SC'!$AR$12</f>
        <v>230</v>
      </c>
      <c r="T7" s="13">
        <f>'Charge SC'!$AR$12</f>
        <v>230</v>
      </c>
      <c r="U7" s="13">
        <f>'Charge SC'!$AR$12</f>
        <v>230</v>
      </c>
      <c r="V7" s="13">
        <f>'Charge SC'!$AR$12</f>
        <v>230</v>
      </c>
      <c r="W7" s="13">
        <f>'Charge SC'!$AR$12</f>
        <v>230</v>
      </c>
      <c r="X7" s="13">
        <f>'Charge SC'!$AR$12</f>
        <v>230</v>
      </c>
      <c r="Y7" s="13">
        <f>'Charge SC'!$AR$12</f>
        <v>230</v>
      </c>
      <c r="Z7" s="13">
        <f>'Charge SC'!$AR$12</f>
        <v>230</v>
      </c>
      <c r="AA7" s="13">
        <f>'Charge SC'!$AR$12</f>
        <v>230</v>
      </c>
      <c r="AB7" s="13">
        <f>'Charge SC'!$AR$12</f>
        <v>230</v>
      </c>
      <c r="AC7" s="13">
        <f>'Charge SC'!$AR$12</f>
        <v>230</v>
      </c>
      <c r="AD7" s="13">
        <f>'Charge SC'!$AR$12</f>
        <v>230</v>
      </c>
      <c r="AE7" s="13">
        <f>'Charge SC'!$AR$12</f>
        <v>230</v>
      </c>
      <c r="AF7" s="13">
        <f>'Charge SC'!$AR$12</f>
        <v>230</v>
      </c>
      <c r="AG7" s="13">
        <f>'Charge SC'!$AR$12</f>
        <v>230</v>
      </c>
      <c r="AH7" s="13">
        <f>'Charge SC'!$AR$12</f>
        <v>230</v>
      </c>
      <c r="AI7" s="13">
        <f>'Charge SC'!$AR$12</f>
        <v>230</v>
      </c>
      <c r="AJ7" s="13">
        <f>'Charge SC'!$AR$12</f>
        <v>230</v>
      </c>
      <c r="AK7" s="5">
        <f>'Charge SC'!$AR$12</f>
        <v>230</v>
      </c>
    </row>
  </sheetData>
  <mergeCells count="4">
    <mergeCell ref="B7:C7"/>
    <mergeCell ref="B6:C6"/>
    <mergeCell ref="B5:C5"/>
    <mergeCell ref="B2:AK3"/>
  </mergeCells>
  <pageMargins left="0.25" right="0.25" top="0.75" bottom="0.75" header="0.3" footer="0.3"/>
  <pageSetup paperSize="9" fitToHeight="2" orientation="landscape" horizontalDpi="720" verticalDpi="72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Charge SC</vt:lpstr>
      <vt:lpstr>Tension résistance</vt:lpstr>
    </vt:vector>
  </TitlesOfParts>
  <Company>IKNOVA 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Pierre-Louis JAEGER</dc:creator>
  <cp:lastModifiedBy>Pierre-Louis JAEGER</cp:lastModifiedBy>
  <cp:lastPrinted>2012-04-09T21:31:59Z</cp:lastPrinted>
  <dcterms:created xsi:type="dcterms:W3CDTF">2012-04-09T14:49:13Z</dcterms:created>
  <dcterms:modified xsi:type="dcterms:W3CDTF">2012-04-10T00:08:42Z</dcterms:modified>
</cp:coreProperties>
</file>