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232a78c2c86d3/Documenten/uni/uni documenten/MEP/"/>
    </mc:Choice>
  </mc:AlternateContent>
  <xr:revisionPtr revIDLastSave="2562" documentId="8_{E17B2787-9971-40C2-91F6-032D716F4A9A}" xr6:coauthVersionLast="47" xr6:coauthVersionMax="47" xr10:uidLastSave="{C481B14A-FFF4-44C6-9A07-228C88423BA9}"/>
  <bookViews>
    <workbookView xWindow="-108" yWindow="-108" windowWidth="23256" windowHeight="12576" activeTab="2" xr2:uid="{76006F6F-BB6B-4FCD-8E2D-5E202D6EDD84}"/>
  </bookViews>
  <sheets>
    <sheet name="noise" sheetId="1" r:id="rId1"/>
    <sheet name="resolution" sheetId="2" r:id="rId2"/>
    <sheet name="optimization revised" sheetId="7" r:id="rId3"/>
    <sheet name="temps+inits" sheetId="3" r:id="rId4"/>
    <sheet name="num metrics" sheetId="4" r:id="rId5"/>
    <sheet name="optimization" sheetId="6" r:id="rId6"/>
    <sheet name="right&amp;wro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O3" i="2"/>
  <c r="O2" i="2"/>
  <c r="N9" i="2"/>
  <c r="N7" i="2"/>
  <c r="N3" i="2"/>
  <c r="N4" i="2"/>
  <c r="N2" i="2"/>
  <c r="E18" i="3"/>
  <c r="E19" i="3"/>
  <c r="E20" i="3"/>
  <c r="E21" i="3"/>
  <c r="I30" i="3" s="1" a="1"/>
  <c r="I30" i="3" s="1"/>
  <c r="E22" i="3"/>
  <c r="E17" i="3"/>
  <c r="B18" i="3"/>
  <c r="B19" i="3"/>
  <c r="B20" i="3"/>
  <c r="B21" i="3"/>
  <c r="B17" i="3"/>
  <c r="L3" i="2"/>
  <c r="L4" i="2"/>
  <c r="L5" i="2"/>
  <c r="L6" i="2"/>
  <c r="L7" i="2"/>
  <c r="L8" i="2"/>
  <c r="L9" i="2"/>
  <c r="L10" i="2"/>
  <c r="L11" i="2"/>
  <c r="L12" i="2"/>
  <c r="L13" i="2"/>
  <c r="M3" i="2"/>
  <c r="M4" i="2"/>
  <c r="M5" i="2"/>
  <c r="M6" i="2"/>
  <c r="M7" i="2"/>
  <c r="M8" i="2"/>
  <c r="M9" i="2"/>
  <c r="M10" i="2"/>
  <c r="M11" i="2"/>
  <c r="M12" i="2"/>
  <c r="M13" i="2"/>
  <c r="S13" i="1"/>
  <c r="S14" i="1"/>
  <c r="S15" i="1"/>
  <c r="S16" i="1"/>
  <c r="S17" i="1"/>
  <c r="O2" i="4" a="1"/>
  <c r="O2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" i="4"/>
  <c r="J17" i="4"/>
  <c r="J18" i="4"/>
  <c r="J1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M2" i="2"/>
  <c r="L2" i="2"/>
  <c r="I19" i="6"/>
  <c r="I18" i="6"/>
  <c r="I17" i="6"/>
  <c r="I16" i="6"/>
  <c r="I10" i="6"/>
  <c r="I11" i="6"/>
  <c r="I12" i="6"/>
  <c r="I9" i="6"/>
  <c r="I3" i="6"/>
  <c r="I4" i="6"/>
  <c r="I5" i="6"/>
  <c r="I2" i="6"/>
  <c r="S4" i="5"/>
  <c r="S5" i="5"/>
  <c r="S6" i="5"/>
  <c r="S7" i="5"/>
  <c r="S8" i="5"/>
  <c r="S9" i="5"/>
  <c r="R5" i="5"/>
  <c r="R6" i="5"/>
  <c r="R8" i="5"/>
  <c r="R9" i="5"/>
  <c r="Q4" i="5"/>
  <c r="Q5" i="5"/>
  <c r="Q6" i="5"/>
  <c r="Q7" i="5"/>
  <c r="Q8" i="5"/>
  <c r="P4" i="5"/>
  <c r="P5" i="5"/>
  <c r="P6" i="5"/>
  <c r="P7" i="5"/>
  <c r="O4" i="5"/>
  <c r="O5" i="5"/>
  <c r="O6" i="5"/>
  <c r="N4" i="5"/>
  <c r="N5" i="5"/>
  <c r="N6" i="5"/>
  <c r="N7" i="5"/>
  <c r="N3" i="5"/>
  <c r="O3" i="5"/>
  <c r="P3" i="5"/>
  <c r="Q3" i="5"/>
  <c r="R3" i="5"/>
  <c r="S3" i="5"/>
  <c r="M4" i="5"/>
  <c r="M7" i="5"/>
  <c r="M8" i="5"/>
  <c r="M9" i="5"/>
  <c r="M3" i="5"/>
  <c r="P4" i="1"/>
  <c r="P5" i="1"/>
  <c r="P6" i="1"/>
  <c r="P7" i="1"/>
  <c r="O4" i="1"/>
  <c r="O5" i="1"/>
  <c r="O6" i="1"/>
  <c r="O7" i="1"/>
  <c r="N4" i="1"/>
  <c r="N5" i="1"/>
  <c r="N6" i="1"/>
  <c r="N7" i="1"/>
  <c r="M4" i="1"/>
  <c r="M5" i="1"/>
  <c r="M6" i="1"/>
  <c r="M7" i="1"/>
  <c r="L4" i="1"/>
  <c r="L5" i="1"/>
  <c r="L6" i="1"/>
  <c r="L7" i="1"/>
  <c r="M3" i="1"/>
  <c r="N3" i="1"/>
  <c r="O3" i="1"/>
  <c r="P3" i="1"/>
  <c r="L3" i="1"/>
  <c r="I29" i="3" l="1" a="1"/>
  <c r="I2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<sst xmlns="http://schemas.openxmlformats.org/spreadsheetml/2006/main" count="357" uniqueCount="158">
  <si>
    <t>stat/var noise</t>
  </si>
  <si>
    <t>no noise</t>
  </si>
  <si>
    <t>noise</t>
  </si>
  <si>
    <t>num temps</t>
  </si>
  <si>
    <t>num inits</t>
  </si>
  <si>
    <t>num lines</t>
  </si>
  <si>
    <t>full</t>
  </si>
  <si>
    <t>E,A1,A2</t>
  </si>
  <si>
    <t>E,A1,tE</t>
  </si>
  <si>
    <t>A1,A2,tE</t>
  </si>
  <si>
    <t>E,A1</t>
  </si>
  <si>
    <t>E,A2</t>
  </si>
  <si>
    <t>E,tE</t>
  </si>
  <si>
    <t>A1,A2</t>
  </si>
  <si>
    <t>A1,tE</t>
  </si>
  <si>
    <t>A2,tE</t>
  </si>
  <si>
    <t>E</t>
  </si>
  <si>
    <t>A1</t>
  </si>
  <si>
    <t>tE</t>
  </si>
  <si>
    <t>323,363,393</t>
  </si>
  <si>
    <t>323,363,393,423</t>
  </si>
  <si>
    <t>293,323,363,393,423</t>
  </si>
  <si>
    <t>293,323,363,393,423,453</t>
  </si>
  <si>
    <t>real/sim</t>
  </si>
  <si>
    <t>4cat</t>
  </si>
  <si>
    <t>4te</t>
  </si>
  <si>
    <t>fail</t>
  </si>
  <si>
    <t>Fail</t>
  </si>
  <si>
    <t>A2</t>
  </si>
  <si>
    <t>final</t>
  </si>
  <si>
    <t>final temp</t>
  </si>
  <si>
    <t>[[1,0,0,0,1,0,0,0], [4,0,0,0,2,0,0,0], [8,0,0,0,1,5,0,0,0],[5,0,0,0,5,0,0,0],[1,0,0,0,0,2,0,0,0],[8,0,0,0,8,0,0,0]]</t>
  </si>
  <si>
    <t>final inits</t>
  </si>
  <si>
    <t>true</t>
  </si>
  <si>
    <t>always</t>
  </si>
  <si>
    <t>ks</t>
  </si>
  <si>
    <t>kin params</t>
  </si>
  <si>
    <t>E,A2,tE</t>
  </si>
  <si>
    <t>noisy</t>
  </si>
  <si>
    <t>kinetic parameters</t>
  </si>
  <si>
    <t>rate constants</t>
  </si>
  <si>
    <t>T</t>
  </si>
  <si>
    <t>P</t>
  </si>
  <si>
    <t>Ccat</t>
  </si>
  <si>
    <t>Cs</t>
  </si>
  <si>
    <t>score</t>
  </si>
  <si>
    <t>score (conc alc 1)</t>
  </si>
  <si>
    <t>70-1000</t>
  </si>
  <si>
    <t>reliability</t>
  </si>
  <si>
    <t>20-2000</t>
  </si>
  <si>
    <t>cat reliability</t>
  </si>
  <si>
    <t>250-500</t>
  </si>
  <si>
    <t>cat dead reliable</t>
  </si>
  <si>
    <t>250-1000</t>
  </si>
  <si>
    <t>250-900</t>
  </si>
  <si>
    <t>210-475</t>
  </si>
  <si>
    <t>75-600</t>
  </si>
  <si>
    <t>260-470</t>
  </si>
  <si>
    <t>260-460</t>
  </si>
  <si>
    <t>240-575</t>
  </si>
  <si>
    <t>225-500</t>
  </si>
  <si>
    <t>225-650</t>
  </si>
  <si>
    <t>250-460</t>
  </si>
  <si>
    <t>290-460</t>
  </si>
  <si>
    <t>125-525</t>
  </si>
  <si>
    <t>cat reliable</t>
  </si>
  <si>
    <t>120-inf</t>
  </si>
  <si>
    <t>proportional noise</t>
  </si>
  <si>
    <t>Structural noise</t>
  </si>
  <si>
    <t>Fitted simulated system</t>
  </si>
  <si>
    <t>Model that provides data</t>
  </si>
  <si>
    <t>fail kin params</t>
  </si>
  <si>
    <t>1k</t>
  </si>
  <si>
    <t>2k</t>
  </si>
  <si>
    <t>3k</t>
  </si>
  <si>
    <t>4kcat</t>
  </si>
  <si>
    <t>4kte</t>
  </si>
  <si>
    <t>5k</t>
  </si>
  <si>
    <t>6k</t>
  </si>
  <si>
    <t>k</t>
  </si>
  <si>
    <t>Optimized parameter</t>
  </si>
  <si>
    <t>True system</t>
  </si>
  <si>
    <t>No noise fit system</t>
  </si>
  <si>
    <t>Noisy fit system</t>
  </si>
  <si>
    <t>1.13</t>
  </si>
  <si>
    <t>1.11</t>
  </si>
  <si>
    <t>1.06</t>
  </si>
  <si>
    <t>1.01</t>
  </si>
  <si>
    <t>1.00</t>
  </si>
  <si>
    <t>0.72</t>
  </si>
  <si>
    <t>0.70</t>
  </si>
  <si>
    <t>0.71</t>
  </si>
  <si>
    <t>Species accuracy (95% accurate from-to)</t>
  </si>
  <si>
    <t>240-480</t>
  </si>
  <si>
    <t>Catalyst accuracy (95% accurate from-to)</t>
  </si>
  <si>
    <t>120-always</t>
  </si>
  <si>
    <t>260-610</t>
  </si>
  <si>
    <t>180-650</t>
  </si>
  <si>
    <t>Catalyst Death accuracy (95% accurate from-to)</t>
  </si>
  <si>
    <r>
      <t>C</t>
    </r>
    <r>
      <rPr>
        <vertAlign val="subscript"/>
        <sz val="11"/>
        <color theme="0"/>
        <rFont val="Calibri"/>
        <family val="2"/>
        <scheme val="minor"/>
      </rPr>
      <t>cat,0</t>
    </r>
  </si>
  <si>
    <r>
      <t>C</t>
    </r>
    <r>
      <rPr>
        <vertAlign val="subscript"/>
        <sz val="11"/>
        <color theme="0"/>
        <rFont val="Calibri"/>
        <family val="2"/>
        <scheme val="minor"/>
      </rPr>
      <t>s,0</t>
    </r>
  </si>
  <si>
    <t>H2 uptake</t>
  </si>
  <si>
    <t>Tot alc</t>
  </si>
  <si>
    <t>H2 conv</t>
  </si>
  <si>
    <t>SMAPE</t>
  </si>
  <si>
    <t>Percent deviance</t>
  </si>
  <si>
    <t>0.05</t>
  </si>
  <si>
    <t>0.10</t>
  </si>
  <si>
    <t>0.20</t>
  </si>
  <si>
    <t>0.40</t>
  </si>
  <si>
    <t>-inf%/inf%</t>
  </si>
  <si>
    <t>Score for true system</t>
  </si>
  <si>
    <t>Double iterations</t>
  </si>
  <si>
    <t>triple iterations</t>
  </si>
  <si>
    <t>Double iter</t>
  </si>
  <si>
    <t>Triple iter</t>
  </si>
  <si>
    <t>#SMAPE 0.1 results</t>
  </si>
  <si>
    <t>#SMAPE 0.2 results</t>
  </si>
  <si>
    <t>#SMAPE 0.4 results</t>
  </si>
  <si>
    <t>Chemfit parameters for a SMAPE of 0.05</t>
  </si>
  <si>
    <t>A3</t>
  </si>
  <si>
    <t>A4</t>
  </si>
  <si>
    <t>A5</t>
  </si>
  <si>
    <t>A6</t>
  </si>
  <si>
    <t>E1</t>
  </si>
  <si>
    <t>E2</t>
  </si>
  <si>
    <t>E3</t>
  </si>
  <si>
    <t>E4</t>
  </si>
  <si>
    <t>E5</t>
  </si>
  <si>
    <t>E6</t>
  </si>
  <si>
    <t>16716</t>
  </si>
  <si>
    <t>14893</t>
  </si>
  <si>
    <t>18431</t>
  </si>
  <si>
    <t>15589</t>
  </si>
  <si>
    <t>12232</t>
  </si>
  <si>
    <t>24725</t>
  </si>
  <si>
    <t>21096</t>
  </si>
  <si>
    <t>11225</t>
  </si>
  <si>
    <t>12755</t>
  </si>
  <si>
    <t>13550</t>
  </si>
  <si>
    <t>24555</t>
  </si>
  <si>
    <t>14247</t>
  </si>
  <si>
    <t>19395</t>
  </si>
  <si>
    <t>22674</t>
  </si>
  <si>
    <t>28023</t>
  </si>
  <si>
    <t>12455</t>
  </si>
  <si>
    <t>35554</t>
  </si>
  <si>
    <t>Results</t>
  </si>
  <si>
    <t>yield</t>
  </si>
  <si>
    <t>cat conc</t>
  </si>
  <si>
    <t>pressure</t>
  </si>
  <si>
    <t>substrate conc</t>
  </si>
  <si>
    <t>temperature</t>
  </si>
  <si>
    <t>True parameters</t>
  </si>
  <si>
    <t>SMAPE 0,05</t>
  </si>
  <si>
    <t>SMAPE 0,10</t>
  </si>
  <si>
    <t>SMAPE 0,20</t>
  </si>
  <si>
    <t>SMAPE 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</si>
</sst>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0.000"/>
    <numFmt numFmtId="166" formatCode="0.0%"/>
    <numFmt numFmtId="168" formatCode="#,##0.0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0E0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left" vertical="center"/>
    </xf>
    <xf numFmtId="0" fontId="2" fillId="3" borderId="1" xfId="0" applyFont="1" applyFill="1" applyBorder="1"/>
    <xf numFmtId="0" fontId="0" fillId="0" borderId="0" xfId="0" applyAlignment="1">
      <alignment textRotation="180"/>
    </xf>
    <xf numFmtId="165" fontId="2" fillId="0" borderId="1" xfId="0" applyNumberFormat="1" applyFont="1" applyBorder="1" applyAlignment="1">
      <alignment horizontal="center" vertical="center"/>
    </xf>
    <xf numFmtId="9" fontId="2" fillId="2" borderId="2" xfId="0" applyNumberFormat="1" applyFont="1" applyFill="1" applyBorder="1"/>
    <xf numFmtId="166" fontId="2" fillId="2" borderId="2" xfId="0" applyNumberFormat="1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justify" vertical="center" wrapText="1"/>
    </xf>
    <xf numFmtId="0" fontId="2" fillId="2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7" borderId="14" xfId="0" applyFont="1" applyFill="1" applyBorder="1" applyAlignment="1">
      <alignment horizontal="justify" vertical="center" wrapText="1"/>
    </xf>
    <xf numFmtId="0" fontId="6" fillId="6" borderId="12" xfId="0" applyFont="1" applyFill="1" applyBorder="1" applyAlignment="1">
      <alignment horizontal="justify" vertical="center" wrapText="1"/>
    </xf>
    <xf numFmtId="0" fontId="2" fillId="6" borderId="8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16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180" wrapText="1"/>
    </xf>
    <xf numFmtId="0" fontId="4" fillId="0" borderId="7" xfId="0" applyFont="1" applyBorder="1" applyAlignment="1">
      <alignment horizontal="center" vertical="center" textRotation="180" wrapText="1"/>
    </xf>
    <xf numFmtId="0" fontId="4" fillId="0" borderId="8" xfId="0" applyFont="1" applyBorder="1" applyAlignment="1">
      <alignment horizontal="center" vertical="center" textRotation="180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3" fillId="0" borderId="8" xfId="0" applyFont="1" applyBorder="1" applyAlignment="1">
      <alignment horizontal="center" vertical="center" textRotation="180"/>
    </xf>
    <xf numFmtId="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EA16"/>
      <color rgb="FFC40E0E"/>
      <color rgb="FFF17373"/>
      <color rgb="FFF56FAC"/>
      <color rgb="FFF34760"/>
      <color rgb="FFF3435C"/>
      <color rgb="FFF67688"/>
      <color rgb="FFE83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vs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resolution!$L$1</c:f>
              <c:strCache>
                <c:ptCount val="1"/>
                <c:pt idx="0">
                  <c:v>no 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resolution!$K$2:$K$12</c:f>
              <c:numCache>
                <c:formatCode>General</c:formatCode>
                <c:ptCount val="11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</c:numCache>
            </c:numRef>
          </c:xVal>
          <c:yVal>
            <c:numRef>
              <c:f>resolution!$L$2:$L$12</c:f>
              <c:numCache>
                <c:formatCode>General</c:formatCode>
                <c:ptCount val="11"/>
                <c:pt idx="0">
                  <c:v>9.9069306164461402E-3</c:v>
                </c:pt>
                <c:pt idx="1">
                  <c:v>1.9077525198916999E-2</c:v>
                </c:pt>
                <c:pt idx="2">
                  <c:v>2.1075758971819299E-2</c:v>
                </c:pt>
                <c:pt idx="3">
                  <c:v>3.5933315828482124E-2</c:v>
                </c:pt>
                <c:pt idx="4">
                  <c:v>2.5965459400004564E-2</c:v>
                </c:pt>
                <c:pt idx="5">
                  <c:v>3.7405057350412038E-2</c:v>
                </c:pt>
                <c:pt idx="6">
                  <c:v>5.3036896068016003E-2</c:v>
                </c:pt>
                <c:pt idx="7">
                  <c:v>4.5773000409559797E-2</c:v>
                </c:pt>
                <c:pt idx="8">
                  <c:v>5.2234662828366897E-2</c:v>
                </c:pt>
                <c:pt idx="9">
                  <c:v>0.120728141436048</c:v>
                </c:pt>
                <c:pt idx="10">
                  <c:v>7.4038794524886195E-2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E-4FCF-9F3E-37A65F1984D9}"/>
            </c:ext>
          </c:extLst>
        </c:ser>
        <c:ser>
          <c:idx val="1"/>
          <c:order val="1"/>
          <c:tx>
            <c:strRef>
              <c:f>resolution!$M$1</c:f>
              <c:strCache>
                <c:ptCount val="1"/>
                <c:pt idx="0">
                  <c:v>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resolution!$K$2:$K$12</c:f>
              <c:numCache>
                <c:formatCode>General</c:formatCode>
                <c:ptCount val="11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</c:numCache>
            </c:numRef>
          </c:xVal>
          <c:yVal>
            <c:numRef>
              <c:f>resolution!$M$2:$M$12</c:f>
              <c:numCache>
                <c:formatCode>General</c:formatCode>
                <c:ptCount val="11"/>
                <c:pt idx="0">
                  <c:v>0.15184317161043559</c:v>
                </c:pt>
                <c:pt idx="1">
                  <c:v>0.102350495769891</c:v>
                </c:pt>
                <c:pt idx="2">
                  <c:v>9.0212364833213848E-2</c:v>
                </c:pt>
                <c:pt idx="3">
                  <c:v>0.10222289006575935</c:v>
                </c:pt>
                <c:pt idx="4">
                  <c:v>0.13154454769095564</c:v>
                </c:pt>
                <c:pt idx="5">
                  <c:v>0.1380056493489962</c:v>
                </c:pt>
                <c:pt idx="6">
                  <c:v>0.12829677436831735</c:v>
                </c:pt>
                <c:pt idx="7">
                  <c:v>0.13536845499994438</c:v>
                </c:pt>
                <c:pt idx="8">
                  <c:v>0.2826345705229984</c:v>
                </c:pt>
                <c:pt idx="9">
                  <c:v>0.23483273174420888</c:v>
                </c:pt>
                <c:pt idx="10">
                  <c:v>0.2901396885429634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E-4FCF-9F3E-37A65F1984D9}"/>
            </c:ext>
          </c:extLst>
        </c:ser>
        <c:ser>
          <c:idx val="2"/>
          <c:order val="2"/>
          <c:tx>
            <c:strRef>
              <c:f>resolution!$N$1</c:f>
              <c:strCache>
                <c:ptCount val="1"/>
                <c:pt idx="0">
                  <c:v>Double iter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resolution!$K$2:$K$12</c:f>
              <c:numCache>
                <c:formatCode>General</c:formatCode>
                <c:ptCount val="11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</c:numCache>
            </c:numRef>
          </c:xVal>
          <c:yVal>
            <c:numRef>
              <c:f>resolution!$N$2:$N$12</c:f>
              <c:numCache>
                <c:formatCode>General</c:formatCode>
                <c:ptCount val="11"/>
                <c:pt idx="0">
                  <c:v>5.5892299346689135E-2</c:v>
                </c:pt>
                <c:pt idx="1">
                  <c:v>4.5602152249516387E-2</c:v>
                </c:pt>
                <c:pt idx="2">
                  <c:v>5.6273886462089043E-2</c:v>
                </c:pt>
                <c:pt idx="5">
                  <c:v>0.10146021097734037</c:v>
                </c:pt>
                <c:pt idx="7">
                  <c:v>0.13722927374678071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29-4665-A1B1-BF16A0937D54}"/>
            </c:ext>
          </c:extLst>
        </c:ser>
        <c:ser>
          <c:idx val="3"/>
          <c:order val="3"/>
          <c:tx>
            <c:strRef>
              <c:f>resolution!$O$1</c:f>
              <c:strCache>
                <c:ptCount val="1"/>
                <c:pt idx="0">
                  <c:v>Triple iter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resolution!$K$2:$K$12</c:f>
              <c:numCache>
                <c:formatCode>General</c:formatCode>
                <c:ptCount val="11"/>
                <c:pt idx="0">
                  <c:v>120</c:v>
                </c:pt>
                <c:pt idx="1">
                  <c:v>60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</c:numCache>
            </c:numRef>
          </c:xVal>
          <c:yVal>
            <c:numRef>
              <c:f>resolution!$O$2:$O$12</c:f>
              <c:numCache>
                <c:formatCode>General</c:formatCode>
                <c:ptCount val="11"/>
                <c:pt idx="0">
                  <c:v>3.4840100173685939E-2</c:v>
                </c:pt>
                <c:pt idx="1">
                  <c:v>5.2173074449784987E-2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9-4665-A1B1-BF16A0937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06352"/>
        <c:axId val="718606680"/>
      </c:scatterChart>
      <c:valAx>
        <c:axId val="71860635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06680"/>
        <c:crosses val="autoZero"/>
        <c:crossBetween val="midCat"/>
      </c:valAx>
      <c:valAx>
        <c:axId val="7186066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SMAPE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06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</a:t>
            </a:r>
            <a:r>
              <a:rPr lang="nl-NL" baseline="0"/>
              <a:t> as a function of the amount of temperatures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'temps+inits'!$B$16:$B$21</c:f>
              <c:numCache>
                <c:formatCode>General</c:formatCode>
                <c:ptCount val="6"/>
                <c:pt idx="1">
                  <c:v>0.47660734054882703</c:v>
                </c:pt>
                <c:pt idx="2">
                  <c:v>0.11011067595292796</c:v>
                </c:pt>
                <c:pt idx="3">
                  <c:v>0.13554706334072611</c:v>
                </c:pt>
                <c:pt idx="4">
                  <c:v>0.12262126794396215</c:v>
                </c:pt>
                <c:pt idx="5">
                  <c:v>0.12480658983983366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0-4CEA-8045-9B73EF5B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68360"/>
        <c:axId val="7180657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'temps+inits'!$A$16:$A$21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80-4CEA-8045-9B73EF5BDD9E}"/>
                  </c:ext>
                </c:extLst>
              </c15:ser>
            </c15:filteredScatterSeries>
          </c:ext>
        </c:extLst>
      </c:scatterChart>
      <c:valAx>
        <c:axId val="71806836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  <a:r>
                  <a:rPr lang="nl-NL" baseline="0"/>
                  <a:t> of temperatures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65736"/>
        <c:crosses val="autoZero"/>
        <c:crossBetween val="midCat"/>
      </c:valAx>
      <c:valAx>
        <c:axId val="718065736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6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Error as a function of the amount of initial conditions</a:t>
            </a:r>
            <a:endParaRPr lang="nl-NL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'temps+inits'!$E$16:$E$22</c:f>
              <c:numCache>
                <c:formatCode>General</c:formatCode>
                <c:ptCount val="7"/>
                <c:pt idx="1">
                  <c:v>0.38968565539956995</c:v>
                </c:pt>
                <c:pt idx="2">
                  <c:v>0.15337633108682519</c:v>
                </c:pt>
                <c:pt idx="3">
                  <c:v>0.12475587776439716</c:v>
                </c:pt>
                <c:pt idx="4">
                  <c:v>7.212470049680561E-2</c:v>
                </c:pt>
                <c:pt idx="5">
                  <c:v>5.9463932486319392E-2</c:v>
                </c:pt>
                <c:pt idx="6">
                  <c:v>4.6079164035784957E-2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5-4F54-9F85-EDCBF144B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71000"/>
        <c:axId val="653071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'temps+inits'!$D$16:$D$22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25-4F54-9F85-EDCBF144B5FF}"/>
                  </c:ext>
                </c:extLst>
              </c15:ser>
            </c15:filteredScatterSeries>
          </c:ext>
        </c:extLst>
      </c:scatterChart>
      <c:valAx>
        <c:axId val="653071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amount of initial conditions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1328"/>
        <c:crosses val="autoZero"/>
        <c:crossBetween val="midCat"/>
      </c:valAx>
      <c:valAx>
        <c:axId val="6530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07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 metrics'!$I$1</c:f>
              <c:strCache>
                <c:ptCount val="1"/>
                <c:pt idx="0">
                  <c:v>no noise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metrics'!$I$2:$I$19</c:f>
              <c:numCache>
                <c:formatCode>General</c:formatCode>
                <c:ptCount val="18"/>
                <c:pt idx="0">
                  <c:v>2.1075758971819299E-2</c:v>
                </c:pt>
                <c:pt idx="1">
                  <c:v>0.118577767019256</c:v>
                </c:pt>
                <c:pt idx="2">
                  <c:v>3.7061684901195303E-2</c:v>
                </c:pt>
                <c:pt idx="3">
                  <c:v>0.158754506333149</c:v>
                </c:pt>
                <c:pt idx="4">
                  <c:v>6.3486879872041695E-3</c:v>
                </c:pt>
                <c:pt idx="5">
                  <c:v>0.13520123839432799</c:v>
                </c:pt>
                <c:pt idx="6">
                  <c:v>0.39955316291043103</c:v>
                </c:pt>
                <c:pt idx="7">
                  <c:v>0.11977435406855701</c:v>
                </c:pt>
                <c:pt idx="8">
                  <c:v>0.15954471471496301</c:v>
                </c:pt>
                <c:pt idx="9">
                  <c:v>6.4386306866088205E-2</c:v>
                </c:pt>
                <c:pt idx="10">
                  <c:v>7.7000031150672901E-2</c:v>
                </c:pt>
                <c:pt idx="11">
                  <c:v>0.50981299744753406</c:v>
                </c:pt>
                <c:pt idx="12">
                  <c:v>0.22743134408643101</c:v>
                </c:pt>
                <c:pt idx="13">
                  <c:v>0.14401833848794801</c:v>
                </c:pt>
                <c:pt idx="14">
                  <c:v>0.34234203862773599</c:v>
                </c:pt>
                <c:pt idx="15">
                  <c:v>0.64958299976962497</c:v>
                </c:pt>
                <c:pt idx="16">
                  <c:v>0.12953472302080399</c:v>
                </c:pt>
                <c:pt idx="17">
                  <c:v>0.67751439997832696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B-4259-8F75-46BFFE99BB15}"/>
            </c:ext>
          </c:extLst>
        </c:ser>
        <c:ser>
          <c:idx val="1"/>
          <c:order val="1"/>
          <c:tx>
            <c:strRef>
              <c:f>'num metrics'!$J$1</c:f>
              <c:strCache>
                <c:ptCount val="1"/>
                <c:pt idx="0">
                  <c:v>noisy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metrics'!$J$2:$J$19</c:f>
              <c:numCache>
                <c:formatCode>General</c:formatCode>
                <c:ptCount val="18"/>
                <c:pt idx="0">
                  <c:v>6.9729444238272625E-2</c:v>
                </c:pt>
                <c:pt idx="1">
                  <c:v>0.1615452294618954</c:v>
                </c:pt>
                <c:pt idx="2">
                  <c:v>0.15199892431328255</c:v>
                </c:pt>
                <c:pt idx="3">
                  <c:v>0.111740982119791</c:v>
                </c:pt>
                <c:pt idx="4">
                  <c:v>0.12140088448528016</c:v>
                </c:pt>
                <c:pt idx="5">
                  <c:v>0.22691610063416742</c:v>
                </c:pt>
                <c:pt idx="6">
                  <c:v>0.31869615806825713</c:v>
                </c:pt>
                <c:pt idx="7">
                  <c:v>0.18896565825378714</c:v>
                </c:pt>
                <c:pt idx="8">
                  <c:v>0.160035519493606</c:v>
                </c:pt>
                <c:pt idx="9">
                  <c:v>8.5414650866564509E-2</c:v>
                </c:pt>
                <c:pt idx="10">
                  <c:v>0.12364125376115458</c:v>
                </c:pt>
                <c:pt idx="11">
                  <c:v>0.45418348463693076</c:v>
                </c:pt>
                <c:pt idx="12">
                  <c:v>0.2502440003396314</c:v>
                </c:pt>
                <c:pt idx="13">
                  <c:v>0.30738217267831403</c:v>
                </c:pt>
                <c:pt idx="14">
                  <c:v>0.28020460352718279</c:v>
                </c:pt>
                <c:pt idx="15">
                  <c:v>0.87137829353985075</c:v>
                </c:pt>
                <c:pt idx="16">
                  <c:v>0.27366647007056022</c:v>
                </c:pt>
                <c:pt idx="17">
                  <c:v>0.65372150028045695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B-4259-8F75-46BFFE99BB15}"/>
            </c:ext>
          </c:extLst>
        </c:ser>
        <c:ser>
          <c:idx val="2"/>
          <c:order val="2"/>
          <c:tx>
            <c:strRef>
              <c:f>'num metrics'!$K$1</c:f>
              <c:strCache>
                <c:ptCount val="1"/>
                <c:pt idx="0">
                  <c:v>rate constants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metrics'!$K$2:$K$19</c:f>
              <c:numCache>
                <c:formatCode>General</c:formatCode>
                <c:ptCount val="18"/>
                <c:pt idx="0">
                  <c:v>3.0899419594790763E-2</c:v>
                </c:pt>
                <c:pt idx="1">
                  <c:v>7.2767805148412051E-2</c:v>
                </c:pt>
                <c:pt idx="2">
                  <c:v>6.7291108935319324E-2</c:v>
                </c:pt>
                <c:pt idx="3">
                  <c:v>5.1145063606254135E-2</c:v>
                </c:pt>
                <c:pt idx="4">
                  <c:v>4.6935227135013878E-2</c:v>
                </c:pt>
                <c:pt idx="5">
                  <c:v>0.10927685542948544</c:v>
                </c:pt>
                <c:pt idx="6">
                  <c:v>0.20930242816373421</c:v>
                </c:pt>
                <c:pt idx="7">
                  <c:v>0.1141535809565712</c:v>
                </c:pt>
                <c:pt idx="8">
                  <c:v>8.0415486062027156E-2</c:v>
                </c:pt>
                <c:pt idx="9">
                  <c:v>3.8892858891884922E-2</c:v>
                </c:pt>
                <c:pt idx="10">
                  <c:v>4.9447586205421556E-2</c:v>
                </c:pt>
                <c:pt idx="11">
                  <c:v>0.32947834018264233</c:v>
                </c:pt>
                <c:pt idx="12">
                  <c:v>0.10327332438070014</c:v>
                </c:pt>
                <c:pt idx="13">
                  <c:v>0.19409702862859501</c:v>
                </c:pt>
                <c:pt idx="14">
                  <c:v>0.15112640592793741</c:v>
                </c:pt>
                <c:pt idx="15">
                  <c:v>0.87086764953871643</c:v>
                </c:pt>
                <c:pt idx="16">
                  <c:v>0.16873091288099001</c:v>
                </c:pt>
                <c:pt idx="17">
                  <c:v>0.49358238932233861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B-4259-8F75-46BFFE99BB15}"/>
            </c:ext>
          </c:extLst>
        </c:ser>
        <c:ser>
          <c:idx val="3"/>
          <c:order val="3"/>
          <c:tx>
            <c:strRef>
              <c:f>'num metrics'!$L$1</c:f>
              <c:strCache>
                <c:ptCount val="1"/>
                <c:pt idx="0">
                  <c:v>kinetic parameters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 metrics'!$H$2:$H$19</c:f>
              <c:strCache>
                <c:ptCount val="18"/>
                <c:pt idx="0">
                  <c:v>full</c:v>
                </c:pt>
                <c:pt idx="1">
                  <c:v>E,A1,A2</c:v>
                </c:pt>
                <c:pt idx="2">
                  <c:v>E,A1,tE</c:v>
                </c:pt>
                <c:pt idx="3">
                  <c:v>E,A2,tE</c:v>
                </c:pt>
                <c:pt idx="4">
                  <c:v>A1,A2,tE</c:v>
                </c:pt>
                <c:pt idx="5">
                  <c:v>E,A1</c:v>
                </c:pt>
                <c:pt idx="6">
                  <c:v>E,A2</c:v>
                </c:pt>
                <c:pt idx="7">
                  <c:v>E,tE</c:v>
                </c:pt>
                <c:pt idx="8">
                  <c:v>A1,A2</c:v>
                </c:pt>
                <c:pt idx="9">
                  <c:v>A1,tE</c:v>
                </c:pt>
                <c:pt idx="10">
                  <c:v>A2,tE</c:v>
                </c:pt>
                <c:pt idx="11">
                  <c:v>E</c:v>
                </c:pt>
                <c:pt idx="12">
                  <c:v>A1</c:v>
                </c:pt>
                <c:pt idx="13">
                  <c:v>A2</c:v>
                </c:pt>
                <c:pt idx="14">
                  <c:v>tE</c:v>
                </c:pt>
                <c:pt idx="15">
                  <c:v>H2 uptake</c:v>
                </c:pt>
                <c:pt idx="16">
                  <c:v>Tot alc</c:v>
                </c:pt>
                <c:pt idx="17">
                  <c:v>H2 conv</c:v>
                </c:pt>
              </c:strCache>
            </c:strRef>
          </c:cat>
          <c:val>
            <c:numRef>
              <c:f>'num metrics'!$L$2:$L$19</c:f>
              <c:numCache>
                <c:formatCode>General</c:formatCode>
                <c:ptCount val="18"/>
                <c:pt idx="0">
                  <c:v>0.12797448120349486</c:v>
                </c:pt>
                <c:pt idx="1">
                  <c:v>0.29471136593212161</c:v>
                </c:pt>
                <c:pt idx="2">
                  <c:v>0.27906064738022762</c:v>
                </c:pt>
                <c:pt idx="3">
                  <c:v>0.20263485989009583</c:v>
                </c:pt>
                <c:pt idx="4">
                  <c:v>0.23309937051068017</c:v>
                </c:pt>
                <c:pt idx="5">
                  <c:v>0.40337496844119042</c:v>
                </c:pt>
                <c:pt idx="6">
                  <c:v>0.48278675292504181</c:v>
                </c:pt>
                <c:pt idx="7">
                  <c:v>0.30118377419961045</c:v>
                </c:pt>
                <c:pt idx="8">
                  <c:v>0.27946556964097502</c:v>
                </c:pt>
                <c:pt idx="9">
                  <c:v>0.15519733882858427</c:v>
                </c:pt>
                <c:pt idx="10">
                  <c:v>0.2349317550947542</c:v>
                </c:pt>
                <c:pt idx="11">
                  <c:v>0.6412412013183636</c:v>
                </c:pt>
                <c:pt idx="12">
                  <c:v>0.47070001427802827</c:v>
                </c:pt>
                <c:pt idx="13">
                  <c:v>0.4773098887528926</c:v>
                </c:pt>
                <c:pt idx="14">
                  <c:v>0.47382189992605123</c:v>
                </c:pt>
                <c:pt idx="15">
                  <c:v>0.87214425954155117</c:v>
                </c:pt>
                <c:pt idx="16">
                  <c:v>0.43106980585491578</c:v>
                </c:pt>
                <c:pt idx="17">
                  <c:v>0.89393016671763481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B-4259-8F75-46BFFE99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026520"/>
        <c:axId val="688023240"/>
      </c:barChart>
      <c:catAx>
        <c:axId val="6880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23240"/>
        <c:crosses val="autoZero"/>
        <c:auto val="1"/>
        <c:lblAlgn val="ctr"/>
        <c:lblOffset val="100"/>
        <c:noMultiLvlLbl val="0"/>
      </c:catAx>
      <c:valAx>
        <c:axId val="68802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251460</xdr:colOff>
      <xdr:row>9</xdr:row>
      <xdr:rowOff>38100</xdr:rowOff>
    </xdr:from>
    <xdr:to>
      <xdr:col>16</xdr:col>
      <xdr:colOff>259080</xdr:colOff>
      <xdr:row>17</xdr:row>
      <xdr:rowOff>266700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613FF6E-3373-435C-BEB7-FEEFA18D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2324100"/>
          <a:ext cx="299466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15</xdr:row>
      <xdr:rowOff>156210</xdr:rowOff>
    </xdr:from>
    <xdr:to>
      <xdr:col>16</xdr:col>
      <xdr:colOff>403860</xdr:colOff>
      <xdr:row>30</xdr:row>
      <xdr:rowOff>156210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7D84D29-CF6A-452B-B251-650134935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148590</xdr:rowOff>
    </xdr:from>
    <xdr:to>
      <xdr:col>6</xdr:col>
      <xdr:colOff>419100</xdr:colOff>
      <xdr:row>37</xdr:row>
      <xdr:rowOff>148590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FB32BB-A7D9-4901-BE2F-F7A9E5870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10</xdr:row>
      <xdr:rowOff>125730</xdr:rowOff>
    </xdr:from>
    <xdr:to>
      <xdr:col>15</xdr:col>
      <xdr:colOff>182880</xdr:colOff>
      <xdr:row>25</xdr:row>
      <xdr:rowOff>125730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551A5F-F25B-44D5-83ED-6DA64B6BF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8</xdr:row>
      <xdr:rowOff>57150</xdr:rowOff>
    </xdr:from>
    <xdr:to>
      <xdr:col>21</xdr:col>
      <xdr:colOff>419100</xdr:colOff>
      <xdr:row>23</xdr:row>
      <xdr:rowOff>57150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39247702-CD64-4ABD-A66C-8A93031F5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3C9A-012D-4901-8410-837986230F1B}">
  <dimension ref="A1:S34"/>
  <sheetViews>
    <sheetView workbookViewId="0">
      <selection activeCell="I4" sqref="I4"/>
    </sheetView>
  </sheetViews>
  <sheetFormatPr defaultRowHeight="14.4" x14ac:dyDescent="0.3"/>
  <cols>
    <col min="9" max="9" width="8.88671875" customWidth="1"/>
    <col min="10" max="10" width="4.88671875" customWidth="1"/>
    <col min="11" max="11" width="6" customWidth="1"/>
    <col min="12" max="12" width="6.88671875" bestFit="1" customWidth="1"/>
    <col min="13" max="14" width="6" customWidth="1"/>
    <col min="15" max="15" width="6.88671875" bestFit="1" customWidth="1"/>
    <col min="16" max="16" width="6.88671875" customWidth="1"/>
  </cols>
  <sheetData>
    <row r="1" spans="1:19" ht="22.05" customHeight="1" thickBot="1" x14ac:dyDescent="0.35">
      <c r="A1" t="s">
        <v>0</v>
      </c>
      <c r="B1">
        <v>0</v>
      </c>
      <c r="C1">
        <v>5.0000000000000001E-3</v>
      </c>
      <c r="D1">
        <v>0.01</v>
      </c>
      <c r="E1">
        <v>0.05</v>
      </c>
      <c r="F1">
        <v>0.1</v>
      </c>
      <c r="J1" s="30"/>
      <c r="K1" s="23"/>
      <c r="L1" s="24" t="s">
        <v>67</v>
      </c>
      <c r="M1" s="25"/>
      <c r="N1" s="25"/>
      <c r="O1" s="25"/>
      <c r="P1" s="26"/>
    </row>
    <row r="2" spans="1:19" ht="22.05" customHeight="1" thickBot="1" x14ac:dyDescent="0.35">
      <c r="A2">
        <v>0</v>
      </c>
      <c r="B2">
        <v>2.1075758971819299E-2</v>
      </c>
      <c r="C2">
        <v>2.64241801655263E-2</v>
      </c>
      <c r="D2">
        <v>1.4961028246179699E-2</v>
      </c>
      <c r="E2">
        <v>7.5584343059285297E-2</v>
      </c>
      <c r="F2">
        <v>0.12571791412907099</v>
      </c>
      <c r="J2" s="31"/>
      <c r="K2" s="11" t="s">
        <v>29</v>
      </c>
      <c r="L2" s="9">
        <v>0</v>
      </c>
      <c r="M2" s="10">
        <v>5.0000000000000001E-3</v>
      </c>
      <c r="N2" s="9">
        <v>0.01</v>
      </c>
      <c r="O2" s="9">
        <v>0.05</v>
      </c>
      <c r="P2" s="9">
        <v>0.1</v>
      </c>
    </row>
    <row r="3" spans="1:19" ht="22.05" customHeight="1" x14ac:dyDescent="0.3">
      <c r="A3">
        <v>0.01</v>
      </c>
      <c r="B3">
        <v>6.0661150428263901E-2</v>
      </c>
      <c r="C3">
        <v>0.13934048948590699</v>
      </c>
      <c r="D3">
        <v>5.7399239084754902E-2</v>
      </c>
      <c r="E3">
        <v>9.0654672465713404E-2</v>
      </c>
      <c r="F3">
        <v>0.198408176994742</v>
      </c>
      <c r="J3" s="27" t="s">
        <v>68</v>
      </c>
      <c r="K3" s="12">
        <v>0</v>
      </c>
      <c r="L3" s="8">
        <f t="shared" ref="L3:P7" si="0">AVERAGE(B2,B9,B16,B23,B30)</f>
        <v>2.1075758971819299E-2</v>
      </c>
      <c r="M3" s="8">
        <f t="shared" si="0"/>
        <v>3.107661512772188E-2</v>
      </c>
      <c r="N3" s="8">
        <f t="shared" si="0"/>
        <v>2.8911596878380175E-2</v>
      </c>
      <c r="O3" s="8">
        <f t="shared" si="0"/>
        <v>4.6711288321636998E-2</v>
      </c>
      <c r="P3" s="8">
        <f t="shared" si="0"/>
        <v>8.9241168876520963E-2</v>
      </c>
    </row>
    <row r="4" spans="1:19" ht="22.05" customHeight="1" x14ac:dyDescent="0.3">
      <c r="A4">
        <v>0.05</v>
      </c>
      <c r="B4">
        <v>0.16064638369637901</v>
      </c>
      <c r="C4">
        <v>0.11569352988654601</v>
      </c>
      <c r="D4">
        <v>0.12781724556808399</v>
      </c>
      <c r="E4">
        <v>0.158165555351308</v>
      </c>
      <c r="F4">
        <v>0.21768511655268299</v>
      </c>
      <c r="J4" s="28"/>
      <c r="K4" s="12">
        <v>0.01</v>
      </c>
      <c r="L4" s="8">
        <f t="shared" si="0"/>
        <v>7.0227898211243478E-2</v>
      </c>
      <c r="M4" s="8">
        <f t="shared" si="0"/>
        <v>0.11529110254857908</v>
      </c>
      <c r="N4" s="8">
        <f t="shared" si="0"/>
        <v>6.1463979318097571E-2</v>
      </c>
      <c r="O4" s="8">
        <f t="shared" si="0"/>
        <v>9.8385590574478557E-2</v>
      </c>
      <c r="P4" s="8">
        <f t="shared" si="0"/>
        <v>0.14868695529403739</v>
      </c>
    </row>
    <row r="5" spans="1:19" ht="22.05" customHeight="1" x14ac:dyDescent="0.3">
      <c r="A5">
        <v>0.1</v>
      </c>
      <c r="B5">
        <v>0.19044671530211901</v>
      </c>
      <c r="C5">
        <v>0.14962963780178301</v>
      </c>
      <c r="D5">
        <v>0.24920282823592399</v>
      </c>
      <c r="E5">
        <v>0.13098204041522399</v>
      </c>
      <c r="F5">
        <v>0.25011361026078899</v>
      </c>
      <c r="J5" s="28"/>
      <c r="K5" s="12">
        <v>0.05</v>
      </c>
      <c r="L5" s="8">
        <f t="shared" si="0"/>
        <v>0.15761906414436683</v>
      </c>
      <c r="M5" s="8">
        <f t="shared" si="0"/>
        <v>0.10233821792243507</v>
      </c>
      <c r="N5" s="8">
        <f t="shared" si="0"/>
        <v>0.13736033413047641</v>
      </c>
      <c r="O5" s="8">
        <f t="shared" si="0"/>
        <v>0.14496666513030071</v>
      </c>
      <c r="P5" s="8">
        <f t="shared" si="0"/>
        <v>0.15967211638560821</v>
      </c>
    </row>
    <row r="6" spans="1:19" ht="22.05" customHeight="1" x14ac:dyDescent="0.3">
      <c r="A6">
        <v>0.5</v>
      </c>
      <c r="B6">
        <v>0.39958422151953599</v>
      </c>
      <c r="C6">
        <v>0.34659346468584501</v>
      </c>
      <c r="D6">
        <v>0.52268801840214096</v>
      </c>
      <c r="E6">
        <v>0.26493555479484798</v>
      </c>
      <c r="F6">
        <v>0.472969144612707</v>
      </c>
      <c r="J6" s="28"/>
      <c r="K6" s="12">
        <v>0.1</v>
      </c>
      <c r="L6" s="8">
        <f t="shared" si="0"/>
        <v>0.18411943249151841</v>
      </c>
      <c r="M6" s="8">
        <f t="shared" si="0"/>
        <v>0.19556347806786159</v>
      </c>
      <c r="N6" s="8">
        <f t="shared" si="0"/>
        <v>0.22881447126263618</v>
      </c>
      <c r="O6" s="8">
        <f t="shared" si="0"/>
        <v>0.1756107557872596</v>
      </c>
      <c r="P6" s="8">
        <f t="shared" si="0"/>
        <v>0.20972225933708982</v>
      </c>
    </row>
    <row r="7" spans="1:19" ht="22.05" customHeight="1" thickBot="1" x14ac:dyDescent="0.35">
      <c r="J7" s="29"/>
      <c r="K7" s="12">
        <v>0.5</v>
      </c>
      <c r="L7" s="8">
        <f t="shared" si="0"/>
        <v>0.38797029411787382</v>
      </c>
      <c r="M7" s="8">
        <f t="shared" si="0"/>
        <v>0.31804554250044498</v>
      </c>
      <c r="N7" s="8">
        <f t="shared" si="0"/>
        <v>0.38863776933868421</v>
      </c>
      <c r="O7" s="8">
        <f t="shared" si="0"/>
        <v>0.30171396052224558</v>
      </c>
      <c r="P7" s="8">
        <f t="shared" si="0"/>
        <v>0.4505171992959548</v>
      </c>
    </row>
    <row r="8" spans="1:19" x14ac:dyDescent="0.3">
      <c r="A8" t="s">
        <v>0</v>
      </c>
      <c r="B8">
        <v>0</v>
      </c>
      <c r="C8">
        <v>5.0000000000000001E-3</v>
      </c>
      <c r="D8">
        <v>0.01</v>
      </c>
      <c r="E8">
        <v>0.05</v>
      </c>
      <c r="F8">
        <v>0.1</v>
      </c>
    </row>
    <row r="9" spans="1:19" x14ac:dyDescent="0.3">
      <c r="A9">
        <v>0</v>
      </c>
      <c r="B9">
        <v>2.1075758971819299E-2</v>
      </c>
      <c r="C9" s="1">
        <v>3.2215136882713498E-2</v>
      </c>
      <c r="D9" s="1">
        <v>3.5893650905509299E-2</v>
      </c>
      <c r="E9" s="1">
        <v>3.7335556833011499E-2</v>
      </c>
      <c r="F9" s="1">
        <v>9.4836837613109404E-2</v>
      </c>
    </row>
    <row r="10" spans="1:19" x14ac:dyDescent="0.3">
      <c r="A10">
        <v>0.01</v>
      </c>
      <c r="B10" s="1">
        <v>8.2731998514222693E-2</v>
      </c>
      <c r="C10" s="1">
        <v>0.11637581796002899</v>
      </c>
      <c r="D10" s="1">
        <v>7.9345251095452304E-2</v>
      </c>
      <c r="E10" s="1">
        <v>5.9925389922859298E-2</v>
      </c>
      <c r="F10" s="1">
        <v>0.133180061947613</v>
      </c>
    </row>
    <row r="11" spans="1:19" ht="15" thickBot="1" x14ac:dyDescent="0.35">
      <c r="A11">
        <v>0.05</v>
      </c>
      <c r="B11" s="1">
        <v>0.133531526146593</v>
      </c>
      <c r="C11" s="1">
        <v>0.119736674698664</v>
      </c>
      <c r="D11" s="1">
        <v>0.109958267361316</v>
      </c>
      <c r="E11" s="1">
        <v>9.8819779394521606E-2</v>
      </c>
      <c r="F11" s="1">
        <v>0.13835447295909001</v>
      </c>
      <c r="K11" s="7"/>
    </row>
    <row r="12" spans="1:19" ht="29.4" thickBot="1" x14ac:dyDescent="0.35">
      <c r="A12">
        <v>0.1</v>
      </c>
      <c r="B12" s="1">
        <v>0.222775452066097</v>
      </c>
      <c r="C12" s="1">
        <v>0.194622856139086</v>
      </c>
      <c r="D12" s="1">
        <v>0.22835144038216099</v>
      </c>
      <c r="E12" s="1">
        <v>0.203274043626229</v>
      </c>
      <c r="F12" s="1">
        <v>0.240913923486339</v>
      </c>
      <c r="R12" s="19" t="s">
        <v>104</v>
      </c>
      <c r="S12" s="20" t="s">
        <v>105</v>
      </c>
    </row>
    <row r="13" spans="1:19" ht="15" thickBot="1" x14ac:dyDescent="0.35">
      <c r="A13">
        <v>0.5</v>
      </c>
      <c r="B13" s="1">
        <v>0.38373564702794399</v>
      </c>
      <c r="C13" s="1">
        <v>0.254272315413827</v>
      </c>
      <c r="D13" s="1">
        <v>0.31404587699030401</v>
      </c>
      <c r="E13" s="1">
        <v>0.254272315413827</v>
      </c>
      <c r="F13" s="1">
        <v>0.64740184050574501</v>
      </c>
      <c r="R13" s="21" t="s">
        <v>106</v>
      </c>
      <c r="S13" s="16">
        <f>-5%/5%</f>
        <v>-1</v>
      </c>
    </row>
    <row r="14" spans="1:19" ht="15" thickBot="1" x14ac:dyDescent="0.35">
      <c r="R14" s="21" t="s">
        <v>107</v>
      </c>
      <c r="S14" s="16">
        <f>-10%/11%</f>
        <v>-0.90909090909090917</v>
      </c>
    </row>
    <row r="15" spans="1:19" ht="15" thickBot="1" x14ac:dyDescent="0.35">
      <c r="A15" t="s">
        <v>0</v>
      </c>
      <c r="B15">
        <v>0</v>
      </c>
      <c r="C15">
        <v>5.0000000000000001E-3</v>
      </c>
      <c r="D15">
        <v>0.01</v>
      </c>
      <c r="E15">
        <v>0.05</v>
      </c>
      <c r="F15">
        <v>0.1</v>
      </c>
      <c r="R15" s="21" t="s">
        <v>108</v>
      </c>
      <c r="S15" s="16">
        <f>-19%/22%</f>
        <v>-0.86363636363636365</v>
      </c>
    </row>
    <row r="16" spans="1:19" ht="15" thickBot="1" x14ac:dyDescent="0.35">
      <c r="A16">
        <v>0</v>
      </c>
      <c r="B16" s="1">
        <v>2.1075758971819299E-2</v>
      </c>
      <c r="C16" s="1">
        <v>3.2258757717799201E-2</v>
      </c>
      <c r="D16" s="1">
        <v>4.0062618787631697E-2</v>
      </c>
      <c r="E16" s="1">
        <v>2.6716164741993301E-2</v>
      </c>
      <c r="F16" s="1">
        <v>8.1488237872090197E-2</v>
      </c>
      <c r="R16" s="21" t="s">
        <v>109</v>
      </c>
      <c r="S16" s="16">
        <f>-33%/50%</f>
        <v>-0.66</v>
      </c>
    </row>
    <row r="17" spans="1:19" ht="15" thickBot="1" x14ac:dyDescent="0.35">
      <c r="A17">
        <v>0.01</v>
      </c>
      <c r="B17" s="1">
        <v>8.0407015926082903E-2</v>
      </c>
      <c r="C17" s="1">
        <v>0.119736674698664</v>
      </c>
      <c r="D17" s="1">
        <v>8.5891764378016697E-2</v>
      </c>
      <c r="E17" s="1">
        <v>0.10979083416117701</v>
      </c>
      <c r="F17" s="1">
        <v>0.142374869597932</v>
      </c>
      <c r="R17" s="21">
        <v>1</v>
      </c>
      <c r="S17" s="16">
        <f>-66%/200%</f>
        <v>-0.33</v>
      </c>
    </row>
    <row r="18" spans="1:19" ht="29.4" thickBot="1" x14ac:dyDescent="0.35">
      <c r="A18">
        <v>0.05</v>
      </c>
      <c r="B18" s="1">
        <v>0.123346208380091</v>
      </c>
      <c r="C18" s="1">
        <v>0.10330269691320799</v>
      </c>
      <c r="D18" s="1">
        <v>0.16224842387782101</v>
      </c>
      <c r="E18" s="1">
        <v>0.17349491652952401</v>
      </c>
      <c r="F18" s="1">
        <v>0.17649388116474601</v>
      </c>
      <c r="R18" s="21">
        <v>2</v>
      </c>
      <c r="S18" s="16" t="s">
        <v>110</v>
      </c>
    </row>
    <row r="19" spans="1:19" x14ac:dyDescent="0.3">
      <c r="A19">
        <v>0.1</v>
      </c>
      <c r="B19" s="1">
        <v>0.22920718652689701</v>
      </c>
      <c r="C19" s="1">
        <v>0.230484451166965</v>
      </c>
      <c r="D19" s="1">
        <v>0.32873116457430102</v>
      </c>
      <c r="E19" s="1">
        <v>0.17616381104327</v>
      </c>
      <c r="F19" s="1">
        <v>0.16894479630299</v>
      </c>
    </row>
    <row r="20" spans="1:19" x14ac:dyDescent="0.3">
      <c r="A20">
        <v>0.5</v>
      </c>
      <c r="B20" s="1">
        <v>0.24356596600519501</v>
      </c>
      <c r="C20" s="1">
        <v>0.30169565870606402</v>
      </c>
      <c r="D20" s="1">
        <v>0.30396046093912699</v>
      </c>
      <c r="E20" s="1">
        <v>0.30169565870606402</v>
      </c>
      <c r="F20" s="1">
        <v>0.46203813000287097</v>
      </c>
    </row>
    <row r="22" spans="1:19" x14ac:dyDescent="0.3">
      <c r="A22" t="s">
        <v>0</v>
      </c>
      <c r="B22">
        <v>0</v>
      </c>
      <c r="C22">
        <v>5.0000000000000001E-3</v>
      </c>
      <c r="D22">
        <v>0.01</v>
      </c>
      <c r="E22">
        <v>0.05</v>
      </c>
      <c r="F22">
        <v>0.1</v>
      </c>
    </row>
    <row r="23" spans="1:19" x14ac:dyDescent="0.3">
      <c r="A23">
        <v>0</v>
      </c>
      <c r="B23" s="1">
        <v>2.1075758971819299E-2</v>
      </c>
      <c r="C23" s="1">
        <v>3.2269675450450397E-2</v>
      </c>
      <c r="D23" s="1">
        <v>2.4584493759685799E-2</v>
      </c>
      <c r="E23" s="1">
        <v>4.5462729073626203E-2</v>
      </c>
      <c r="F23" s="1">
        <v>7.8446481620658801E-2</v>
      </c>
    </row>
    <row r="24" spans="1:19" x14ac:dyDescent="0.3">
      <c r="A24">
        <v>0.01</v>
      </c>
      <c r="B24" s="1">
        <v>6.77446680381978E-2</v>
      </c>
      <c r="C24" s="1">
        <v>0.10330269691320799</v>
      </c>
      <c r="D24" s="1">
        <v>4.5996777706208497E-2</v>
      </c>
      <c r="E24" s="1">
        <v>0.125971106884357</v>
      </c>
      <c r="F24" s="1">
        <v>0.12766865365313901</v>
      </c>
    </row>
    <row r="25" spans="1:19" x14ac:dyDescent="0.3">
      <c r="A25">
        <v>0.05</v>
      </c>
      <c r="B25" s="1">
        <v>0.24989856472805899</v>
      </c>
      <c r="C25" s="1">
        <v>9.7699833685087403E-2</v>
      </c>
      <c r="D25" s="1">
        <v>0.15205621748203099</v>
      </c>
      <c r="E25" s="1">
        <v>0.153232706710072</v>
      </c>
      <c r="F25" s="1">
        <v>0.14488877036020201</v>
      </c>
    </row>
    <row r="26" spans="1:19" x14ac:dyDescent="0.3">
      <c r="A26">
        <v>0.1</v>
      </c>
      <c r="B26" s="1">
        <v>0.11919367884311401</v>
      </c>
      <c r="C26" s="1">
        <v>0.19227942367610601</v>
      </c>
      <c r="D26" s="1">
        <v>0.173121989395601</v>
      </c>
      <c r="E26" s="1">
        <v>0.132601827631151</v>
      </c>
      <c r="F26" s="1">
        <v>0.19229345279038301</v>
      </c>
    </row>
    <row r="27" spans="1:19" x14ac:dyDescent="0.3">
      <c r="A27">
        <v>0.5</v>
      </c>
      <c r="B27" s="1">
        <v>0.44091417313922299</v>
      </c>
      <c r="C27" s="1">
        <v>0.33508996871375102</v>
      </c>
      <c r="D27" s="1">
        <v>0.48668701964692201</v>
      </c>
      <c r="E27" s="1">
        <v>0.33508996871375102</v>
      </c>
      <c r="F27" s="1">
        <v>0.30531219206773702</v>
      </c>
    </row>
    <row r="29" spans="1:19" x14ac:dyDescent="0.3">
      <c r="A29" t="s">
        <v>0</v>
      </c>
      <c r="B29">
        <v>0</v>
      </c>
      <c r="C29">
        <v>5.0000000000000001E-3</v>
      </c>
      <c r="D29">
        <v>0.01</v>
      </c>
      <c r="E29">
        <v>0.05</v>
      </c>
      <c r="F29">
        <v>0.1</v>
      </c>
    </row>
    <row r="30" spans="1:19" x14ac:dyDescent="0.3">
      <c r="A30">
        <v>0</v>
      </c>
      <c r="B30" s="1">
        <v>2.1075758971819299E-2</v>
      </c>
      <c r="C30" s="1">
        <v>3.2215325422120002E-2</v>
      </c>
      <c r="D30" s="1">
        <v>2.90561926928944E-2</v>
      </c>
      <c r="E30" s="1">
        <v>4.8457647900268699E-2</v>
      </c>
      <c r="F30" s="1">
        <v>6.5716373147675394E-2</v>
      </c>
    </row>
    <row r="31" spans="1:19" x14ac:dyDescent="0.3">
      <c r="A31">
        <v>0.01</v>
      </c>
      <c r="B31" s="1">
        <v>5.95946581494501E-2</v>
      </c>
      <c r="C31" s="1">
        <v>9.7699833685087403E-2</v>
      </c>
      <c r="D31" s="1">
        <v>3.8686864326055503E-2</v>
      </c>
      <c r="E31" s="1">
        <v>0.105585949438286</v>
      </c>
      <c r="F31" s="1">
        <v>0.14180301427676101</v>
      </c>
    </row>
    <row r="32" spans="1:19" x14ac:dyDescent="0.3">
      <c r="A32">
        <v>0.05</v>
      </c>
      <c r="B32" s="1">
        <v>0.12067263777071199</v>
      </c>
      <c r="C32" s="1">
        <v>7.5258354428669905E-2</v>
      </c>
      <c r="D32" s="1">
        <v>0.13472151636313001</v>
      </c>
      <c r="E32" s="1">
        <v>0.14112036766607799</v>
      </c>
      <c r="F32" s="1">
        <v>0.12093834089132</v>
      </c>
    </row>
    <row r="33" spans="1:6" x14ac:dyDescent="0.3">
      <c r="A33">
        <v>0.1</v>
      </c>
      <c r="B33" s="1">
        <v>0.158974129719365</v>
      </c>
      <c r="C33" s="1">
        <v>0.21080102155536801</v>
      </c>
      <c r="D33" s="1">
        <v>0.164664933725194</v>
      </c>
      <c r="E33" s="1">
        <v>0.235032056220424</v>
      </c>
      <c r="F33" s="1">
        <v>0.196345513844948</v>
      </c>
    </row>
    <row r="34" spans="1:6" x14ac:dyDescent="0.3">
      <c r="A34">
        <v>0.5</v>
      </c>
      <c r="B34" s="1">
        <v>0.47205146289747102</v>
      </c>
      <c r="C34" s="1">
        <v>0.35257630498273801</v>
      </c>
      <c r="D34" s="1">
        <v>0.31580747071492699</v>
      </c>
      <c r="E34" s="1">
        <v>0.35257630498273801</v>
      </c>
      <c r="F34" s="1">
        <v>0.36486468929071397</v>
      </c>
    </row>
  </sheetData>
  <mergeCells count="3">
    <mergeCell ref="L1:P1"/>
    <mergeCell ref="J3:J7"/>
    <mergeCell ref="J1:J2"/>
  </mergeCells>
  <conditionalFormatting sqref="L3:P7">
    <cfRule type="colorScale" priority="1">
      <colorScale>
        <cfvo type="min"/>
        <cfvo type="max"/>
        <color rgb="FF2FEA16"/>
        <color rgb="FFE83430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E574-918A-43D0-93C9-C767A11D8FF9}">
  <dimension ref="A1:AB37"/>
  <sheetViews>
    <sheetView topLeftCell="H1" workbookViewId="0">
      <selection activeCell="R5" sqref="Q5:R5"/>
    </sheetView>
  </sheetViews>
  <sheetFormatPr defaultRowHeight="14.4" x14ac:dyDescent="0.3"/>
  <cols>
    <col min="12" max="12" width="16.109375" bestFit="1" customWidth="1"/>
    <col min="14" max="14" width="16.109375" bestFit="1" customWidth="1"/>
  </cols>
  <sheetData>
    <row r="1" spans="1:28" x14ac:dyDescent="0.3">
      <c r="A1" t="s">
        <v>1</v>
      </c>
      <c r="K1" t="s">
        <v>29</v>
      </c>
      <c r="L1" t="s">
        <v>1</v>
      </c>
      <c r="M1" t="s">
        <v>2</v>
      </c>
      <c r="N1" t="s">
        <v>114</v>
      </c>
      <c r="O1" t="s">
        <v>115</v>
      </c>
    </row>
    <row r="2" spans="1:28" x14ac:dyDescent="0.3">
      <c r="A2">
        <v>120</v>
      </c>
      <c r="B2" s="1">
        <v>9.9069306164461402E-3</v>
      </c>
      <c r="C2" s="1">
        <v>9.9069306164461402E-3</v>
      </c>
      <c r="D2" s="1">
        <v>9.9069306164461402E-3</v>
      </c>
      <c r="E2" s="1">
        <v>9.9069306164461402E-3</v>
      </c>
      <c r="F2" s="1">
        <v>9.9069306164461402E-3</v>
      </c>
      <c r="K2">
        <v>120</v>
      </c>
      <c r="L2">
        <f>AVERAGE(B2:F2)</f>
        <v>9.9069306164461402E-3</v>
      </c>
      <c r="M2">
        <f>AVERAGE(B15:F15)</f>
        <v>0.15184317161043559</v>
      </c>
      <c r="N2">
        <f>AVERAGE(B29:F29)</f>
        <v>5.5892299346689135E-2</v>
      </c>
      <c r="O2">
        <f>AVERAGE(B36:F36)</f>
        <v>3.4840100173685939E-2</v>
      </c>
      <c r="Q2" cm="1">
        <f t="array" ref="Q2:AB5">TRANSPOSE(L2:O13)</f>
        <v>9.9069306164461402E-3</v>
      </c>
      <c r="R2">
        <v>1.9077525198916999E-2</v>
      </c>
      <c r="S2">
        <v>2.1075758971819299E-2</v>
      </c>
      <c r="T2">
        <v>3.5933315828482124E-2</v>
      </c>
      <c r="U2">
        <v>2.5965459400004564E-2</v>
      </c>
      <c r="V2">
        <v>3.7405057350412038E-2</v>
      </c>
      <c r="W2">
        <v>5.3036896068016003E-2</v>
      </c>
      <c r="X2">
        <v>4.5773000409559797E-2</v>
      </c>
      <c r="Y2">
        <v>5.2234662828366897E-2</v>
      </c>
      <c r="Z2">
        <v>0.120728141436048</v>
      </c>
      <c r="AA2">
        <v>7.4038794524886195E-2</v>
      </c>
      <c r="AB2">
        <v>0.30262494241506599</v>
      </c>
    </row>
    <row r="3" spans="1:28" x14ac:dyDescent="0.3">
      <c r="A3">
        <v>60</v>
      </c>
      <c r="B3" s="1">
        <v>1.9077525198916999E-2</v>
      </c>
      <c r="C3" s="1">
        <v>1.9077525198916999E-2</v>
      </c>
      <c r="D3" s="1">
        <v>1.9077525198916999E-2</v>
      </c>
      <c r="E3" s="1">
        <v>1.9077525198916999E-2</v>
      </c>
      <c r="F3" s="1">
        <v>1.9077525198916999E-2</v>
      </c>
      <c r="K3">
        <v>60</v>
      </c>
      <c r="L3">
        <f t="shared" ref="L3:L13" si="0">AVERAGE(B3:F3)</f>
        <v>1.9077525198916999E-2</v>
      </c>
      <c r="M3">
        <f t="shared" ref="M3:M13" si="1">AVERAGE(B16:F16)</f>
        <v>0.102350495769891</v>
      </c>
      <c r="N3">
        <f t="shared" ref="N3:N4" si="2">AVERAGE(B30:F30)</f>
        <v>4.5602152249516387E-2</v>
      </c>
      <c r="O3">
        <f>AVERAGE(B37:F37)</f>
        <v>5.2173074449784987E-2</v>
      </c>
      <c r="Q3">
        <v>0.15184317161043559</v>
      </c>
      <c r="R3">
        <v>0.102350495769891</v>
      </c>
      <c r="S3">
        <v>9.0212364833213848E-2</v>
      </c>
      <c r="T3">
        <v>0.10222289006575935</v>
      </c>
      <c r="U3">
        <v>0.13154454769095564</v>
      </c>
      <c r="V3">
        <v>0.1380056493489962</v>
      </c>
      <c r="W3">
        <v>0.12829677436831735</v>
      </c>
      <c r="X3">
        <v>0.13536845499994438</v>
      </c>
      <c r="Y3">
        <v>0.2826345705229984</v>
      </c>
      <c r="Z3">
        <v>0.23483273174420888</v>
      </c>
      <c r="AA3">
        <v>0.2901396885429634</v>
      </c>
      <c r="AB3">
        <v>0.28560059863407572</v>
      </c>
    </row>
    <row r="4" spans="1:28" x14ac:dyDescent="0.3">
      <c r="A4">
        <v>30</v>
      </c>
      <c r="B4">
        <v>2.1075758971819299E-2</v>
      </c>
      <c r="C4" s="1">
        <v>2.1075758971819299E-2</v>
      </c>
      <c r="D4" s="1">
        <v>2.1075758971819299E-2</v>
      </c>
      <c r="E4" s="1">
        <v>2.1075758971819299E-2</v>
      </c>
      <c r="F4" s="1">
        <v>2.1075758971819299E-2</v>
      </c>
      <c r="K4">
        <v>30</v>
      </c>
      <c r="L4">
        <f t="shared" si="0"/>
        <v>2.1075758971819299E-2</v>
      </c>
      <c r="M4">
        <f t="shared" si="1"/>
        <v>9.0212364833213848E-2</v>
      </c>
      <c r="N4">
        <f t="shared" si="2"/>
        <v>5.6273886462089043E-2</v>
      </c>
      <c r="Q4">
        <v>5.5892299346689135E-2</v>
      </c>
      <c r="R4">
        <v>4.5602152249516387E-2</v>
      </c>
      <c r="S4">
        <v>5.6273886462089043E-2</v>
      </c>
      <c r="T4">
        <v>0</v>
      </c>
      <c r="U4">
        <v>0</v>
      </c>
      <c r="V4">
        <v>0.10146021097734037</v>
      </c>
      <c r="W4">
        <v>0</v>
      </c>
      <c r="X4">
        <v>0.13722927374678071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25</v>
      </c>
      <c r="B5" s="1">
        <v>2.7124313526073501E-2</v>
      </c>
      <c r="C5" s="1">
        <v>5.1992027253357803E-2</v>
      </c>
      <c r="D5" s="1">
        <v>4.4900381702270398E-2</v>
      </c>
      <c r="E5" s="1">
        <v>2.2893890983614999E-2</v>
      </c>
      <c r="F5" s="1">
        <v>3.27559656770939E-2</v>
      </c>
      <c r="K5">
        <v>25</v>
      </c>
      <c r="L5">
        <f t="shared" si="0"/>
        <v>3.5933315828482124E-2</v>
      </c>
      <c r="M5">
        <f t="shared" si="1"/>
        <v>0.10222289006575935</v>
      </c>
      <c r="Q5">
        <v>3.4840100173685939E-2</v>
      </c>
      <c r="R5">
        <v>5.2173074449784987E-2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20</v>
      </c>
      <c r="B6" s="1">
        <v>1.7837680193867E-2</v>
      </c>
      <c r="C6" s="1">
        <v>9.0730149395374396E-2</v>
      </c>
      <c r="D6" s="1">
        <v>3.43035942248437E-3</v>
      </c>
      <c r="E6" s="1">
        <v>1.1402452641820099E-2</v>
      </c>
      <c r="F6" s="1">
        <v>6.4266553464769399E-3</v>
      </c>
      <c r="K6">
        <v>20</v>
      </c>
      <c r="L6">
        <f t="shared" si="0"/>
        <v>2.5965459400004564E-2</v>
      </c>
      <c r="M6">
        <f t="shared" si="1"/>
        <v>0.13154454769095564</v>
      </c>
    </row>
    <row r="7" spans="1:28" x14ac:dyDescent="0.3">
      <c r="A7">
        <v>15</v>
      </c>
      <c r="B7" s="1">
        <v>4.6821586751980102E-2</v>
      </c>
      <c r="C7" s="1">
        <v>2.73829106452084E-2</v>
      </c>
      <c r="D7" s="1">
        <v>3.7746063746905499E-2</v>
      </c>
      <c r="E7" s="1">
        <v>1.5005199771649999E-2</v>
      </c>
      <c r="F7" s="1">
        <v>6.0069525836316202E-2</v>
      </c>
      <c r="K7">
        <v>15</v>
      </c>
      <c r="L7">
        <f t="shared" si="0"/>
        <v>3.7405057350412038E-2</v>
      </c>
      <c r="M7">
        <f t="shared" si="1"/>
        <v>0.1380056493489962</v>
      </c>
      <c r="N7">
        <f>AVERAGE(B32:F32)</f>
        <v>0.10146021097734037</v>
      </c>
    </row>
    <row r="8" spans="1:28" x14ac:dyDescent="0.3">
      <c r="A8">
        <v>10</v>
      </c>
      <c r="B8">
        <v>5.3036896068016003E-2</v>
      </c>
      <c r="C8">
        <v>5.3036896068016003E-2</v>
      </c>
      <c r="D8">
        <v>5.3036896068016003E-2</v>
      </c>
      <c r="E8">
        <v>5.3036896068016003E-2</v>
      </c>
      <c r="F8">
        <v>5.3036896068016003E-2</v>
      </c>
      <c r="K8">
        <v>10</v>
      </c>
      <c r="L8">
        <f t="shared" si="0"/>
        <v>5.3036896068016003E-2</v>
      </c>
      <c r="M8">
        <f t="shared" si="1"/>
        <v>0.12829677436831735</v>
      </c>
    </row>
    <row r="9" spans="1:28" x14ac:dyDescent="0.3">
      <c r="A9">
        <v>8</v>
      </c>
      <c r="B9">
        <v>4.5773000409559797E-2</v>
      </c>
      <c r="C9">
        <v>4.5773000409559797E-2</v>
      </c>
      <c r="D9">
        <v>4.5773000409559797E-2</v>
      </c>
      <c r="E9">
        <v>4.5773000409559797E-2</v>
      </c>
      <c r="F9">
        <v>4.5773000409559797E-2</v>
      </c>
      <c r="K9">
        <v>8</v>
      </c>
      <c r="L9">
        <f t="shared" si="0"/>
        <v>4.5773000409559797E-2</v>
      </c>
      <c r="M9">
        <f t="shared" si="1"/>
        <v>0.13536845499994438</v>
      </c>
      <c r="N9">
        <f>AVERAGE(B33:F33)</f>
        <v>0.13722927374678071</v>
      </c>
    </row>
    <row r="10" spans="1:28" x14ac:dyDescent="0.3">
      <c r="A10">
        <v>6</v>
      </c>
      <c r="B10">
        <v>5.2234662828366897E-2</v>
      </c>
      <c r="C10">
        <v>5.2234662828366897E-2</v>
      </c>
      <c r="D10">
        <v>5.2234662828366897E-2</v>
      </c>
      <c r="E10">
        <v>5.2234662828366897E-2</v>
      </c>
      <c r="F10">
        <v>5.2234662828366897E-2</v>
      </c>
      <c r="K10">
        <v>6</v>
      </c>
      <c r="L10">
        <f t="shared" si="0"/>
        <v>5.2234662828366897E-2</v>
      </c>
      <c r="M10">
        <f t="shared" si="1"/>
        <v>0.2826345705229984</v>
      </c>
    </row>
    <row r="11" spans="1:28" x14ac:dyDescent="0.3">
      <c r="A11">
        <v>5</v>
      </c>
      <c r="B11">
        <v>0.120728141436048</v>
      </c>
      <c r="C11">
        <v>0.120728141436048</v>
      </c>
      <c r="D11">
        <v>0.120728141436048</v>
      </c>
      <c r="E11">
        <v>0.120728141436048</v>
      </c>
      <c r="F11">
        <v>0.120728141436048</v>
      </c>
      <c r="K11">
        <v>5</v>
      </c>
      <c r="L11">
        <f t="shared" si="0"/>
        <v>0.120728141436048</v>
      </c>
      <c r="M11">
        <f t="shared" si="1"/>
        <v>0.23483273174420888</v>
      </c>
    </row>
    <row r="12" spans="1:28" x14ac:dyDescent="0.3">
      <c r="A12">
        <v>4</v>
      </c>
      <c r="B12">
        <v>7.4038794524886195E-2</v>
      </c>
      <c r="C12">
        <v>7.4038794524886195E-2</v>
      </c>
      <c r="D12">
        <v>7.4038794524886195E-2</v>
      </c>
      <c r="E12">
        <v>7.4038794524886195E-2</v>
      </c>
      <c r="F12">
        <v>7.4038794524886195E-2</v>
      </c>
      <c r="K12">
        <v>4</v>
      </c>
      <c r="L12">
        <f t="shared" si="0"/>
        <v>7.4038794524886195E-2</v>
      </c>
      <c r="M12">
        <f t="shared" si="1"/>
        <v>0.2901396885429634</v>
      </c>
    </row>
    <row r="13" spans="1:28" x14ac:dyDescent="0.3">
      <c r="A13">
        <v>3</v>
      </c>
      <c r="B13">
        <v>0.30262494241506599</v>
      </c>
      <c r="C13">
        <v>0.30262494241506599</v>
      </c>
      <c r="D13">
        <v>0.30262494241506599</v>
      </c>
      <c r="E13">
        <v>0.30262494241506599</v>
      </c>
      <c r="F13">
        <v>0.30262494241506599</v>
      </c>
      <c r="K13">
        <v>3</v>
      </c>
      <c r="L13">
        <f t="shared" si="0"/>
        <v>0.30262494241506599</v>
      </c>
      <c r="M13">
        <f t="shared" si="1"/>
        <v>0.28560059863407572</v>
      </c>
    </row>
    <row r="14" spans="1:28" x14ac:dyDescent="0.3">
      <c r="A14" t="s">
        <v>2</v>
      </c>
    </row>
    <row r="15" spans="1:28" x14ac:dyDescent="0.3">
      <c r="A15">
        <v>120</v>
      </c>
      <c r="B15" s="1">
        <v>0.11140729917955999</v>
      </c>
      <c r="C15" s="1">
        <v>0.14259097159720199</v>
      </c>
      <c r="D15" s="1">
        <v>9.8996460765893093E-2</v>
      </c>
      <c r="E15" s="1">
        <v>0.22532518500933399</v>
      </c>
      <c r="F15" s="1">
        <v>0.18089594150018901</v>
      </c>
    </row>
    <row r="16" spans="1:28" x14ac:dyDescent="0.3">
      <c r="A16">
        <v>60</v>
      </c>
      <c r="B16" s="1">
        <v>0.111085635488302</v>
      </c>
      <c r="C16" s="1">
        <v>9.7725296230752795E-2</v>
      </c>
      <c r="D16" s="1">
        <v>3.1713109914211099E-2</v>
      </c>
      <c r="E16" s="1">
        <v>0.14419096253171501</v>
      </c>
      <c r="F16" s="1">
        <v>0.12703747468447399</v>
      </c>
    </row>
    <row r="17" spans="1:6" x14ac:dyDescent="0.3">
      <c r="A17">
        <v>30</v>
      </c>
      <c r="B17">
        <v>9.0654672465713404E-2</v>
      </c>
      <c r="C17" s="1">
        <v>7.0811505149426898E-2</v>
      </c>
      <c r="D17" s="1">
        <v>0.16777103566645099</v>
      </c>
      <c r="E17" s="1">
        <v>5.0804705449175001E-2</v>
      </c>
      <c r="F17" s="1">
        <v>7.1019905435302996E-2</v>
      </c>
    </row>
    <row r="18" spans="1:6" x14ac:dyDescent="0.3">
      <c r="A18">
        <v>25</v>
      </c>
      <c r="B18" s="1">
        <v>8.4882061966574898E-2</v>
      </c>
      <c r="C18" s="1">
        <v>0.14398668588062</v>
      </c>
      <c r="D18" s="1">
        <v>0.174081531982862</v>
      </c>
      <c r="E18" s="1">
        <v>3.3089014562913598E-2</v>
      </c>
      <c r="F18" s="1">
        <v>7.5075155935826199E-2</v>
      </c>
    </row>
    <row r="19" spans="1:6" x14ac:dyDescent="0.3">
      <c r="A19">
        <v>20</v>
      </c>
      <c r="B19" s="1">
        <v>0.19742428144850699</v>
      </c>
      <c r="C19" s="1">
        <v>8.0195784643337001E-2</v>
      </c>
      <c r="D19" s="1">
        <v>5.1354888738147197E-2</v>
      </c>
      <c r="E19" s="1">
        <v>0.242059748799449</v>
      </c>
      <c r="F19" s="1">
        <v>8.6688034825337906E-2</v>
      </c>
    </row>
    <row r="20" spans="1:6" x14ac:dyDescent="0.3">
      <c r="A20">
        <v>15</v>
      </c>
      <c r="B20">
        <v>0.172000068532563</v>
      </c>
      <c r="C20" s="1">
        <v>6.4989801698770402E-2</v>
      </c>
      <c r="D20" s="1">
        <v>0.19013565716247399</v>
      </c>
      <c r="E20" s="1">
        <v>0.211590335740448</v>
      </c>
      <c r="F20" s="1">
        <v>5.1312383610725598E-2</v>
      </c>
    </row>
    <row r="21" spans="1:6" x14ac:dyDescent="0.3">
      <c r="A21">
        <v>10</v>
      </c>
      <c r="B21">
        <v>0.11709510261170999</v>
      </c>
      <c r="C21" s="1">
        <v>0.19143910870297901</v>
      </c>
      <c r="D21" s="1">
        <v>0.14107812761034599</v>
      </c>
      <c r="E21" s="1">
        <v>9.2515886915391796E-2</v>
      </c>
      <c r="F21" s="1">
        <v>9.9355646001159995E-2</v>
      </c>
    </row>
    <row r="22" spans="1:6" x14ac:dyDescent="0.3">
      <c r="A22">
        <v>8</v>
      </c>
      <c r="B22">
        <v>0.121597136869303</v>
      </c>
      <c r="C22" s="1">
        <v>9.8344017716471999E-2</v>
      </c>
      <c r="D22" s="1">
        <v>0.108175339404608</v>
      </c>
      <c r="E22" s="1">
        <v>0.119803340223857</v>
      </c>
      <c r="F22" s="1">
        <v>0.22892244078548199</v>
      </c>
    </row>
    <row r="23" spans="1:6" x14ac:dyDescent="0.3">
      <c r="A23">
        <v>6</v>
      </c>
      <c r="B23">
        <v>0.31013280816765099</v>
      </c>
      <c r="C23" s="1">
        <v>0.39177864610574697</v>
      </c>
      <c r="D23" s="1">
        <v>0.17303075304816501</v>
      </c>
      <c r="E23" s="1">
        <v>0.27424322271545198</v>
      </c>
      <c r="F23" s="1">
        <v>0.26398742257797703</v>
      </c>
    </row>
    <row r="24" spans="1:6" x14ac:dyDescent="0.3">
      <c r="A24">
        <v>5</v>
      </c>
      <c r="B24">
        <v>0.25367605491960099</v>
      </c>
      <c r="C24" s="1">
        <v>0.34422633763154298</v>
      </c>
      <c r="D24" s="1">
        <v>0.26233374702794299</v>
      </c>
      <c r="E24" s="1">
        <v>0.225792311067053</v>
      </c>
      <c r="F24" s="1">
        <v>8.8135208074904603E-2</v>
      </c>
    </row>
    <row r="25" spans="1:6" x14ac:dyDescent="0.3">
      <c r="A25">
        <v>4</v>
      </c>
      <c r="B25">
        <v>0.23273269114304301</v>
      </c>
      <c r="C25" s="1">
        <v>0.23734199646759699</v>
      </c>
      <c r="D25" s="1">
        <v>0.411533771472953</v>
      </c>
      <c r="E25" s="1">
        <v>0.25163594644036402</v>
      </c>
      <c r="F25" s="1">
        <v>0.31745403719086002</v>
      </c>
    </row>
    <row r="26" spans="1:6" x14ac:dyDescent="0.3">
      <c r="A26">
        <v>3</v>
      </c>
      <c r="B26">
        <v>0.50751538936893503</v>
      </c>
      <c r="C26" s="1">
        <v>0.34422633763154298</v>
      </c>
      <c r="D26" s="1">
        <v>0.26233374702794299</v>
      </c>
      <c r="E26" s="1">
        <v>0.225792311067053</v>
      </c>
      <c r="F26" s="1">
        <v>8.8135208074904603E-2</v>
      </c>
    </row>
    <row r="28" spans="1:6" x14ac:dyDescent="0.3">
      <c r="A28" t="s">
        <v>112</v>
      </c>
    </row>
    <row r="29" spans="1:6" x14ac:dyDescent="0.3">
      <c r="A29">
        <v>120</v>
      </c>
      <c r="B29" s="1">
        <v>6.0776284874391198E-2</v>
      </c>
      <c r="C29" s="1">
        <v>4.0230590071408799E-2</v>
      </c>
      <c r="D29" s="1">
        <v>8.0670378581654795E-2</v>
      </c>
      <c r="E29" s="1">
        <v>6.9328505660221806E-2</v>
      </c>
      <c r="F29" s="1">
        <v>2.8455737545769098E-2</v>
      </c>
    </row>
    <row r="30" spans="1:6" x14ac:dyDescent="0.3">
      <c r="A30">
        <v>60</v>
      </c>
      <c r="B30" s="1">
        <v>4.5692758027233001E-2</v>
      </c>
      <c r="C30" s="1">
        <v>3.6356991775736799E-2</v>
      </c>
      <c r="D30" s="1">
        <v>6.2280883904184903E-2</v>
      </c>
      <c r="E30" s="1">
        <v>3.1061277676646501E-2</v>
      </c>
      <c r="F30" s="1">
        <v>5.2618849863780702E-2</v>
      </c>
    </row>
    <row r="31" spans="1:6" x14ac:dyDescent="0.3">
      <c r="A31">
        <v>30</v>
      </c>
      <c r="B31" s="1">
        <v>5.4644962601521803E-2</v>
      </c>
      <c r="C31" s="1">
        <v>7.8354039849733298E-2</v>
      </c>
      <c r="D31" s="1">
        <v>3.3063891388189499E-2</v>
      </c>
      <c r="E31" s="1">
        <v>4.4105702800082199E-2</v>
      </c>
      <c r="F31" s="1">
        <v>7.1200835670918394E-2</v>
      </c>
    </row>
    <row r="32" spans="1:6" x14ac:dyDescent="0.3">
      <c r="A32">
        <v>15</v>
      </c>
      <c r="B32" s="1">
        <v>5.7104750677369899E-2</v>
      </c>
      <c r="C32" s="1">
        <v>6.7770013850707703E-2</v>
      </c>
      <c r="D32" s="1">
        <v>4.0686977880168299E-2</v>
      </c>
      <c r="E32" s="1">
        <v>0.184739173615421</v>
      </c>
      <c r="F32" s="1">
        <v>0.15700013886303499</v>
      </c>
    </row>
    <row r="33" spans="1:6" x14ac:dyDescent="0.3">
      <c r="A33">
        <v>8</v>
      </c>
      <c r="B33" s="1">
        <v>0.13883319097482799</v>
      </c>
      <c r="C33" s="1">
        <v>0.15868218691062699</v>
      </c>
      <c r="D33" s="1">
        <v>9.9446665779917606E-2</v>
      </c>
      <c r="E33" s="1">
        <v>0.118764957611982</v>
      </c>
      <c r="F33" s="1">
        <v>0.17041936745654901</v>
      </c>
    </row>
    <row r="35" spans="1:6" x14ac:dyDescent="0.3">
      <c r="A35" t="s">
        <v>113</v>
      </c>
    </row>
    <row r="36" spans="1:6" x14ac:dyDescent="0.3">
      <c r="A36">
        <v>120</v>
      </c>
      <c r="B36" s="1">
        <v>2.4728097479248499E-2</v>
      </c>
      <c r="C36" s="1">
        <v>2.93592467550042E-2</v>
      </c>
      <c r="D36" s="1">
        <v>1.8120420990648201E-2</v>
      </c>
      <c r="E36" s="1">
        <v>6.1660616586454199E-2</v>
      </c>
      <c r="F36" s="1">
        <v>4.0332119057074602E-2</v>
      </c>
    </row>
    <row r="37" spans="1:6" x14ac:dyDescent="0.3">
      <c r="A37">
        <v>60</v>
      </c>
      <c r="B37" s="1">
        <v>2.9922403858221799E-2</v>
      </c>
      <c r="C37" s="1">
        <v>5.42980200042096E-2</v>
      </c>
      <c r="D37" s="1">
        <v>5.5705359528884002E-2</v>
      </c>
      <c r="E37" s="1">
        <v>3.09711762972831E-2</v>
      </c>
      <c r="F37" s="1">
        <v>8.9968412560326394E-2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86C5-C788-456E-AE38-E770553E351F}">
  <dimension ref="A1:K55"/>
  <sheetViews>
    <sheetView tabSelected="1" workbookViewId="0">
      <selection activeCell="F7" sqref="F7"/>
    </sheetView>
  </sheetViews>
  <sheetFormatPr defaultRowHeight="14.4" x14ac:dyDescent="0.3"/>
  <sheetData>
    <row r="1" spans="1:11" x14ac:dyDescent="0.3">
      <c r="A1" t="s">
        <v>119</v>
      </c>
      <c r="G1" t="s">
        <v>147</v>
      </c>
    </row>
    <row r="2" spans="1:11" x14ac:dyDescent="0.3">
      <c r="A2" s="3" t="s">
        <v>17</v>
      </c>
      <c r="B2" s="39">
        <v>3.335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</row>
    <row r="3" spans="1:11" x14ac:dyDescent="0.3">
      <c r="A3" s="3" t="s">
        <v>28</v>
      </c>
      <c r="B3" s="39">
        <v>1.98</v>
      </c>
      <c r="F3" t="s">
        <v>153</v>
      </c>
      <c r="G3">
        <v>0.78800000000000003</v>
      </c>
      <c r="H3">
        <v>0.48080000000000001</v>
      </c>
      <c r="I3">
        <v>50</v>
      </c>
      <c r="J3">
        <v>1</v>
      </c>
      <c r="K3">
        <v>396.9</v>
      </c>
    </row>
    <row r="4" spans="1:11" x14ac:dyDescent="0.3">
      <c r="A4" s="3" t="s">
        <v>120</v>
      </c>
      <c r="B4" s="39">
        <v>1.2589999999999999</v>
      </c>
      <c r="F4" t="s">
        <v>154</v>
      </c>
      <c r="G4">
        <v>0.79090000000000005</v>
      </c>
      <c r="H4">
        <v>0.50649999999999995</v>
      </c>
      <c r="I4">
        <v>50</v>
      </c>
      <c r="J4">
        <v>1</v>
      </c>
      <c r="K4">
        <v>406.7</v>
      </c>
    </row>
    <row r="5" spans="1:11" x14ac:dyDescent="0.3">
      <c r="A5" s="3" t="s">
        <v>121</v>
      </c>
      <c r="B5" s="39">
        <v>4.0990000000000002</v>
      </c>
      <c r="F5" t="s">
        <v>155</v>
      </c>
      <c r="G5">
        <v>0.77500000000000002</v>
      </c>
      <c r="H5">
        <v>0.57969999999999999</v>
      </c>
      <c r="I5">
        <v>50</v>
      </c>
      <c r="J5">
        <v>1</v>
      </c>
      <c r="K5">
        <v>387.7</v>
      </c>
    </row>
    <row r="6" spans="1:11" x14ac:dyDescent="0.3">
      <c r="A6" s="3" t="s">
        <v>122</v>
      </c>
      <c r="B6" s="39">
        <v>1.921</v>
      </c>
      <c r="F6" t="s">
        <v>156</v>
      </c>
      <c r="G6">
        <v>0.93759999999999999</v>
      </c>
      <c r="H6">
        <v>0.1</v>
      </c>
      <c r="I6">
        <v>50</v>
      </c>
      <c r="J6">
        <v>1</v>
      </c>
      <c r="K6">
        <v>453</v>
      </c>
    </row>
    <row r="7" spans="1:11" x14ac:dyDescent="0.3">
      <c r="A7" s="3" t="s">
        <v>123</v>
      </c>
      <c r="B7" s="38">
        <v>32.880000000000003</v>
      </c>
      <c r="F7" t="s">
        <v>157</v>
      </c>
      <c r="G7">
        <v>0.81679999999999997</v>
      </c>
      <c r="H7">
        <v>0.16350000000000001</v>
      </c>
      <c r="I7">
        <v>50</v>
      </c>
      <c r="J7">
        <v>1</v>
      </c>
      <c r="K7">
        <v>327.5</v>
      </c>
    </row>
    <row r="8" spans="1:11" x14ac:dyDescent="0.3">
      <c r="A8" t="s">
        <v>124</v>
      </c>
      <c r="B8">
        <v>17041</v>
      </c>
    </row>
    <row r="9" spans="1:11" x14ac:dyDescent="0.3">
      <c r="A9" t="s">
        <v>125</v>
      </c>
      <c r="B9">
        <v>14699</v>
      </c>
    </row>
    <row r="10" spans="1:11" x14ac:dyDescent="0.3">
      <c r="A10" t="s">
        <v>126</v>
      </c>
      <c r="B10">
        <v>17180</v>
      </c>
    </row>
    <row r="11" spans="1:11" x14ac:dyDescent="0.3">
      <c r="A11" t="s">
        <v>127</v>
      </c>
      <c r="B11">
        <v>11794</v>
      </c>
    </row>
    <row r="12" spans="1:11" x14ac:dyDescent="0.3">
      <c r="A12" t="s">
        <v>128</v>
      </c>
      <c r="B12">
        <v>12290</v>
      </c>
    </row>
    <row r="13" spans="1:11" x14ac:dyDescent="0.3">
      <c r="A13" t="s">
        <v>129</v>
      </c>
      <c r="B13">
        <v>23902</v>
      </c>
    </row>
    <row r="15" spans="1:11" x14ac:dyDescent="0.3">
      <c r="A15" t="s">
        <v>116</v>
      </c>
    </row>
    <row r="16" spans="1:11" x14ac:dyDescent="0.3">
      <c r="A16" s="3">
        <v>3.036</v>
      </c>
      <c r="B16" s="3"/>
    </row>
    <row r="17" spans="1:1" x14ac:dyDescent="0.3">
      <c r="A17">
        <v>2.1520000000000001</v>
      </c>
    </row>
    <row r="18" spans="1:1" x14ac:dyDescent="0.3">
      <c r="A18">
        <v>1.946</v>
      </c>
    </row>
    <row r="19" spans="1:1" x14ac:dyDescent="0.3">
      <c r="A19">
        <v>18.32</v>
      </c>
    </row>
    <row r="20" spans="1:1" x14ac:dyDescent="0.3">
      <c r="A20">
        <v>1.8879999999999999</v>
      </c>
    </row>
    <row r="21" spans="1:1" x14ac:dyDescent="0.3">
      <c r="A21">
        <v>48.01</v>
      </c>
    </row>
    <row r="22" spans="1:1" x14ac:dyDescent="0.3">
      <c r="A22" t="s">
        <v>130</v>
      </c>
    </row>
    <row r="23" spans="1:1" x14ac:dyDescent="0.3">
      <c r="A23" t="s">
        <v>131</v>
      </c>
    </row>
    <row r="24" spans="1:1" x14ac:dyDescent="0.3">
      <c r="A24" t="s">
        <v>132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9" spans="1:1" x14ac:dyDescent="0.3">
      <c r="A29" t="s">
        <v>117</v>
      </c>
    </row>
    <row r="30" spans="1:1" x14ac:dyDescent="0.3">
      <c r="A30">
        <v>13.92</v>
      </c>
    </row>
    <row r="31" spans="1:1" x14ac:dyDescent="0.3">
      <c r="A31">
        <v>0.56899999999999995</v>
      </c>
    </row>
    <row r="32" spans="1:1" x14ac:dyDescent="0.3">
      <c r="A32">
        <v>0.26600000000000001</v>
      </c>
    </row>
    <row r="33" spans="1:1" x14ac:dyDescent="0.3">
      <c r="A33">
        <v>0.47699999999999998</v>
      </c>
    </row>
    <row r="34" spans="1:1" x14ac:dyDescent="0.3">
      <c r="A34">
        <v>2.8959999999999999</v>
      </c>
    </row>
    <row r="35" spans="1:1" x14ac:dyDescent="0.3">
      <c r="A35">
        <v>40.78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>
        <v>5806</v>
      </c>
    </row>
    <row r="40" spans="1:1" x14ac:dyDescent="0.3">
      <c r="A40" t="s">
        <v>139</v>
      </c>
    </row>
    <row r="41" spans="1:1" x14ac:dyDescent="0.3">
      <c r="A41" t="s">
        <v>140</v>
      </c>
    </row>
    <row r="43" spans="1:1" x14ac:dyDescent="0.3">
      <c r="A43" t="s">
        <v>118</v>
      </c>
    </row>
    <row r="44" spans="1:1" x14ac:dyDescent="0.3">
      <c r="A44">
        <v>1.3740000000000001</v>
      </c>
    </row>
    <row r="45" spans="1:1" x14ac:dyDescent="0.3">
      <c r="A45">
        <v>8.0719999999999992</v>
      </c>
    </row>
    <row r="46" spans="1:1" x14ac:dyDescent="0.3">
      <c r="A46">
        <v>5.7439999999999998</v>
      </c>
    </row>
    <row r="47" spans="1:1" x14ac:dyDescent="0.3">
      <c r="A47">
        <v>1004</v>
      </c>
    </row>
    <row r="48" spans="1:1" x14ac:dyDescent="0.3">
      <c r="A48">
        <v>1.966</v>
      </c>
    </row>
    <row r="49" spans="1:1" x14ac:dyDescent="0.3">
      <c r="A49">
        <v>1645</v>
      </c>
    </row>
    <row r="50" spans="1:1" x14ac:dyDescent="0.3">
      <c r="A50" t="s">
        <v>141</v>
      </c>
    </row>
    <row r="51" spans="1:1" x14ac:dyDescent="0.3">
      <c r="A51" t="s">
        <v>142</v>
      </c>
    </row>
    <row r="52" spans="1:1" x14ac:dyDescent="0.3">
      <c r="A52" t="s">
        <v>143</v>
      </c>
    </row>
    <row r="53" spans="1:1" x14ac:dyDescent="0.3">
      <c r="A53" t="s">
        <v>144</v>
      </c>
    </row>
    <row r="54" spans="1:1" x14ac:dyDescent="0.3">
      <c r="A54" t="s">
        <v>145</v>
      </c>
    </row>
    <row r="55" spans="1:1" x14ac:dyDescent="0.3">
      <c r="A5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976-1F9D-4521-BFCB-8389D9F3AE5F}">
  <dimension ref="A1:N30"/>
  <sheetViews>
    <sheetView topLeftCell="A9" workbookViewId="0">
      <selection activeCell="I30" sqref="I30:N30"/>
    </sheetView>
  </sheetViews>
  <sheetFormatPr defaultRowHeight="14.4" x14ac:dyDescent="0.3"/>
  <cols>
    <col min="2" max="2" width="16.109375" bestFit="1" customWidth="1"/>
  </cols>
  <sheetData>
    <row r="1" spans="1:9" x14ac:dyDescent="0.3">
      <c r="A1" t="s">
        <v>3</v>
      </c>
    </row>
    <row r="2" spans="1:9" x14ac:dyDescent="0.3">
      <c r="A2">
        <v>2</v>
      </c>
      <c r="B2" s="1">
        <v>0.45001318515774102</v>
      </c>
      <c r="C2" s="1">
        <v>0.451111005796686</v>
      </c>
      <c r="D2" s="1">
        <v>0.51519663046880404</v>
      </c>
      <c r="E2" s="1">
        <v>0.54589874080093403</v>
      </c>
      <c r="F2" s="1">
        <v>0.42081714051996999</v>
      </c>
      <c r="I2">
        <v>363.39299999999997</v>
      </c>
    </row>
    <row r="3" spans="1:9" x14ac:dyDescent="0.3">
      <c r="A3">
        <v>3</v>
      </c>
      <c r="B3" s="1">
        <v>4.2905398699690699E-2</v>
      </c>
      <c r="C3" s="1">
        <v>0.119204489253286</v>
      </c>
      <c r="D3" s="1">
        <v>0.161434982649105</v>
      </c>
      <c r="E3" s="1">
        <v>9.6502101484839106E-2</v>
      </c>
      <c r="F3" s="1">
        <v>0.13050640767771901</v>
      </c>
      <c r="I3" t="s">
        <v>19</v>
      </c>
    </row>
    <row r="4" spans="1:9" x14ac:dyDescent="0.3">
      <c r="A4">
        <v>4</v>
      </c>
      <c r="B4" s="1">
        <v>6.0849093685008099E-2</v>
      </c>
      <c r="C4" s="1">
        <v>0.156610526030558</v>
      </c>
      <c r="D4" s="1">
        <v>0.174373660446316</v>
      </c>
      <c r="E4" s="1">
        <v>9.3212351034178395E-2</v>
      </c>
      <c r="F4" s="1">
        <v>0.19268968550757001</v>
      </c>
      <c r="I4" t="s">
        <v>20</v>
      </c>
    </row>
    <row r="5" spans="1:9" x14ac:dyDescent="0.3">
      <c r="A5">
        <v>5</v>
      </c>
      <c r="B5" s="1">
        <v>0.17639374508299499</v>
      </c>
      <c r="C5" s="1">
        <v>8.9200853387824505E-2</v>
      </c>
      <c r="D5" s="1">
        <v>0.14301509580456301</v>
      </c>
      <c r="E5" s="1">
        <v>0.11020204974744099</v>
      </c>
      <c r="F5" s="1">
        <v>9.4294595696987296E-2</v>
      </c>
      <c r="I5" t="s">
        <v>21</v>
      </c>
    </row>
    <row r="6" spans="1:9" x14ac:dyDescent="0.3">
      <c r="A6">
        <v>6</v>
      </c>
      <c r="B6" s="1">
        <v>0.102792690730237</v>
      </c>
      <c r="C6" s="1">
        <v>0.104030767381089</v>
      </c>
      <c r="D6" s="1">
        <v>0.18112636036377999</v>
      </c>
      <c r="E6" s="1">
        <v>0.16226486287007699</v>
      </c>
      <c r="F6" s="1">
        <v>7.3818267853985306E-2</v>
      </c>
      <c r="I6" t="s">
        <v>22</v>
      </c>
    </row>
    <row r="8" spans="1:9" x14ac:dyDescent="0.3">
      <c r="A8" t="s">
        <v>4</v>
      </c>
    </row>
    <row r="9" spans="1:9" x14ac:dyDescent="0.3">
      <c r="A9">
        <v>1</v>
      </c>
      <c r="B9" s="1">
        <v>0.305099204962472</v>
      </c>
      <c r="C9" s="1">
        <v>0.44407054607834401</v>
      </c>
      <c r="D9" s="1">
        <v>0.40911367953584599</v>
      </c>
      <c r="E9" s="1">
        <v>0.377778342613378</v>
      </c>
      <c r="F9" s="1">
        <v>0.41236650380780998</v>
      </c>
      <c r="I9" t="s">
        <v>31</v>
      </c>
    </row>
    <row r="10" spans="1:9" x14ac:dyDescent="0.3">
      <c r="A10">
        <v>2</v>
      </c>
      <c r="B10" s="1">
        <v>0.113788948412263</v>
      </c>
      <c r="C10" s="1">
        <v>8.3113454945618906E-2</v>
      </c>
      <c r="D10" s="1">
        <v>0.12551949139320501</v>
      </c>
      <c r="E10" s="1">
        <v>0.19960819266004301</v>
      </c>
      <c r="F10" s="1">
        <v>0.24485156802299601</v>
      </c>
    </row>
    <row r="11" spans="1:9" x14ac:dyDescent="0.3">
      <c r="A11">
        <v>3</v>
      </c>
      <c r="B11" s="1">
        <v>0.17893471043357501</v>
      </c>
      <c r="C11" s="1">
        <v>0.15585180874747101</v>
      </c>
      <c r="D11" s="1">
        <v>0.105499427030701</v>
      </c>
      <c r="E11" s="1">
        <v>8.7455500761162097E-2</v>
      </c>
      <c r="F11" s="1">
        <v>9.6037941849076602E-2</v>
      </c>
    </row>
    <row r="12" spans="1:9" x14ac:dyDescent="0.3">
      <c r="A12">
        <v>4</v>
      </c>
      <c r="B12" s="1">
        <v>9.0338684935777402E-2</v>
      </c>
      <c r="C12" s="1">
        <v>5.3628862915220302E-2</v>
      </c>
      <c r="D12" s="1">
        <v>6.8529774834357002E-2</v>
      </c>
      <c r="E12" s="1">
        <v>5.7967274718946797E-2</v>
      </c>
      <c r="F12" s="1">
        <v>9.0158905079726598E-2</v>
      </c>
    </row>
    <row r="13" spans="1:9" x14ac:dyDescent="0.3">
      <c r="A13">
        <v>5</v>
      </c>
      <c r="B13" s="1">
        <v>9.27320711724791E-2</v>
      </c>
      <c r="C13" s="1">
        <v>2.7564757771104901E-2</v>
      </c>
      <c r="D13" s="1">
        <v>4.5836128698532201E-2</v>
      </c>
      <c r="E13" s="1">
        <v>7.1338147512192293E-2</v>
      </c>
      <c r="F13" s="1">
        <v>5.9848557277288501E-2</v>
      </c>
    </row>
    <row r="14" spans="1:9" x14ac:dyDescent="0.3">
      <c r="A14">
        <v>6</v>
      </c>
      <c r="B14" s="1">
        <v>3.9317140542130501E-2</v>
      </c>
      <c r="C14" s="1">
        <v>2.68237890481655E-2</v>
      </c>
      <c r="D14" s="1">
        <v>3.1556962017103903E-2</v>
      </c>
      <c r="E14" s="1">
        <v>6.8771334157419803E-2</v>
      </c>
      <c r="F14" s="1">
        <v>6.3926594414105101E-2</v>
      </c>
    </row>
    <row r="16" spans="1:9" x14ac:dyDescent="0.3">
      <c r="A16" t="s">
        <v>30</v>
      </c>
      <c r="D16" t="s">
        <v>32</v>
      </c>
    </row>
    <row r="17" spans="1:14" x14ac:dyDescent="0.3">
      <c r="A17">
        <v>2</v>
      </c>
      <c r="B17">
        <f>AVERAGE(B2:F2)</f>
        <v>0.47660734054882703</v>
      </c>
      <c r="D17" s="1">
        <v>1</v>
      </c>
      <c r="E17">
        <f>AVERAGE(B9:F9)</f>
        <v>0.38968565539956995</v>
      </c>
    </row>
    <row r="18" spans="1:14" x14ac:dyDescent="0.3">
      <c r="A18">
        <v>3</v>
      </c>
      <c r="B18">
        <f t="shared" ref="B18:B21" si="0">AVERAGE(B3:F3)</f>
        <v>0.11011067595292796</v>
      </c>
      <c r="D18" s="1">
        <v>2</v>
      </c>
      <c r="E18">
        <f t="shared" ref="E18:E22" si="1">AVERAGE(B10:F10)</f>
        <v>0.15337633108682519</v>
      </c>
    </row>
    <row r="19" spans="1:14" x14ac:dyDescent="0.3">
      <c r="A19">
        <v>4</v>
      </c>
      <c r="B19">
        <f t="shared" si="0"/>
        <v>0.13554706334072611</v>
      </c>
      <c r="D19" s="1">
        <v>3</v>
      </c>
      <c r="E19">
        <f t="shared" si="1"/>
        <v>0.12475587776439716</v>
      </c>
    </row>
    <row r="20" spans="1:14" x14ac:dyDescent="0.3">
      <c r="A20">
        <v>5</v>
      </c>
      <c r="B20">
        <f t="shared" si="0"/>
        <v>0.12262126794396215</v>
      </c>
      <c r="D20" s="1">
        <v>4</v>
      </c>
      <c r="E20">
        <f t="shared" si="1"/>
        <v>7.212470049680561E-2</v>
      </c>
    </row>
    <row r="21" spans="1:14" x14ac:dyDescent="0.3">
      <c r="A21">
        <v>6</v>
      </c>
      <c r="B21">
        <f t="shared" si="0"/>
        <v>0.12480658983983366</v>
      </c>
      <c r="D21" s="1">
        <v>5</v>
      </c>
      <c r="E21">
        <f t="shared" si="1"/>
        <v>5.9463932486319392E-2</v>
      </c>
    </row>
    <row r="22" spans="1:14" x14ac:dyDescent="0.3">
      <c r="D22" s="1">
        <v>6</v>
      </c>
      <c r="E22">
        <f t="shared" si="1"/>
        <v>4.6079164035784957E-2</v>
      </c>
    </row>
    <row r="29" spans="1:14" x14ac:dyDescent="0.3">
      <c r="I29" cm="1">
        <f t="array" ref="I29:M29">TRANSPOSE(B17:B21)</f>
        <v>0.47660734054882703</v>
      </c>
      <c r="J29">
        <v>0.11011067595292796</v>
      </c>
      <c r="K29">
        <v>0.13554706334072611</v>
      </c>
      <c r="L29">
        <v>0.12262126794396215</v>
      </c>
      <c r="M29">
        <v>0.12480658983983366</v>
      </c>
    </row>
    <row r="30" spans="1:14" x14ac:dyDescent="0.3">
      <c r="I30" cm="1">
        <f t="array" ref="I30:N30">TRANSPOSE(E17:E22)</f>
        <v>0.38968565539956995</v>
      </c>
      <c r="J30">
        <v>0.15337633108682519</v>
      </c>
      <c r="K30">
        <v>0.12475587776439716</v>
      </c>
      <c r="L30">
        <v>7.212470049680561E-2</v>
      </c>
      <c r="M30">
        <v>5.9463932486319392E-2</v>
      </c>
      <c r="N30">
        <v>4.6079164035784957E-2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46A-66A1-4DD3-9CF2-7E67647E97FA}">
  <dimension ref="A1:AF86"/>
  <sheetViews>
    <sheetView workbookViewId="0">
      <selection activeCell="H27" sqref="H27"/>
    </sheetView>
  </sheetViews>
  <sheetFormatPr defaultRowHeight="14.4" x14ac:dyDescent="0.3"/>
  <cols>
    <col min="4" max="5" width="10.44140625" bestFit="1" customWidth="1"/>
    <col min="9" max="9" width="16.109375" bestFit="1" customWidth="1"/>
  </cols>
  <sheetData>
    <row r="1" spans="1:32" x14ac:dyDescent="0.3">
      <c r="A1" t="s">
        <v>5</v>
      </c>
      <c r="B1" t="s">
        <v>1</v>
      </c>
      <c r="I1" t="s">
        <v>1</v>
      </c>
      <c r="J1" t="s">
        <v>38</v>
      </c>
      <c r="K1" t="s">
        <v>40</v>
      </c>
      <c r="L1" t="s">
        <v>39</v>
      </c>
    </row>
    <row r="2" spans="1:32" x14ac:dyDescent="0.3">
      <c r="A2" t="s">
        <v>6</v>
      </c>
      <c r="B2">
        <v>2.1075758971819299E-2</v>
      </c>
      <c r="C2">
        <v>2.1075758971819299E-2</v>
      </c>
      <c r="D2">
        <v>2.1075758971819299E-2</v>
      </c>
      <c r="E2">
        <v>2.1075758971819299E-2</v>
      </c>
      <c r="F2">
        <v>2.1075758971819299E-2</v>
      </c>
      <c r="H2" t="s">
        <v>6</v>
      </c>
      <c r="I2">
        <f>AVERAGE(B2:F2)</f>
        <v>2.1075758971819299E-2</v>
      </c>
      <c r="J2">
        <f>AVERAGE(B22:F22)</f>
        <v>6.9729444238272625E-2</v>
      </c>
      <c r="K2">
        <f>AVERAGE(B43:F43)</f>
        <v>3.0899419594790763E-2</v>
      </c>
      <c r="L2">
        <f>AVERAGE(B64:F64)</f>
        <v>0.12797448120349486</v>
      </c>
      <c r="O2" cm="1">
        <f t="array" ref="O2:AF5">TRANSPOSE(I2:L19)</f>
        <v>2.1075758971819299E-2</v>
      </c>
      <c r="P2">
        <v>0.118577767019256</v>
      </c>
      <c r="Q2">
        <v>3.7061684901195303E-2</v>
      </c>
      <c r="R2">
        <v>0.158754506333149</v>
      </c>
      <c r="S2">
        <v>6.3486879872041695E-3</v>
      </c>
      <c r="T2">
        <v>0.13520123839432799</v>
      </c>
      <c r="U2">
        <v>0.39955316291043103</v>
      </c>
      <c r="V2">
        <v>0.11977435406855701</v>
      </c>
      <c r="W2">
        <v>0.15954471471496301</v>
      </c>
      <c r="X2">
        <v>6.4386306866088205E-2</v>
      </c>
      <c r="Y2">
        <v>7.7000031150672901E-2</v>
      </c>
      <c r="Z2">
        <v>0.50981299744753406</v>
      </c>
      <c r="AA2">
        <v>0.22743134408643101</v>
      </c>
      <c r="AB2">
        <v>0.14401833848794801</v>
      </c>
      <c r="AC2">
        <v>0.34234203862773599</v>
      </c>
      <c r="AD2">
        <v>0.64958299976962497</v>
      </c>
      <c r="AE2">
        <v>0.12953472302080399</v>
      </c>
      <c r="AF2">
        <v>0.67751439997832696</v>
      </c>
    </row>
    <row r="3" spans="1:32" x14ac:dyDescent="0.3">
      <c r="A3" t="s">
        <v>7</v>
      </c>
      <c r="B3" s="1">
        <v>0.118577767019256</v>
      </c>
      <c r="C3" s="1">
        <v>0.118577767019256</v>
      </c>
      <c r="D3" s="1">
        <v>0.118577767019256</v>
      </c>
      <c r="E3" s="1">
        <v>0.118577767019256</v>
      </c>
      <c r="F3" s="1">
        <v>0.118577767019256</v>
      </c>
      <c r="H3" t="s">
        <v>7</v>
      </c>
      <c r="I3">
        <f t="shared" ref="I3:I19" si="0">AVERAGE(B3:F3)</f>
        <v>0.118577767019256</v>
      </c>
      <c r="J3">
        <f t="shared" ref="J3:J19" si="1">AVERAGE(B23:F23)</f>
        <v>0.1615452294618954</v>
      </c>
      <c r="K3">
        <f t="shared" ref="K3:K19" si="2">AVERAGE(B44:F44)</f>
        <v>7.2767805148412051E-2</v>
      </c>
      <c r="L3">
        <f t="shared" ref="L3:L19" si="3">AVERAGE(B65:F65)</f>
        <v>0.29471136593212161</v>
      </c>
      <c r="O3">
        <v>6.9729444238272625E-2</v>
      </c>
      <c r="P3">
        <v>0.1615452294618954</v>
      </c>
      <c r="Q3">
        <v>0.15199892431328255</v>
      </c>
      <c r="R3">
        <v>0.111740982119791</v>
      </c>
      <c r="S3">
        <v>0.12140088448528016</v>
      </c>
      <c r="T3">
        <v>0.22691610063416742</v>
      </c>
      <c r="U3">
        <v>0.31869615806825713</v>
      </c>
      <c r="V3">
        <v>0.18896565825378714</v>
      </c>
      <c r="W3">
        <v>0.160035519493606</v>
      </c>
      <c r="X3">
        <v>8.5414650866564509E-2</v>
      </c>
      <c r="Y3">
        <v>0.12364125376115458</v>
      </c>
      <c r="Z3">
        <v>0.45418348463693076</v>
      </c>
      <c r="AA3">
        <v>0.2502440003396314</v>
      </c>
      <c r="AB3">
        <v>0.30738217267831403</v>
      </c>
      <c r="AC3">
        <v>0.28020460352718279</v>
      </c>
      <c r="AD3">
        <v>0.87137829353985075</v>
      </c>
      <c r="AE3">
        <v>0.27366647007056022</v>
      </c>
      <c r="AF3">
        <v>0.65372150028045695</v>
      </c>
    </row>
    <row r="4" spans="1:32" x14ac:dyDescent="0.3">
      <c r="A4" t="s">
        <v>8</v>
      </c>
      <c r="B4" s="1">
        <v>3.7061684901195303E-2</v>
      </c>
      <c r="C4" s="1">
        <v>3.7061684901195303E-2</v>
      </c>
      <c r="D4" s="1">
        <v>3.7061684901195303E-2</v>
      </c>
      <c r="E4" s="1">
        <v>3.7061684901195303E-2</v>
      </c>
      <c r="F4" s="1">
        <v>3.7061684901195303E-2</v>
      </c>
      <c r="H4" t="s">
        <v>8</v>
      </c>
      <c r="I4">
        <f t="shared" si="0"/>
        <v>3.7061684901195303E-2</v>
      </c>
      <c r="J4">
        <f t="shared" si="1"/>
        <v>0.15199892431328255</v>
      </c>
      <c r="K4">
        <f t="shared" si="2"/>
        <v>6.7291108935319324E-2</v>
      </c>
      <c r="L4">
        <f t="shared" si="3"/>
        <v>0.27906064738022762</v>
      </c>
      <c r="O4">
        <v>3.0899419594790763E-2</v>
      </c>
      <c r="P4">
        <v>7.2767805148412051E-2</v>
      </c>
      <c r="Q4">
        <v>6.7291108935319324E-2</v>
      </c>
      <c r="R4">
        <v>5.1145063606254135E-2</v>
      </c>
      <c r="S4">
        <v>4.6935227135013878E-2</v>
      </c>
      <c r="T4">
        <v>0.10927685542948544</v>
      </c>
      <c r="U4">
        <v>0.20930242816373421</v>
      </c>
      <c r="V4">
        <v>0.1141535809565712</v>
      </c>
      <c r="W4">
        <v>8.0415486062027156E-2</v>
      </c>
      <c r="X4">
        <v>3.8892858891884922E-2</v>
      </c>
      <c r="Y4">
        <v>4.9447586205421556E-2</v>
      </c>
      <c r="Z4">
        <v>0.32947834018264233</v>
      </c>
      <c r="AA4">
        <v>0.10327332438070014</v>
      </c>
      <c r="AB4">
        <v>0.19409702862859501</v>
      </c>
      <c r="AC4">
        <v>0.15112640592793741</v>
      </c>
      <c r="AD4">
        <v>0.87086764953871643</v>
      </c>
      <c r="AE4">
        <v>0.16873091288099001</v>
      </c>
      <c r="AF4">
        <v>0.49358238932233861</v>
      </c>
    </row>
    <row r="5" spans="1:32" x14ac:dyDescent="0.3">
      <c r="A5" t="s">
        <v>37</v>
      </c>
      <c r="B5" s="1">
        <v>0.158754506333149</v>
      </c>
      <c r="C5" s="1">
        <v>0.158754506333149</v>
      </c>
      <c r="D5" s="1">
        <v>0.158754506333149</v>
      </c>
      <c r="E5" s="1">
        <v>0.158754506333149</v>
      </c>
      <c r="F5" s="1">
        <v>0.158754506333149</v>
      </c>
      <c r="G5" s="1"/>
      <c r="H5" t="s">
        <v>37</v>
      </c>
      <c r="I5">
        <f t="shared" si="0"/>
        <v>0.158754506333149</v>
      </c>
      <c r="J5">
        <f t="shared" si="1"/>
        <v>0.111740982119791</v>
      </c>
      <c r="K5">
        <f t="shared" si="2"/>
        <v>5.1145063606254135E-2</v>
      </c>
      <c r="L5">
        <f t="shared" si="3"/>
        <v>0.20263485989009583</v>
      </c>
      <c r="O5">
        <v>0.12797448120349486</v>
      </c>
      <c r="P5">
        <v>0.29471136593212161</v>
      </c>
      <c r="Q5">
        <v>0.27906064738022762</v>
      </c>
      <c r="R5">
        <v>0.20263485989009583</v>
      </c>
      <c r="S5">
        <v>0.23309937051068017</v>
      </c>
      <c r="T5">
        <v>0.40337496844119042</v>
      </c>
      <c r="U5">
        <v>0.48278675292504181</v>
      </c>
      <c r="V5">
        <v>0.30118377419961045</v>
      </c>
      <c r="W5">
        <v>0.27946556964097502</v>
      </c>
      <c r="X5">
        <v>0.15519733882858427</v>
      </c>
      <c r="Y5">
        <v>0.2349317550947542</v>
      </c>
      <c r="Z5">
        <v>0.6412412013183636</v>
      </c>
      <c r="AA5">
        <v>0.47070001427802827</v>
      </c>
      <c r="AB5">
        <v>0.4773098887528926</v>
      </c>
      <c r="AC5">
        <v>0.47382189992605123</v>
      </c>
      <c r="AD5">
        <v>0.87214425954155117</v>
      </c>
      <c r="AE5">
        <v>0.43106980585491578</v>
      </c>
      <c r="AF5">
        <v>0.89393016671763481</v>
      </c>
    </row>
    <row r="6" spans="1:32" x14ac:dyDescent="0.3">
      <c r="A6" t="s">
        <v>9</v>
      </c>
      <c r="B6" s="1">
        <v>6.3486879872041704E-3</v>
      </c>
      <c r="C6" s="1">
        <v>6.3486879872041704E-3</v>
      </c>
      <c r="D6" s="1">
        <v>6.3486879872041704E-3</v>
      </c>
      <c r="E6" s="1">
        <v>6.3486879872041704E-3</v>
      </c>
      <c r="F6" s="1">
        <v>6.3486879872041704E-3</v>
      </c>
      <c r="H6" t="s">
        <v>9</v>
      </c>
      <c r="I6">
        <f t="shared" si="0"/>
        <v>6.3486879872041695E-3</v>
      </c>
      <c r="J6">
        <f t="shared" si="1"/>
        <v>0.12140088448528016</v>
      </c>
      <c r="K6">
        <f t="shared" si="2"/>
        <v>4.6935227135013878E-2</v>
      </c>
      <c r="L6">
        <f t="shared" si="3"/>
        <v>0.23309937051068017</v>
      </c>
    </row>
    <row r="7" spans="1:32" x14ac:dyDescent="0.3">
      <c r="A7" t="s">
        <v>10</v>
      </c>
      <c r="B7" s="1">
        <v>0.13520123839432799</v>
      </c>
      <c r="C7" s="1">
        <v>0.13520123839432799</v>
      </c>
      <c r="D7" s="1">
        <v>0.13520123839432799</v>
      </c>
      <c r="E7" s="1">
        <v>0.13520123839432799</v>
      </c>
      <c r="F7" s="1">
        <v>0.13520123839432799</v>
      </c>
      <c r="H7" t="s">
        <v>10</v>
      </c>
      <c r="I7">
        <f t="shared" si="0"/>
        <v>0.13520123839432799</v>
      </c>
      <c r="J7">
        <f t="shared" si="1"/>
        <v>0.22691610063416742</v>
      </c>
      <c r="K7">
        <f t="shared" si="2"/>
        <v>0.10927685542948544</v>
      </c>
      <c r="L7">
        <f t="shared" si="3"/>
        <v>0.40337496844119042</v>
      </c>
    </row>
    <row r="8" spans="1:32" x14ac:dyDescent="0.3">
      <c r="A8" t="s">
        <v>11</v>
      </c>
      <c r="B8" s="1">
        <v>0.39955316291043103</v>
      </c>
      <c r="C8" s="1">
        <v>0.39955316291043103</v>
      </c>
      <c r="D8" s="1">
        <v>0.39955316291043103</v>
      </c>
      <c r="E8" s="1">
        <v>0.39955316291043103</v>
      </c>
      <c r="F8" s="1">
        <v>0.39955316291043103</v>
      </c>
      <c r="H8" t="s">
        <v>11</v>
      </c>
      <c r="I8">
        <f t="shared" si="0"/>
        <v>0.39955316291043103</v>
      </c>
      <c r="J8">
        <f t="shared" si="1"/>
        <v>0.31869615806825713</v>
      </c>
      <c r="K8">
        <f t="shared" si="2"/>
        <v>0.20930242816373421</v>
      </c>
      <c r="L8">
        <f t="shared" si="3"/>
        <v>0.48278675292504181</v>
      </c>
    </row>
    <row r="9" spans="1:32" x14ac:dyDescent="0.3">
      <c r="A9" t="s">
        <v>12</v>
      </c>
      <c r="B9" s="1">
        <v>0.11977435406855701</v>
      </c>
      <c r="C9" s="1">
        <v>0.11977435406855701</v>
      </c>
      <c r="D9" s="1">
        <v>0.11977435406855701</v>
      </c>
      <c r="E9" s="1">
        <v>0.11977435406855701</v>
      </c>
      <c r="F9" s="1">
        <v>0.11977435406855701</v>
      </c>
      <c r="H9" t="s">
        <v>12</v>
      </c>
      <c r="I9">
        <f t="shared" si="0"/>
        <v>0.11977435406855701</v>
      </c>
      <c r="J9">
        <f t="shared" si="1"/>
        <v>0.18896565825378714</v>
      </c>
      <c r="K9">
        <f t="shared" si="2"/>
        <v>0.1141535809565712</v>
      </c>
      <c r="L9">
        <f t="shared" si="3"/>
        <v>0.30118377419961045</v>
      </c>
    </row>
    <row r="10" spans="1:32" x14ac:dyDescent="0.3">
      <c r="A10" t="s">
        <v>13</v>
      </c>
      <c r="B10" s="1">
        <v>0.15954471471496301</v>
      </c>
      <c r="C10" s="1">
        <v>0.15954471471496301</v>
      </c>
      <c r="D10" s="1">
        <v>0.15954471471496301</v>
      </c>
      <c r="E10" s="1">
        <v>0.15954471471496301</v>
      </c>
      <c r="F10" s="1">
        <v>0.15954471471496301</v>
      </c>
      <c r="H10" t="s">
        <v>13</v>
      </c>
      <c r="I10">
        <f t="shared" si="0"/>
        <v>0.15954471471496301</v>
      </c>
      <c r="J10">
        <f t="shared" si="1"/>
        <v>0.160035519493606</v>
      </c>
      <c r="K10">
        <f t="shared" si="2"/>
        <v>8.0415486062027156E-2</v>
      </c>
      <c r="L10">
        <f t="shared" si="3"/>
        <v>0.27946556964097502</v>
      </c>
    </row>
    <row r="11" spans="1:32" x14ac:dyDescent="0.3">
      <c r="A11" t="s">
        <v>14</v>
      </c>
      <c r="B11" s="1">
        <v>6.4386306866088205E-2</v>
      </c>
      <c r="C11" s="1">
        <v>6.4386306866088205E-2</v>
      </c>
      <c r="D11" s="1">
        <v>6.4386306866088205E-2</v>
      </c>
      <c r="E11" s="1">
        <v>6.4386306866088205E-2</v>
      </c>
      <c r="F11" s="1">
        <v>6.4386306866088205E-2</v>
      </c>
      <c r="H11" t="s">
        <v>14</v>
      </c>
      <c r="I11">
        <f t="shared" si="0"/>
        <v>6.4386306866088205E-2</v>
      </c>
      <c r="J11">
        <f t="shared" si="1"/>
        <v>8.5414650866564509E-2</v>
      </c>
      <c r="K11">
        <f t="shared" si="2"/>
        <v>3.8892858891884922E-2</v>
      </c>
      <c r="L11">
        <f t="shared" si="3"/>
        <v>0.15519733882858427</v>
      </c>
    </row>
    <row r="12" spans="1:32" x14ac:dyDescent="0.3">
      <c r="A12" t="s">
        <v>15</v>
      </c>
      <c r="B12" s="1">
        <v>7.7000031150672901E-2</v>
      </c>
      <c r="C12" s="1">
        <v>7.7000031150672901E-2</v>
      </c>
      <c r="D12" s="1">
        <v>7.7000031150672901E-2</v>
      </c>
      <c r="E12" s="1">
        <v>7.7000031150672901E-2</v>
      </c>
      <c r="F12" s="1">
        <v>7.7000031150672901E-2</v>
      </c>
      <c r="H12" t="s">
        <v>15</v>
      </c>
      <c r="I12">
        <f t="shared" si="0"/>
        <v>7.7000031150672901E-2</v>
      </c>
      <c r="J12">
        <f t="shared" si="1"/>
        <v>0.12364125376115458</v>
      </c>
      <c r="K12">
        <f t="shared" si="2"/>
        <v>4.9447586205421556E-2</v>
      </c>
      <c r="L12">
        <f t="shared" si="3"/>
        <v>0.2349317550947542</v>
      </c>
    </row>
    <row r="13" spans="1:32" x14ac:dyDescent="0.3">
      <c r="A13" t="s">
        <v>16</v>
      </c>
      <c r="B13" s="1">
        <v>0.50981299744753406</v>
      </c>
      <c r="C13" s="1">
        <v>0.50981299744753406</v>
      </c>
      <c r="D13" s="1">
        <v>0.50981299744753406</v>
      </c>
      <c r="E13" s="1">
        <v>0.50981299744753406</v>
      </c>
      <c r="F13" s="1">
        <v>0.50981299744753406</v>
      </c>
      <c r="H13" t="s">
        <v>16</v>
      </c>
      <c r="I13">
        <f t="shared" si="0"/>
        <v>0.50981299744753406</v>
      </c>
      <c r="J13">
        <f t="shared" si="1"/>
        <v>0.45418348463693076</v>
      </c>
      <c r="K13">
        <f t="shared" si="2"/>
        <v>0.32947834018264233</v>
      </c>
      <c r="L13">
        <f t="shared" si="3"/>
        <v>0.6412412013183636</v>
      </c>
    </row>
    <row r="14" spans="1:32" x14ac:dyDescent="0.3">
      <c r="A14" t="s">
        <v>17</v>
      </c>
      <c r="B14" s="1">
        <v>0.22743134408643101</v>
      </c>
      <c r="C14" s="1">
        <v>0.22743134408643101</v>
      </c>
      <c r="D14" s="1">
        <v>0.22743134408643101</v>
      </c>
      <c r="E14" s="1">
        <v>0.22743134408643101</v>
      </c>
      <c r="F14" s="1">
        <v>0.22743134408643101</v>
      </c>
      <c r="G14" s="1"/>
      <c r="H14" t="s">
        <v>17</v>
      </c>
      <c r="I14">
        <f t="shared" si="0"/>
        <v>0.22743134408643101</v>
      </c>
      <c r="J14">
        <f t="shared" si="1"/>
        <v>0.2502440003396314</v>
      </c>
      <c r="K14">
        <f t="shared" si="2"/>
        <v>0.10327332438070014</v>
      </c>
      <c r="L14">
        <f t="shared" si="3"/>
        <v>0.47070001427802827</v>
      </c>
    </row>
    <row r="15" spans="1:32" x14ac:dyDescent="0.3">
      <c r="A15" s="2" t="s">
        <v>28</v>
      </c>
      <c r="B15" s="1">
        <v>0.14401833848794801</v>
      </c>
      <c r="C15" s="1">
        <v>0.14401833848794801</v>
      </c>
      <c r="D15" s="1">
        <v>0.14401833848794801</v>
      </c>
      <c r="E15" s="1">
        <v>0.14401833848794801</v>
      </c>
      <c r="F15" s="1">
        <v>0.14401833848794801</v>
      </c>
      <c r="H15" s="2" t="s">
        <v>28</v>
      </c>
      <c r="I15">
        <f t="shared" si="0"/>
        <v>0.14401833848794801</v>
      </c>
      <c r="J15">
        <f t="shared" si="1"/>
        <v>0.30738217267831403</v>
      </c>
      <c r="K15">
        <f t="shared" si="2"/>
        <v>0.19409702862859501</v>
      </c>
      <c r="L15">
        <f t="shared" si="3"/>
        <v>0.4773098887528926</v>
      </c>
    </row>
    <row r="16" spans="1:32" x14ac:dyDescent="0.3">
      <c r="A16" t="s">
        <v>18</v>
      </c>
      <c r="B16" s="1">
        <v>0.34234203862773599</v>
      </c>
      <c r="C16" s="1">
        <v>0.34234203862773599</v>
      </c>
      <c r="D16" s="1">
        <v>0.34234203862773599</v>
      </c>
      <c r="E16" s="1">
        <v>0.34234203862773599</v>
      </c>
      <c r="F16" s="1">
        <v>0.34234203862773599</v>
      </c>
      <c r="H16" t="s">
        <v>18</v>
      </c>
      <c r="I16">
        <f t="shared" si="0"/>
        <v>0.34234203862773599</v>
      </c>
      <c r="J16">
        <f t="shared" si="1"/>
        <v>0.28020460352718279</v>
      </c>
      <c r="K16">
        <f t="shared" si="2"/>
        <v>0.15112640592793741</v>
      </c>
      <c r="L16">
        <f t="shared" si="3"/>
        <v>0.47382189992605123</v>
      </c>
    </row>
    <row r="17" spans="1:12" x14ac:dyDescent="0.3">
      <c r="A17" t="s">
        <v>101</v>
      </c>
      <c r="B17">
        <v>0.64958299976962497</v>
      </c>
      <c r="C17">
        <v>0.64958299976962497</v>
      </c>
      <c r="D17">
        <v>0.64958299976962497</v>
      </c>
      <c r="E17">
        <v>0.64958299976962497</v>
      </c>
      <c r="F17">
        <v>0.64958299976962497</v>
      </c>
      <c r="H17" t="s">
        <v>101</v>
      </c>
      <c r="I17">
        <f t="shared" si="0"/>
        <v>0.64958299976962497</v>
      </c>
      <c r="J17">
        <f>AVERAGE(B37:F37)</f>
        <v>0.87137829353985075</v>
      </c>
      <c r="K17">
        <f t="shared" si="2"/>
        <v>0.87086764953871643</v>
      </c>
      <c r="L17">
        <f t="shared" si="3"/>
        <v>0.87214425954155117</v>
      </c>
    </row>
    <row r="18" spans="1:12" x14ac:dyDescent="0.3">
      <c r="A18" t="s">
        <v>102</v>
      </c>
      <c r="B18">
        <v>0.12953472302080399</v>
      </c>
      <c r="C18">
        <v>0.12953472302080399</v>
      </c>
      <c r="D18">
        <v>0.12953472302080399</v>
      </c>
      <c r="E18">
        <v>0.12953472302080399</v>
      </c>
      <c r="F18">
        <v>0.12953472302080399</v>
      </c>
      <c r="H18" t="s">
        <v>102</v>
      </c>
      <c r="I18">
        <f t="shared" si="0"/>
        <v>0.12953472302080399</v>
      </c>
      <c r="J18">
        <f t="shared" si="1"/>
        <v>0.27366647007056022</v>
      </c>
      <c r="K18">
        <f t="shared" si="2"/>
        <v>0.16873091288099001</v>
      </c>
      <c r="L18">
        <f t="shared" si="3"/>
        <v>0.43106980585491578</v>
      </c>
    </row>
    <row r="19" spans="1:12" x14ac:dyDescent="0.3">
      <c r="A19" t="s">
        <v>103</v>
      </c>
      <c r="B19">
        <v>0.67751439997832696</v>
      </c>
      <c r="C19">
        <v>0.67751439997832696</v>
      </c>
      <c r="D19">
        <v>0.67751439997832696</v>
      </c>
      <c r="E19">
        <v>0.67751439997832696</v>
      </c>
      <c r="F19">
        <v>0.67751439997832696</v>
      </c>
      <c r="H19" t="s">
        <v>103</v>
      </c>
      <c r="I19">
        <f t="shared" si="0"/>
        <v>0.67751439997832696</v>
      </c>
      <c r="J19">
        <f t="shared" si="1"/>
        <v>0.65372150028045695</v>
      </c>
      <c r="K19">
        <f t="shared" si="2"/>
        <v>0.49358238932233861</v>
      </c>
      <c r="L19">
        <f t="shared" si="3"/>
        <v>0.89393016671763481</v>
      </c>
    </row>
    <row r="21" spans="1:12" x14ac:dyDescent="0.3">
      <c r="A21" t="s">
        <v>5</v>
      </c>
      <c r="B21" t="s">
        <v>2</v>
      </c>
    </row>
    <row r="22" spans="1:12" x14ac:dyDescent="0.3">
      <c r="A22" t="s">
        <v>6</v>
      </c>
      <c r="B22">
        <v>8.6450623990376799E-2</v>
      </c>
      <c r="C22">
        <v>4.0927956835308497E-2</v>
      </c>
      <c r="D22">
        <v>6.4160416207549698E-2</v>
      </c>
      <c r="E22" s="1">
        <v>9.2999180440746204E-2</v>
      </c>
      <c r="F22">
        <v>6.4109043717381894E-2</v>
      </c>
      <c r="K22" s="1"/>
    </row>
    <row r="23" spans="1:12" x14ac:dyDescent="0.3">
      <c r="A23" t="s">
        <v>7</v>
      </c>
      <c r="B23">
        <v>0.16946991761862401</v>
      </c>
      <c r="C23">
        <v>0.18610505329274701</v>
      </c>
      <c r="D23">
        <v>0.18812720260667501</v>
      </c>
      <c r="E23">
        <v>0.12847312133910799</v>
      </c>
      <c r="F23">
        <v>0.13555085245232301</v>
      </c>
    </row>
    <row r="24" spans="1:12" x14ac:dyDescent="0.3">
      <c r="A24" t="s">
        <v>8</v>
      </c>
      <c r="B24">
        <v>0.15860223409013699</v>
      </c>
      <c r="C24">
        <v>0.16195590993234099</v>
      </c>
      <c r="D24">
        <v>0.21835507463477499</v>
      </c>
      <c r="E24">
        <v>7.6990520669472706E-2</v>
      </c>
      <c r="F24">
        <v>0.144090882239687</v>
      </c>
    </row>
    <row r="25" spans="1:12" x14ac:dyDescent="0.3">
      <c r="A25" t="s">
        <v>37</v>
      </c>
      <c r="B25">
        <v>7.6888181834959504E-2</v>
      </c>
      <c r="C25">
        <v>0.17105319246513701</v>
      </c>
      <c r="D25">
        <v>0.13592604988666601</v>
      </c>
      <c r="E25">
        <v>6.3978700381472506E-2</v>
      </c>
      <c r="F25">
        <v>0.11085878603072</v>
      </c>
    </row>
    <row r="26" spans="1:12" x14ac:dyDescent="0.3">
      <c r="A26" t="s">
        <v>9</v>
      </c>
      <c r="B26">
        <v>9.8681747592860594E-2</v>
      </c>
      <c r="C26">
        <v>8.65319583102723E-2</v>
      </c>
      <c r="D26">
        <v>0.17548372137641899</v>
      </c>
      <c r="E26">
        <v>0.111575388173522</v>
      </c>
      <c r="F26">
        <v>0.13473160697332701</v>
      </c>
    </row>
    <row r="27" spans="1:12" x14ac:dyDescent="0.3">
      <c r="A27" t="s">
        <v>10</v>
      </c>
      <c r="B27">
        <v>0.310911641990194</v>
      </c>
      <c r="C27">
        <v>0.192604232659111</v>
      </c>
      <c r="D27">
        <v>0.184808745910813</v>
      </c>
      <c r="E27">
        <v>0.19323142461927501</v>
      </c>
      <c r="F27">
        <v>0.25302445799144402</v>
      </c>
    </row>
    <row r="28" spans="1:12" x14ac:dyDescent="0.3">
      <c r="A28" t="s">
        <v>11</v>
      </c>
      <c r="B28">
        <v>0.31454219800667099</v>
      </c>
      <c r="C28">
        <v>0.22622678742381</v>
      </c>
      <c r="D28">
        <v>0.37970789599143501</v>
      </c>
      <c r="E28">
        <v>0.25962819861186698</v>
      </c>
      <c r="F28">
        <v>0.41337571030750297</v>
      </c>
    </row>
    <row r="29" spans="1:12" x14ac:dyDescent="0.3">
      <c r="A29" t="s">
        <v>12</v>
      </c>
      <c r="B29">
        <v>0.25346231851647699</v>
      </c>
      <c r="C29">
        <v>9.7799634361561694E-2</v>
      </c>
      <c r="D29">
        <v>0.31325921781051902</v>
      </c>
      <c r="E29">
        <v>0.18315211164176001</v>
      </c>
      <c r="F29">
        <v>9.7155008938617907E-2</v>
      </c>
    </row>
    <row r="30" spans="1:12" x14ac:dyDescent="0.3">
      <c r="A30" t="s">
        <v>13</v>
      </c>
      <c r="B30">
        <v>8.5636347923652101E-2</v>
      </c>
      <c r="C30">
        <v>0.211973448354839</v>
      </c>
      <c r="D30">
        <v>0.17174981304762099</v>
      </c>
      <c r="E30">
        <v>0.112445942912394</v>
      </c>
      <c r="F30">
        <v>0.218372045229524</v>
      </c>
    </row>
    <row r="31" spans="1:12" x14ac:dyDescent="0.3">
      <c r="A31" t="s">
        <v>14</v>
      </c>
      <c r="B31">
        <v>0.17430861226733699</v>
      </c>
      <c r="C31">
        <v>3.6069952845464499E-2</v>
      </c>
      <c r="D31">
        <v>4.3355750035035501E-2</v>
      </c>
      <c r="E31">
        <v>7.2028624615946599E-2</v>
      </c>
      <c r="F31">
        <v>0.101310314569039</v>
      </c>
      <c r="H31" s="2"/>
    </row>
    <row r="32" spans="1:12" x14ac:dyDescent="0.3">
      <c r="A32" t="s">
        <v>15</v>
      </c>
      <c r="B32">
        <v>9.2730262632006996E-2</v>
      </c>
      <c r="C32">
        <v>0.165568800181118</v>
      </c>
      <c r="D32">
        <v>0.14609805349684901</v>
      </c>
      <c r="E32">
        <v>0.13047122761563601</v>
      </c>
      <c r="F32">
        <v>8.3337924880162895E-2</v>
      </c>
    </row>
    <row r="33" spans="1:8" x14ac:dyDescent="0.3">
      <c r="A33" t="s">
        <v>16</v>
      </c>
      <c r="B33">
        <v>0.53483077196512596</v>
      </c>
      <c r="C33">
        <v>0.56107820955832499</v>
      </c>
      <c r="D33">
        <v>0.316400213397251</v>
      </c>
      <c r="E33">
        <v>0.51327320573104496</v>
      </c>
      <c r="F33">
        <v>0.34533502253290699</v>
      </c>
    </row>
    <row r="34" spans="1:8" x14ac:dyDescent="0.3">
      <c r="A34" t="s">
        <v>17</v>
      </c>
      <c r="B34">
        <v>0.263318679652843</v>
      </c>
      <c r="C34">
        <v>0.309830577088618</v>
      </c>
      <c r="D34">
        <v>0.197782588644799</v>
      </c>
      <c r="E34">
        <v>0.277075375727309</v>
      </c>
      <c r="F34">
        <v>0.203212780584588</v>
      </c>
    </row>
    <row r="35" spans="1:8" x14ac:dyDescent="0.3">
      <c r="A35" s="2" t="s">
        <v>28</v>
      </c>
      <c r="B35">
        <v>0.39861612905432597</v>
      </c>
      <c r="C35">
        <v>0.364805169159159</v>
      </c>
      <c r="D35">
        <v>0.29311676038641699</v>
      </c>
      <c r="E35">
        <v>0.177499623720488</v>
      </c>
      <c r="F35">
        <v>0.30287318107118</v>
      </c>
    </row>
    <row r="36" spans="1:8" x14ac:dyDescent="0.3">
      <c r="A36" t="s">
        <v>18</v>
      </c>
      <c r="B36">
        <v>0.39871935106676498</v>
      </c>
      <c r="C36">
        <v>0.17275902097836801</v>
      </c>
      <c r="D36">
        <v>0.334657069654202</v>
      </c>
      <c r="E36">
        <v>0.23784109754219601</v>
      </c>
      <c r="F36">
        <v>0.25704647839438299</v>
      </c>
    </row>
    <row r="37" spans="1:8" x14ac:dyDescent="0.3">
      <c r="A37" t="s">
        <v>101</v>
      </c>
      <c r="B37">
        <v>0.79626285758666304</v>
      </c>
      <c r="C37">
        <v>0.81403802716075402</v>
      </c>
      <c r="D37">
        <v>1.0398501923704699</v>
      </c>
      <c r="E37">
        <v>0.83662141222782305</v>
      </c>
      <c r="F37">
        <v>0.87011897835354302</v>
      </c>
    </row>
    <row r="38" spans="1:8" x14ac:dyDescent="0.3">
      <c r="A38" t="s">
        <v>102</v>
      </c>
      <c r="B38">
        <v>0.21814239991218601</v>
      </c>
      <c r="C38">
        <v>0.28005551488337999</v>
      </c>
      <c r="D38">
        <v>0.244536896210167</v>
      </c>
      <c r="E38">
        <v>0.370598303335339</v>
      </c>
      <c r="F38">
        <v>0.25499923601172902</v>
      </c>
    </row>
    <row r="39" spans="1:8" x14ac:dyDescent="0.3">
      <c r="A39" t="s">
        <v>103</v>
      </c>
      <c r="B39">
        <v>0.62620677134448199</v>
      </c>
      <c r="C39">
        <v>0.61176267730088896</v>
      </c>
      <c r="D39">
        <v>0.67409636114600502</v>
      </c>
      <c r="E39">
        <v>0.67491776524861702</v>
      </c>
      <c r="F39">
        <v>0.68162392636229197</v>
      </c>
    </row>
    <row r="42" spans="1:8" x14ac:dyDescent="0.3">
      <c r="A42" t="s">
        <v>5</v>
      </c>
      <c r="B42" t="s">
        <v>2</v>
      </c>
      <c r="C42" t="s">
        <v>35</v>
      </c>
    </row>
    <row r="43" spans="1:8" x14ac:dyDescent="0.3">
      <c r="A43" t="s">
        <v>6</v>
      </c>
      <c r="B43">
        <v>2.7584136420565401E-2</v>
      </c>
      <c r="C43" s="1">
        <v>2.40680137665467E-2</v>
      </c>
      <c r="D43">
        <v>2.28735177900556E-2</v>
      </c>
      <c r="E43">
        <v>5.1557125255025399E-2</v>
      </c>
      <c r="F43">
        <v>2.8414304741760699E-2</v>
      </c>
    </row>
    <row r="44" spans="1:8" x14ac:dyDescent="0.3">
      <c r="A44" t="s">
        <v>7</v>
      </c>
      <c r="B44">
        <v>6.8768698465733094E-2</v>
      </c>
      <c r="C44">
        <v>6.6109206762033704E-2</v>
      </c>
      <c r="D44">
        <v>7.6533802997245604E-2</v>
      </c>
      <c r="E44">
        <v>8.5381844481869501E-2</v>
      </c>
      <c r="F44">
        <v>6.7045473035178396E-2</v>
      </c>
    </row>
    <row r="45" spans="1:8" x14ac:dyDescent="0.3">
      <c r="A45" t="s">
        <v>8</v>
      </c>
      <c r="B45">
        <v>6.9717410475553396E-2</v>
      </c>
      <c r="C45">
        <v>9.6605637848117501E-2</v>
      </c>
      <c r="D45">
        <v>5.0166756000321701E-2</v>
      </c>
      <c r="E45">
        <v>6.3212390898607806E-2</v>
      </c>
      <c r="F45">
        <v>5.6753349453996203E-2</v>
      </c>
    </row>
    <row r="46" spans="1:8" x14ac:dyDescent="0.3">
      <c r="A46" t="s">
        <v>37</v>
      </c>
      <c r="B46">
        <v>3.2240448565411403E-2</v>
      </c>
      <c r="C46">
        <v>8.2093677434922005E-2</v>
      </c>
      <c r="D46">
        <v>4.27384352162508E-2</v>
      </c>
      <c r="E46">
        <v>3.4208605338705601E-2</v>
      </c>
      <c r="F46">
        <v>6.4444151475980899E-2</v>
      </c>
    </row>
    <row r="47" spans="1:8" x14ac:dyDescent="0.3">
      <c r="A47" t="s">
        <v>9</v>
      </c>
      <c r="B47">
        <v>3.6967800037086301E-2</v>
      </c>
      <c r="C47">
        <v>4.3151524504219101E-2</v>
      </c>
      <c r="D47">
        <v>6.5009534956019494E-2</v>
      </c>
      <c r="E47">
        <v>4.3093192657555998E-2</v>
      </c>
      <c r="F47">
        <v>4.6454083520188497E-2</v>
      </c>
    </row>
    <row r="48" spans="1:8" x14ac:dyDescent="0.3">
      <c r="A48" t="s">
        <v>10</v>
      </c>
      <c r="B48">
        <v>0.215232182058093</v>
      </c>
      <c r="C48">
        <v>8.2478063011625802E-2</v>
      </c>
      <c r="D48">
        <v>6.1483160033818297E-2</v>
      </c>
      <c r="E48">
        <v>8.8100803293662294E-2</v>
      </c>
      <c r="F48">
        <v>9.90900687502278E-2</v>
      </c>
      <c r="H48" s="2"/>
    </row>
    <row r="49" spans="1:6" x14ac:dyDescent="0.3">
      <c r="A49" t="s">
        <v>11</v>
      </c>
      <c r="B49">
        <v>0.18207939273969201</v>
      </c>
      <c r="C49">
        <v>0.188853860989524</v>
      </c>
      <c r="D49">
        <v>0.18755178592434901</v>
      </c>
      <c r="E49">
        <v>0.23960080743377299</v>
      </c>
      <c r="F49">
        <v>0.24842629373133299</v>
      </c>
    </row>
    <row r="50" spans="1:6" x14ac:dyDescent="0.3">
      <c r="A50" t="s">
        <v>12</v>
      </c>
      <c r="B50">
        <v>0.13651164001369401</v>
      </c>
      <c r="C50">
        <v>0.113989078284044</v>
      </c>
      <c r="D50">
        <v>9.4528038065086598E-2</v>
      </c>
      <c r="E50">
        <v>0.16525012778252299</v>
      </c>
      <c r="F50">
        <v>6.0489020637508398E-2</v>
      </c>
    </row>
    <row r="51" spans="1:6" x14ac:dyDescent="0.3">
      <c r="A51" t="s">
        <v>13</v>
      </c>
      <c r="B51">
        <v>4.4657107052434003E-2</v>
      </c>
      <c r="C51">
        <v>0.10764496844861</v>
      </c>
      <c r="D51">
        <v>0.100893933325885</v>
      </c>
      <c r="E51">
        <v>5.98020847086825E-2</v>
      </c>
      <c r="F51">
        <v>8.9079336774524204E-2</v>
      </c>
    </row>
    <row r="52" spans="1:6" x14ac:dyDescent="0.3">
      <c r="A52" t="s">
        <v>14</v>
      </c>
      <c r="B52">
        <v>6.8303578631596806E-2</v>
      </c>
      <c r="C52">
        <v>1.73220736499601E-2</v>
      </c>
      <c r="D52">
        <v>1.9098332719330199E-2</v>
      </c>
      <c r="E52">
        <v>5.5919529685370999E-2</v>
      </c>
      <c r="F52">
        <v>3.3820779773166498E-2</v>
      </c>
    </row>
    <row r="53" spans="1:6" x14ac:dyDescent="0.3">
      <c r="A53" t="s">
        <v>15</v>
      </c>
      <c r="B53">
        <v>3.3037599962672401E-2</v>
      </c>
      <c r="C53">
        <v>6.1835357516078097E-2</v>
      </c>
      <c r="D53">
        <v>5.3705675161615403E-2</v>
      </c>
      <c r="E53">
        <v>5.1802775879609998E-2</v>
      </c>
      <c r="F53">
        <v>4.6856522507131897E-2</v>
      </c>
    </row>
    <row r="54" spans="1:6" x14ac:dyDescent="0.3">
      <c r="A54" t="s">
        <v>16</v>
      </c>
      <c r="B54">
        <v>0.36180827269700999</v>
      </c>
      <c r="C54">
        <v>0.344997339571679</v>
      </c>
      <c r="D54">
        <v>0.27538972246507099</v>
      </c>
      <c r="E54">
        <v>0.33279836024538401</v>
      </c>
      <c r="F54">
        <v>0.33239800593406799</v>
      </c>
    </row>
    <row r="55" spans="1:6" x14ac:dyDescent="0.3">
      <c r="A55" t="s">
        <v>17</v>
      </c>
      <c r="B55">
        <v>9.5383207835637501E-2</v>
      </c>
      <c r="C55">
        <v>0.13382091868920101</v>
      </c>
      <c r="D55">
        <v>8.1449703270059903E-2</v>
      </c>
      <c r="E55">
        <v>0.131280130709968</v>
      </c>
      <c r="F55" s="1">
        <v>7.4432661398634206E-2</v>
      </c>
    </row>
    <row r="56" spans="1:6" x14ac:dyDescent="0.3">
      <c r="A56" s="2" t="s">
        <v>28</v>
      </c>
      <c r="B56">
        <v>0.25933089849569502</v>
      </c>
      <c r="C56">
        <v>0.247942580703993</v>
      </c>
      <c r="D56">
        <v>0.150558132969903</v>
      </c>
      <c r="E56">
        <v>0.114514454232666</v>
      </c>
      <c r="F56">
        <v>0.19813907674071801</v>
      </c>
    </row>
    <row r="57" spans="1:6" x14ac:dyDescent="0.3">
      <c r="A57" t="s">
        <v>18</v>
      </c>
      <c r="B57">
        <v>0.14685205665353199</v>
      </c>
      <c r="C57">
        <v>0.251511271644066</v>
      </c>
      <c r="D57">
        <v>0.104295663391769</v>
      </c>
      <c r="E57">
        <v>0.104642155608656</v>
      </c>
      <c r="F57">
        <v>0.148330882341664</v>
      </c>
    </row>
    <row r="58" spans="1:6" x14ac:dyDescent="0.3">
      <c r="A58" t="s">
        <v>101</v>
      </c>
      <c r="B58">
        <v>0.76169128909485895</v>
      </c>
      <c r="C58">
        <v>0.89494807313551294</v>
      </c>
      <c r="D58">
        <v>0.92586329423806901</v>
      </c>
      <c r="E58">
        <v>0.83498194740813203</v>
      </c>
      <c r="F58">
        <v>0.93685364381700997</v>
      </c>
    </row>
    <row r="59" spans="1:6" x14ac:dyDescent="0.3">
      <c r="A59" t="s">
        <v>102</v>
      </c>
      <c r="B59">
        <v>0.13347577248976</v>
      </c>
      <c r="C59">
        <v>0.17030626078462399</v>
      </c>
      <c r="D59">
        <v>0.111825576719615</v>
      </c>
      <c r="E59">
        <v>0.237008632899111</v>
      </c>
      <c r="F59">
        <v>0.19103832151184</v>
      </c>
    </row>
    <row r="60" spans="1:6" x14ac:dyDescent="0.3">
      <c r="A60" t="s">
        <v>103</v>
      </c>
      <c r="B60">
        <v>0.47586065451518</v>
      </c>
      <c r="C60">
        <v>0.495336760180413</v>
      </c>
      <c r="D60">
        <v>0.494255048061986</v>
      </c>
      <c r="E60">
        <v>0.49947406328177402</v>
      </c>
      <c r="F60">
        <v>0.50298542057233997</v>
      </c>
    </row>
    <row r="63" spans="1:6" x14ac:dyDescent="0.3">
      <c r="A63" t="s">
        <v>5</v>
      </c>
      <c r="B63" t="s">
        <v>2</v>
      </c>
      <c r="C63" t="s">
        <v>36</v>
      </c>
    </row>
    <row r="64" spans="1:6" x14ac:dyDescent="0.3">
      <c r="A64" t="s">
        <v>6</v>
      </c>
      <c r="B64">
        <v>0.17475035534509301</v>
      </c>
      <c r="C64">
        <v>6.6217871438451301E-2</v>
      </c>
      <c r="D64">
        <v>0.12609076383379</v>
      </c>
      <c r="E64">
        <v>0.155162263219327</v>
      </c>
      <c r="F64">
        <v>0.117651152180813</v>
      </c>
    </row>
    <row r="65" spans="1:14" x14ac:dyDescent="0.3">
      <c r="A65" t="s">
        <v>7</v>
      </c>
      <c r="B65">
        <v>0.35046192873600102</v>
      </c>
      <c r="C65">
        <v>0.32451098390350902</v>
      </c>
      <c r="D65">
        <v>0.34224523979388399</v>
      </c>
      <c r="E65">
        <v>0.220614593795004</v>
      </c>
      <c r="F65">
        <v>0.23572408343220999</v>
      </c>
      <c r="H65" s="2"/>
    </row>
    <row r="66" spans="1:14" x14ac:dyDescent="0.3">
      <c r="A66" t="s">
        <v>8</v>
      </c>
      <c r="B66">
        <v>0.300313659117523</v>
      </c>
      <c r="C66">
        <v>0.40097922981476097</v>
      </c>
      <c r="D66">
        <v>0.117226167673199</v>
      </c>
      <c r="E66">
        <v>0.26540861925130699</v>
      </c>
      <c r="F66">
        <v>0.31137556104434799</v>
      </c>
    </row>
    <row r="67" spans="1:14" x14ac:dyDescent="0.3">
      <c r="A67" t="s">
        <v>37</v>
      </c>
      <c r="B67">
        <v>0.14385978173928099</v>
      </c>
      <c r="C67">
        <v>0.30449246501045901</v>
      </c>
      <c r="D67">
        <v>0.275707471892288</v>
      </c>
      <c r="E67">
        <v>0.10863384294562201</v>
      </c>
      <c r="F67">
        <v>0.180480737862829</v>
      </c>
    </row>
    <row r="68" spans="1:14" x14ac:dyDescent="0.3">
      <c r="A68" t="s">
        <v>9</v>
      </c>
      <c r="B68">
        <v>0.214298681447471</v>
      </c>
      <c r="C68">
        <v>0.19125266892652201</v>
      </c>
      <c r="D68">
        <v>0.15160260901935199</v>
      </c>
      <c r="E68">
        <v>0.34119500100701999</v>
      </c>
      <c r="F68">
        <v>0.26714789215303603</v>
      </c>
    </row>
    <row r="69" spans="1:14" x14ac:dyDescent="0.3">
      <c r="A69" t="s">
        <v>10</v>
      </c>
      <c r="B69">
        <v>0.45443083188834399</v>
      </c>
      <c r="C69">
        <v>0.35779348713033898</v>
      </c>
      <c r="D69">
        <v>0.36979712472630499</v>
      </c>
      <c r="E69">
        <v>0.35092735660769397</v>
      </c>
      <c r="F69">
        <v>0.48392604185326998</v>
      </c>
    </row>
    <row r="70" spans="1:14" x14ac:dyDescent="0.3">
      <c r="A70" t="s">
        <v>11</v>
      </c>
      <c r="B70">
        <v>0.51323640590714004</v>
      </c>
      <c r="C70">
        <v>0.28228617707524001</v>
      </c>
      <c r="D70">
        <v>0.667942061092063</v>
      </c>
      <c r="E70">
        <v>0.28966928537900799</v>
      </c>
      <c r="F70">
        <v>0.660799835171758</v>
      </c>
    </row>
    <row r="71" spans="1:14" x14ac:dyDescent="0.3">
      <c r="A71" t="s">
        <v>12</v>
      </c>
      <c r="B71">
        <v>0.46267217886512602</v>
      </c>
      <c r="C71">
        <v>0.102707028806274</v>
      </c>
      <c r="D71">
        <v>0.53527285285251303</v>
      </c>
      <c r="E71">
        <v>0.25311281908385702</v>
      </c>
      <c r="F71">
        <v>0.15215399139028199</v>
      </c>
      <c r="K71" s="1"/>
      <c r="L71" s="1"/>
    </row>
    <row r="72" spans="1:14" x14ac:dyDescent="0.3">
      <c r="A72" t="s">
        <v>13</v>
      </c>
      <c r="B72">
        <v>0.14710520923047901</v>
      </c>
      <c r="C72">
        <v>0.36846616821418299</v>
      </c>
      <c r="D72">
        <v>0.27803363263022701</v>
      </c>
      <c r="E72">
        <v>0.19141173021796101</v>
      </c>
      <c r="F72">
        <v>0.41231110791202502</v>
      </c>
      <c r="K72" s="1"/>
      <c r="L72" s="1"/>
    </row>
    <row r="73" spans="1:14" x14ac:dyDescent="0.3">
      <c r="A73" t="s">
        <v>14</v>
      </c>
      <c r="B73">
        <v>0.33331616272094899</v>
      </c>
      <c r="C73">
        <v>6.4191771638721098E-2</v>
      </c>
      <c r="D73">
        <v>7.9741876008593393E-2</v>
      </c>
      <c r="E73">
        <v>9.6192267011809995E-2</v>
      </c>
      <c r="F73">
        <v>0.20254461676284799</v>
      </c>
      <c r="K73" s="1"/>
      <c r="L73" s="1"/>
      <c r="M73" s="4"/>
      <c r="N73" s="4"/>
    </row>
    <row r="74" spans="1:14" x14ac:dyDescent="0.3">
      <c r="A74" t="s">
        <v>15</v>
      </c>
      <c r="B74">
        <v>0.18226925663600799</v>
      </c>
      <c r="C74">
        <v>0.32116896417867902</v>
      </c>
      <c r="D74">
        <v>0.28468662099969899</v>
      </c>
      <c r="E74">
        <v>0.24847390521967599</v>
      </c>
      <c r="F74">
        <v>0.13806002843970899</v>
      </c>
      <c r="K74" s="1"/>
      <c r="L74" s="1"/>
    </row>
    <row r="75" spans="1:14" x14ac:dyDescent="0.3">
      <c r="A75" t="s">
        <v>16</v>
      </c>
      <c r="B75">
        <v>0.79436452086730003</v>
      </c>
      <c r="C75">
        <v>0.88519951453829504</v>
      </c>
      <c r="D75">
        <v>0.37791594979552001</v>
      </c>
      <c r="E75">
        <v>0.78398547395953799</v>
      </c>
      <c r="F75">
        <v>0.36474054743116502</v>
      </c>
      <c r="K75" s="1"/>
      <c r="L75" s="1"/>
    </row>
    <row r="76" spans="1:14" x14ac:dyDescent="0.3">
      <c r="A76" t="s">
        <v>17</v>
      </c>
      <c r="B76">
        <v>0.51522188737865104</v>
      </c>
      <c r="C76">
        <v>0.57384506468774199</v>
      </c>
      <c r="D76">
        <v>0.37228191670690802</v>
      </c>
      <c r="E76">
        <v>0.49576824325331897</v>
      </c>
      <c r="F76">
        <v>0.39638295936352103</v>
      </c>
    </row>
    <row r="77" spans="1:14" x14ac:dyDescent="0.3">
      <c r="A77" s="2" t="s">
        <v>28</v>
      </c>
      <c r="B77">
        <v>0.60754397489227296</v>
      </c>
      <c r="C77">
        <v>0.54009905184190898</v>
      </c>
      <c r="D77">
        <v>0.50695470151118804</v>
      </c>
      <c r="E77">
        <v>0.27197737795221999</v>
      </c>
      <c r="F77">
        <v>0.459974337566873</v>
      </c>
      <c r="K77" s="1"/>
      <c r="L77" s="1"/>
    </row>
    <row r="78" spans="1:14" x14ac:dyDescent="0.3">
      <c r="A78" t="s">
        <v>18</v>
      </c>
      <c r="B78">
        <v>0.43763951044250599</v>
      </c>
      <c r="C78">
        <v>0.61953147020081401</v>
      </c>
      <c r="D78">
        <v>0.275454057358266</v>
      </c>
      <c r="E78">
        <v>0.61636458915520798</v>
      </c>
      <c r="F78">
        <v>0.420119872473462</v>
      </c>
      <c r="K78" s="1"/>
      <c r="L78" s="1"/>
    </row>
    <row r="79" spans="1:14" x14ac:dyDescent="0.3">
      <c r="A79" t="s">
        <v>101</v>
      </c>
      <c r="B79">
        <v>0.84812021032437002</v>
      </c>
      <c r="C79">
        <v>0.69267295819861396</v>
      </c>
      <c r="D79">
        <v>1.2108305395690699</v>
      </c>
      <c r="E79">
        <v>0.83908060945735996</v>
      </c>
      <c r="F79">
        <v>0.77001698015834197</v>
      </c>
      <c r="K79" s="1"/>
      <c r="L79" s="1"/>
    </row>
    <row r="80" spans="1:14" x14ac:dyDescent="0.3">
      <c r="A80" t="s">
        <v>102</v>
      </c>
      <c r="B80">
        <v>0.34514234104582397</v>
      </c>
      <c r="C80">
        <v>0.44467939603151402</v>
      </c>
      <c r="D80">
        <v>0.443603875445996</v>
      </c>
      <c r="E80">
        <v>0.57098280898968201</v>
      </c>
      <c r="F80">
        <v>0.35094060776156299</v>
      </c>
      <c r="K80" s="1"/>
      <c r="L80" s="1"/>
    </row>
    <row r="81" spans="1:12" x14ac:dyDescent="0.3">
      <c r="A81" t="s">
        <v>103</v>
      </c>
      <c r="B81">
        <v>0.85172594658843503</v>
      </c>
      <c r="C81">
        <v>0.78640155298160397</v>
      </c>
      <c r="D81">
        <v>0.94385833077203296</v>
      </c>
      <c r="E81">
        <v>0.93808331819888102</v>
      </c>
      <c r="F81">
        <v>0.94958168504722096</v>
      </c>
      <c r="K81" s="1"/>
      <c r="L81" s="1"/>
    </row>
    <row r="82" spans="1:12" x14ac:dyDescent="0.3">
      <c r="K82" s="1"/>
      <c r="L82" s="1"/>
    </row>
    <row r="83" spans="1:12" x14ac:dyDescent="0.3">
      <c r="K83" s="1"/>
      <c r="L83" s="1"/>
    </row>
    <row r="84" spans="1:12" x14ac:dyDescent="0.3">
      <c r="K84" s="1"/>
      <c r="L84" s="1"/>
    </row>
    <row r="85" spans="1:12" x14ac:dyDescent="0.3">
      <c r="K85" s="1"/>
      <c r="L85" s="1"/>
    </row>
    <row r="86" spans="1:12" x14ac:dyDescent="0.3">
      <c r="K86" s="1"/>
      <c r="L86" s="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BCA-B661-4AD4-9492-E5ACF33996F1}">
  <dimension ref="A1:P23"/>
  <sheetViews>
    <sheetView zoomScale="59" workbookViewId="0">
      <selection activeCell="M1" sqref="M1:P6"/>
    </sheetView>
  </sheetViews>
  <sheetFormatPr defaultRowHeight="14.4" x14ac:dyDescent="0.3"/>
  <cols>
    <col min="13" max="13" width="16.88671875" customWidth="1"/>
    <col min="14" max="14" width="10.77734375" bestFit="1" customWidth="1"/>
    <col min="15" max="15" width="10.6640625" customWidth="1"/>
    <col min="16" max="16" width="10.44140625" customWidth="1"/>
  </cols>
  <sheetData>
    <row r="1" spans="1:16" ht="28.8" x14ac:dyDescent="0.3">
      <c r="B1" t="s">
        <v>33</v>
      </c>
      <c r="M1" s="18" t="s">
        <v>80</v>
      </c>
      <c r="N1" s="17" t="s">
        <v>81</v>
      </c>
      <c r="O1" s="17" t="s">
        <v>82</v>
      </c>
      <c r="P1" s="17" t="s">
        <v>83</v>
      </c>
    </row>
    <row r="2" spans="1:16" ht="15" thickBot="1" x14ac:dyDescent="0.35">
      <c r="A2" t="s">
        <v>41</v>
      </c>
      <c r="B2">
        <v>314</v>
      </c>
      <c r="C2">
        <v>300</v>
      </c>
      <c r="D2">
        <v>337</v>
      </c>
      <c r="E2">
        <v>311</v>
      </c>
      <c r="F2">
        <v>331</v>
      </c>
      <c r="H2" t="s">
        <v>41</v>
      </c>
      <c r="I2">
        <f>AVERAGE(B2:F2)</f>
        <v>318.60000000000002</v>
      </c>
      <c r="M2" s="12" t="s">
        <v>41</v>
      </c>
      <c r="N2" s="16">
        <v>319</v>
      </c>
      <c r="O2" s="16">
        <v>349</v>
      </c>
      <c r="P2" s="16">
        <v>321</v>
      </c>
    </row>
    <row r="3" spans="1:16" ht="15" thickBot="1" x14ac:dyDescent="0.35">
      <c r="A3" t="s">
        <v>42</v>
      </c>
      <c r="B3">
        <v>49</v>
      </c>
      <c r="C3">
        <v>48</v>
      </c>
      <c r="D3">
        <v>50</v>
      </c>
      <c r="E3">
        <v>49</v>
      </c>
      <c r="F3">
        <v>48</v>
      </c>
      <c r="H3" t="s">
        <v>42</v>
      </c>
      <c r="I3">
        <f t="shared" ref="I3:I5" si="0">AVERAGE(B3:F3)</f>
        <v>48.8</v>
      </c>
      <c r="M3" s="12" t="s">
        <v>42</v>
      </c>
      <c r="N3" s="16">
        <v>49</v>
      </c>
      <c r="O3" s="16">
        <v>48</v>
      </c>
      <c r="P3" s="16">
        <v>48</v>
      </c>
    </row>
    <row r="4" spans="1:16" ht="16.2" thickBot="1" x14ac:dyDescent="0.4">
      <c r="A4" t="s">
        <v>43</v>
      </c>
      <c r="B4">
        <v>1.0900000000000001</v>
      </c>
      <c r="C4">
        <v>1.2</v>
      </c>
      <c r="D4">
        <v>1.1399999999999999</v>
      </c>
      <c r="E4">
        <v>1.06</v>
      </c>
      <c r="F4">
        <v>1.18</v>
      </c>
      <c r="H4" t="s">
        <v>43</v>
      </c>
      <c r="I4">
        <f t="shared" si="0"/>
        <v>1.1339999999999999</v>
      </c>
      <c r="M4" s="12" t="s">
        <v>99</v>
      </c>
      <c r="N4" s="16" t="s">
        <v>84</v>
      </c>
      <c r="O4" s="16" t="s">
        <v>85</v>
      </c>
      <c r="P4" s="16" t="s">
        <v>86</v>
      </c>
    </row>
    <row r="5" spans="1:16" ht="16.2" thickBot="1" x14ac:dyDescent="0.4">
      <c r="A5" t="s">
        <v>44</v>
      </c>
      <c r="B5">
        <v>1</v>
      </c>
      <c r="C5">
        <v>1.03</v>
      </c>
      <c r="D5">
        <v>1</v>
      </c>
      <c r="E5">
        <v>1</v>
      </c>
      <c r="F5">
        <v>1.03</v>
      </c>
      <c r="H5" t="s">
        <v>44</v>
      </c>
      <c r="I5">
        <f t="shared" si="0"/>
        <v>1.012</v>
      </c>
      <c r="M5" s="12" t="s">
        <v>100</v>
      </c>
      <c r="N5" s="16" t="s">
        <v>87</v>
      </c>
      <c r="O5" s="16" t="s">
        <v>88</v>
      </c>
      <c r="P5" s="16" t="s">
        <v>88</v>
      </c>
    </row>
    <row r="6" spans="1:16" ht="29.4" thickBot="1" x14ac:dyDescent="0.35">
      <c r="A6" t="s">
        <v>46</v>
      </c>
      <c r="B6" s="1">
        <v>0.72030083593661798</v>
      </c>
      <c r="C6" s="1">
        <v>0.70649022577554199</v>
      </c>
      <c r="D6" s="1">
        <v>0.71430090241292099</v>
      </c>
      <c r="E6" s="1">
        <v>0.72348856824145502</v>
      </c>
      <c r="F6" s="1">
        <v>0.70497633970107998</v>
      </c>
      <c r="H6" t="s">
        <v>45</v>
      </c>
      <c r="I6" s="1">
        <v>0.7198</v>
      </c>
      <c r="M6" s="22" t="s">
        <v>111</v>
      </c>
      <c r="N6" s="16" t="s">
        <v>89</v>
      </c>
      <c r="O6" s="16" t="s">
        <v>90</v>
      </c>
      <c r="P6" s="16" t="s">
        <v>91</v>
      </c>
    </row>
    <row r="7" spans="1:16" ht="43.8" thickBot="1" x14ac:dyDescent="0.35">
      <c r="B7" t="s">
        <v>34</v>
      </c>
      <c r="M7" s="17" t="s">
        <v>92</v>
      </c>
      <c r="N7" s="16" t="s">
        <v>34</v>
      </c>
      <c r="O7" s="16" t="s">
        <v>47</v>
      </c>
      <c r="P7" s="16" t="s">
        <v>93</v>
      </c>
    </row>
    <row r="8" spans="1:16" ht="43.8" thickBot="1" x14ac:dyDescent="0.35">
      <c r="B8" t="s">
        <v>1</v>
      </c>
      <c r="M8" s="17" t="s">
        <v>94</v>
      </c>
      <c r="N8" s="16" t="s">
        <v>34</v>
      </c>
      <c r="O8" s="16" t="s">
        <v>95</v>
      </c>
      <c r="P8" s="16" t="s">
        <v>96</v>
      </c>
    </row>
    <row r="9" spans="1:16" ht="43.8" thickBot="1" x14ac:dyDescent="0.35">
      <c r="A9" t="s">
        <v>41</v>
      </c>
      <c r="B9">
        <v>362</v>
      </c>
      <c r="C9">
        <v>362</v>
      </c>
      <c r="D9">
        <v>334</v>
      </c>
      <c r="E9">
        <v>323</v>
      </c>
      <c r="F9">
        <v>365</v>
      </c>
      <c r="H9" t="s">
        <v>41</v>
      </c>
      <c r="I9">
        <f t="shared" ref="I9:I12" si="1">AVERAGE(B9:F9)</f>
        <v>349.2</v>
      </c>
      <c r="M9" s="17" t="s">
        <v>98</v>
      </c>
      <c r="N9" s="16" t="s">
        <v>34</v>
      </c>
      <c r="O9" s="16" t="s">
        <v>49</v>
      </c>
      <c r="P9" s="16" t="s">
        <v>97</v>
      </c>
    </row>
    <row r="10" spans="1:16" x14ac:dyDescent="0.3">
      <c r="A10" t="s">
        <v>42</v>
      </c>
      <c r="B10">
        <v>50</v>
      </c>
      <c r="C10">
        <v>48</v>
      </c>
      <c r="D10">
        <v>46</v>
      </c>
      <c r="E10">
        <v>47</v>
      </c>
      <c r="F10">
        <v>50</v>
      </c>
      <c r="H10" t="s">
        <v>42</v>
      </c>
      <c r="I10">
        <f t="shared" si="1"/>
        <v>48.2</v>
      </c>
    </row>
    <row r="11" spans="1:16" x14ac:dyDescent="0.3">
      <c r="A11" t="s">
        <v>43</v>
      </c>
      <c r="B11">
        <v>1.0900000000000001</v>
      </c>
      <c r="C11">
        <v>1.04</v>
      </c>
      <c r="D11">
        <v>1.05</v>
      </c>
      <c r="E11">
        <v>1.1100000000000001</v>
      </c>
      <c r="F11">
        <v>1.28</v>
      </c>
      <c r="H11" t="s">
        <v>43</v>
      </c>
      <c r="I11">
        <f t="shared" si="1"/>
        <v>1.1140000000000001</v>
      </c>
    </row>
    <row r="12" spans="1:16" x14ac:dyDescent="0.3">
      <c r="A12" t="s">
        <v>44</v>
      </c>
      <c r="B12">
        <v>1</v>
      </c>
      <c r="C12">
        <v>1</v>
      </c>
      <c r="D12">
        <v>1.01</v>
      </c>
      <c r="E12">
        <v>1</v>
      </c>
      <c r="F12">
        <v>1</v>
      </c>
      <c r="H12" t="s">
        <v>44</v>
      </c>
      <c r="I12">
        <f t="shared" si="1"/>
        <v>1.002</v>
      </c>
    </row>
    <row r="13" spans="1:16" x14ac:dyDescent="0.3">
      <c r="A13" t="s">
        <v>45</v>
      </c>
      <c r="B13">
        <v>0.67964261852709396</v>
      </c>
      <c r="C13" s="1">
        <v>0.668835865981111</v>
      </c>
      <c r="D13" s="1">
        <v>0.69284474108886296</v>
      </c>
      <c r="E13" s="1">
        <v>0.71044296269963403</v>
      </c>
      <c r="F13" s="1">
        <v>0.66222374313931798</v>
      </c>
      <c r="H13" t="s">
        <v>45</v>
      </c>
      <c r="I13" s="1">
        <v>0.69530000000000003</v>
      </c>
    </row>
    <row r="14" spans="1:16" x14ac:dyDescent="0.3">
      <c r="A14" t="s">
        <v>48</v>
      </c>
      <c r="B14" t="s">
        <v>47</v>
      </c>
      <c r="C14" t="s">
        <v>52</v>
      </c>
      <c r="D14" t="s">
        <v>49</v>
      </c>
      <c r="E14" t="s">
        <v>65</v>
      </c>
      <c r="F14" t="s">
        <v>66</v>
      </c>
    </row>
    <row r="15" spans="1:16" x14ac:dyDescent="0.3">
      <c r="B15" t="s">
        <v>2</v>
      </c>
    </row>
    <row r="16" spans="1:16" x14ac:dyDescent="0.3">
      <c r="A16" t="s">
        <v>41</v>
      </c>
      <c r="B16">
        <v>320</v>
      </c>
      <c r="C16">
        <v>294</v>
      </c>
      <c r="D16">
        <v>331</v>
      </c>
      <c r="E16">
        <v>323</v>
      </c>
      <c r="F16">
        <v>341</v>
      </c>
      <c r="H16" t="s">
        <v>41</v>
      </c>
      <c r="I16">
        <f t="shared" ref="I16:I19" si="2">AVERAGE(B16:F16)</f>
        <v>321.8</v>
      </c>
    </row>
    <row r="17" spans="1:9" x14ac:dyDescent="0.3">
      <c r="A17" t="s">
        <v>42</v>
      </c>
      <c r="B17">
        <v>50</v>
      </c>
      <c r="C17">
        <v>46</v>
      </c>
      <c r="D17">
        <v>48</v>
      </c>
      <c r="E17">
        <v>49</v>
      </c>
      <c r="F17">
        <v>49</v>
      </c>
      <c r="H17" t="s">
        <v>42</v>
      </c>
      <c r="I17">
        <f t="shared" si="2"/>
        <v>48.4</v>
      </c>
    </row>
    <row r="18" spans="1:9" x14ac:dyDescent="0.3">
      <c r="A18" t="s">
        <v>43</v>
      </c>
      <c r="B18">
        <v>0.92</v>
      </c>
      <c r="C18">
        <v>1.1499999999999999</v>
      </c>
      <c r="D18">
        <v>1.1499999999999999</v>
      </c>
      <c r="E18">
        <v>1.05</v>
      </c>
      <c r="F18">
        <v>1.04</v>
      </c>
      <c r="H18" t="s">
        <v>43</v>
      </c>
      <c r="I18">
        <f t="shared" si="2"/>
        <v>1.0619999999999998</v>
      </c>
    </row>
    <row r="19" spans="1:9" x14ac:dyDescent="0.3">
      <c r="A19" t="s">
        <v>44</v>
      </c>
      <c r="B19">
        <v>1</v>
      </c>
      <c r="C19">
        <v>1.02</v>
      </c>
      <c r="D19">
        <v>1</v>
      </c>
      <c r="E19">
        <v>1</v>
      </c>
      <c r="F19">
        <v>1</v>
      </c>
      <c r="H19" t="s">
        <v>44</v>
      </c>
      <c r="I19">
        <f t="shared" si="2"/>
        <v>1.004</v>
      </c>
    </row>
    <row r="20" spans="1:9" x14ac:dyDescent="0.3">
      <c r="A20" t="s">
        <v>45</v>
      </c>
      <c r="B20" s="1">
        <v>0.67671667347936204</v>
      </c>
      <c r="C20" s="1">
        <v>0.69058249847744302</v>
      </c>
      <c r="D20" s="1">
        <v>0.67261589606004202</v>
      </c>
      <c r="E20" s="1">
        <v>0.703078585051785</v>
      </c>
      <c r="F20">
        <v>0.68574841326715796</v>
      </c>
      <c r="H20" t="s">
        <v>45</v>
      </c>
      <c r="I20">
        <v>0.71730000000000005</v>
      </c>
    </row>
    <row r="21" spans="1:9" x14ac:dyDescent="0.3">
      <c r="A21" t="s">
        <v>48</v>
      </c>
      <c r="B21" t="s">
        <v>51</v>
      </c>
      <c r="C21" t="s">
        <v>55</v>
      </c>
      <c r="D21" t="s">
        <v>57</v>
      </c>
      <c r="E21" t="s">
        <v>60</v>
      </c>
      <c r="F21" t="s">
        <v>62</v>
      </c>
    </row>
    <row r="22" spans="1:9" x14ac:dyDescent="0.3">
      <c r="A22" t="s">
        <v>50</v>
      </c>
      <c r="B22" t="s">
        <v>53</v>
      </c>
      <c r="C22" t="s">
        <v>51</v>
      </c>
      <c r="D22" t="s">
        <v>58</v>
      </c>
      <c r="E22" t="s">
        <v>61</v>
      </c>
      <c r="F22" t="s">
        <v>63</v>
      </c>
    </row>
    <row r="23" spans="1:9" x14ac:dyDescent="0.3">
      <c r="A23" t="s">
        <v>52</v>
      </c>
      <c r="B23" t="s">
        <v>54</v>
      </c>
      <c r="C23" t="s">
        <v>56</v>
      </c>
      <c r="D23" t="s">
        <v>59</v>
      </c>
      <c r="E23" t="s">
        <v>61</v>
      </c>
      <c r="F2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2A29-32CC-4B64-ABFF-95569F227936}">
  <dimension ref="A1:S44"/>
  <sheetViews>
    <sheetView topLeftCell="A9" workbookViewId="0">
      <selection activeCell="N11" sqref="N11"/>
    </sheetView>
  </sheetViews>
  <sheetFormatPr defaultRowHeight="14.4" x14ac:dyDescent="0.3"/>
  <cols>
    <col min="2" max="2" width="10.44140625" bestFit="1" customWidth="1"/>
    <col min="11" max="11" width="4.77734375" customWidth="1"/>
    <col min="13" max="13" width="8.88671875" customWidth="1"/>
  </cols>
  <sheetData>
    <row r="1" spans="1:19" ht="19.2" customHeight="1" thickBot="1" x14ac:dyDescent="0.35">
      <c r="A1" t="s">
        <v>23</v>
      </c>
      <c r="B1">
        <v>1</v>
      </c>
      <c r="C1">
        <v>2</v>
      </c>
      <c r="D1">
        <v>3</v>
      </c>
      <c r="E1" t="s">
        <v>24</v>
      </c>
      <c r="F1" t="s">
        <v>25</v>
      </c>
      <c r="G1">
        <v>5</v>
      </c>
      <c r="H1">
        <v>6</v>
      </c>
      <c r="M1" s="32" t="s">
        <v>69</v>
      </c>
      <c r="N1" s="33"/>
      <c r="O1" s="33"/>
      <c r="P1" s="33"/>
      <c r="Q1" s="33"/>
      <c r="R1" s="33"/>
      <c r="S1" s="34"/>
    </row>
    <row r="2" spans="1:19" ht="28.35" customHeight="1" thickBot="1" x14ac:dyDescent="0.35">
      <c r="A2">
        <v>1</v>
      </c>
      <c r="B2">
        <v>0.28523123657340699</v>
      </c>
      <c r="C2">
        <v>0.32711467687754398</v>
      </c>
      <c r="D2">
        <v>0.36837079311702797</v>
      </c>
      <c r="E2">
        <v>0.47907376509092198</v>
      </c>
      <c r="F2">
        <v>0.31906157515112399</v>
      </c>
      <c r="G2" s="1">
        <v>0.35206806696865001</v>
      </c>
      <c r="H2" s="1">
        <v>0.35160001709271499</v>
      </c>
      <c r="L2" s="6"/>
      <c r="M2" s="13" t="s">
        <v>72</v>
      </c>
      <c r="N2" s="13" t="s">
        <v>79</v>
      </c>
      <c r="O2" s="13" t="s">
        <v>74</v>
      </c>
      <c r="P2" s="13" t="s">
        <v>75</v>
      </c>
      <c r="Q2" s="13" t="s">
        <v>76</v>
      </c>
      <c r="R2" s="13" t="s">
        <v>77</v>
      </c>
      <c r="S2" s="13" t="s">
        <v>78</v>
      </c>
    </row>
    <row r="3" spans="1:19" ht="28.35" customHeight="1" x14ac:dyDescent="0.3">
      <c r="A3">
        <v>2</v>
      </c>
      <c r="B3">
        <v>0.61208438178864699</v>
      </c>
      <c r="C3">
        <v>0.27548186509327599</v>
      </c>
      <c r="D3">
        <v>0.31947300705673198</v>
      </c>
      <c r="E3">
        <v>0.36529334769855398</v>
      </c>
      <c r="F3">
        <v>0.27167414720682298</v>
      </c>
      <c r="G3">
        <v>1</v>
      </c>
      <c r="H3">
        <v>0.39560736589788098</v>
      </c>
      <c r="K3" s="35" t="s">
        <v>70</v>
      </c>
      <c r="L3" s="12" t="s">
        <v>72</v>
      </c>
      <c r="M3" s="8">
        <f t="shared" ref="M3:S3" si="0">AVERAGE(B2,B11,B20,B29,B38)</f>
        <v>0.28640581953866995</v>
      </c>
      <c r="N3" s="8">
        <f t="shared" si="0"/>
        <v>0.32193347267828037</v>
      </c>
      <c r="O3" s="8">
        <f t="shared" si="0"/>
        <v>0.36225317186390915</v>
      </c>
      <c r="P3" s="8">
        <f t="shared" si="0"/>
        <v>0.41809385270607075</v>
      </c>
      <c r="Q3" s="8">
        <f t="shared" si="0"/>
        <v>0.31457343412112121</v>
      </c>
      <c r="R3" s="8">
        <f t="shared" si="0"/>
        <v>0.36027347988777197</v>
      </c>
      <c r="S3" s="8">
        <f t="shared" si="0"/>
        <v>0.3546200635281076</v>
      </c>
    </row>
    <row r="4" spans="1:19" ht="28.35" customHeight="1" x14ac:dyDescent="0.3">
      <c r="A4">
        <v>3</v>
      </c>
      <c r="B4" s="4" t="s">
        <v>26</v>
      </c>
      <c r="C4">
        <v>0.625175617216983</v>
      </c>
      <c r="D4">
        <v>0.28216761611184998</v>
      </c>
      <c r="E4">
        <v>0.28131764847665702</v>
      </c>
      <c r="F4">
        <v>0.61308717241783195</v>
      </c>
      <c r="G4">
        <v>0.27725756737582702</v>
      </c>
      <c r="H4">
        <v>0.28032103319381102</v>
      </c>
      <c r="K4" s="36"/>
      <c r="L4" s="12" t="s">
        <v>73</v>
      </c>
      <c r="M4" s="8">
        <f>AVERAGE(B3,B12,B21,B30,B39)</f>
        <v>0.60938545672995881</v>
      </c>
      <c r="N4" s="8">
        <f>AVERAGE(C3,C12,C21,C30,C39)</f>
        <v>0.27186904757145763</v>
      </c>
      <c r="O4" s="8">
        <f>AVERAGE(D3,D12,D21,D30,D39)</f>
        <v>0.346893561932196</v>
      </c>
      <c r="P4" s="8">
        <f>AVERAGE(E3,E12,E21,E30,E39)</f>
        <v>0.36413496466737999</v>
      </c>
      <c r="Q4" s="8">
        <f>AVERAGE(F3,F12,F21,F30,F39)</f>
        <v>0.2685571113562274</v>
      </c>
      <c r="R4" s="14" t="s">
        <v>71</v>
      </c>
      <c r="S4" s="8">
        <f t="shared" ref="S4:S9" si="1">AVERAGE(H3,H12,H21,H30,H39)</f>
        <v>0.42635008292812354</v>
      </c>
    </row>
    <row r="5" spans="1:19" ht="28.35" customHeight="1" x14ac:dyDescent="0.3">
      <c r="A5" t="s">
        <v>24</v>
      </c>
      <c r="B5" s="3" t="s">
        <v>26</v>
      </c>
      <c r="C5">
        <v>0.66995985949064296</v>
      </c>
      <c r="D5">
        <v>0.305489395255648</v>
      </c>
      <c r="E5">
        <v>0.25913504611447102</v>
      </c>
      <c r="F5">
        <v>0.67049560585882495</v>
      </c>
      <c r="G5">
        <v>0.31179892670822501</v>
      </c>
      <c r="H5">
        <v>0.33369851921967802</v>
      </c>
      <c r="K5" s="36"/>
      <c r="L5" s="12" t="s">
        <v>74</v>
      </c>
      <c r="M5" s="15" t="s">
        <v>26</v>
      </c>
      <c r="N5" s="8">
        <f t="shared" ref="N5:R6" si="2">AVERAGE(C4,C13,C22,C31,C40)</f>
        <v>0.62012775078399962</v>
      </c>
      <c r="O5" s="8">
        <f t="shared" si="2"/>
        <v>0.28760715120438002</v>
      </c>
      <c r="P5" s="8">
        <f t="shared" si="2"/>
        <v>0.28570139853827686</v>
      </c>
      <c r="Q5" s="8">
        <f t="shared" si="2"/>
        <v>0.61327927899214862</v>
      </c>
      <c r="R5" s="8">
        <f t="shared" si="2"/>
        <v>0.28393651107317497</v>
      </c>
      <c r="S5" s="8">
        <f t="shared" si="1"/>
        <v>0.28178654871439984</v>
      </c>
    </row>
    <row r="6" spans="1:19" ht="28.35" customHeight="1" x14ac:dyDescent="0.3">
      <c r="A6" t="s">
        <v>25</v>
      </c>
      <c r="B6" s="5">
        <v>1.5621791054866501</v>
      </c>
      <c r="C6">
        <v>0.62413803484865404</v>
      </c>
      <c r="D6">
        <v>1</v>
      </c>
      <c r="E6">
        <v>0.756091157114955</v>
      </c>
      <c r="F6">
        <v>0.27810914527521402</v>
      </c>
      <c r="G6" s="3">
        <v>1</v>
      </c>
      <c r="H6">
        <v>0.90909437699360396</v>
      </c>
      <c r="K6" s="36"/>
      <c r="L6" s="12" t="s">
        <v>75</v>
      </c>
      <c r="M6" s="15" t="s">
        <v>26</v>
      </c>
      <c r="N6" s="8">
        <f t="shared" si="2"/>
        <v>0.66207587815171975</v>
      </c>
      <c r="O6" s="8">
        <f t="shared" si="2"/>
        <v>0.29901393384906905</v>
      </c>
      <c r="P6" s="8">
        <f t="shared" si="2"/>
        <v>0.26324994273292202</v>
      </c>
      <c r="Q6" s="8">
        <f t="shared" si="2"/>
        <v>0.66024515794169092</v>
      </c>
      <c r="R6" s="8">
        <f t="shared" si="2"/>
        <v>0.30147448759686124</v>
      </c>
      <c r="S6" s="8">
        <f t="shared" si="1"/>
        <v>0.30604702342299278</v>
      </c>
    </row>
    <row r="7" spans="1:19" ht="28.35" customHeight="1" x14ac:dyDescent="0.3">
      <c r="A7">
        <v>5</v>
      </c>
      <c r="B7" s="3">
        <v>2.1112997121821602</v>
      </c>
      <c r="C7" s="3" t="s">
        <v>26</v>
      </c>
      <c r="D7" s="3">
        <v>1</v>
      </c>
      <c r="E7" s="3" t="s">
        <v>26</v>
      </c>
      <c r="F7">
        <v>0.60729948453358995</v>
      </c>
      <c r="G7">
        <v>0.25628227529089898</v>
      </c>
      <c r="H7">
        <v>0.272751558166279</v>
      </c>
      <c r="K7" s="36"/>
      <c r="L7" s="12" t="s">
        <v>76</v>
      </c>
      <c r="M7" s="8">
        <f>AVERAGE(B6,B15,B24,B33,B42)</f>
        <v>2.0519681709487037</v>
      </c>
      <c r="N7" s="8">
        <f>AVERAGE(C6,C15,C24,C33,C42)</f>
        <v>0.61875061400689702</v>
      </c>
      <c r="O7" s="14" t="s">
        <v>71</v>
      </c>
      <c r="P7" s="8">
        <f>AVERAGE(E6,E15,E24,E33,E42)</f>
        <v>0.73512040526104072</v>
      </c>
      <c r="Q7" s="8">
        <f>AVERAGE(F6,F15,F24,F33,F42)</f>
        <v>0.27933842574805157</v>
      </c>
      <c r="R7" s="14" t="s">
        <v>71</v>
      </c>
      <c r="S7" s="8">
        <f t="shared" si="1"/>
        <v>0.92540086503149932</v>
      </c>
    </row>
    <row r="8" spans="1:19" ht="28.35" customHeight="1" x14ac:dyDescent="0.3">
      <c r="A8">
        <v>6</v>
      </c>
      <c r="B8" s="3">
        <v>1.904832506567</v>
      </c>
      <c r="C8" s="3" t="s">
        <v>26</v>
      </c>
      <c r="D8" s="3" t="s">
        <v>26</v>
      </c>
      <c r="E8" s="3" t="s">
        <v>26</v>
      </c>
      <c r="F8" s="1">
        <v>1</v>
      </c>
      <c r="G8">
        <v>0.38213002067951202</v>
      </c>
      <c r="H8">
        <v>0.29349931637834498</v>
      </c>
      <c r="K8" s="36"/>
      <c r="L8" s="12" t="s">
        <v>77</v>
      </c>
      <c r="M8" s="8">
        <f>AVERAGE(B7,B16,B25,B34,B43)</f>
        <v>2.138159706984172</v>
      </c>
      <c r="N8" s="15" t="s">
        <v>26</v>
      </c>
      <c r="O8" s="14" t="s">
        <v>71</v>
      </c>
      <c r="P8" s="15" t="s">
        <v>26</v>
      </c>
      <c r="Q8" s="8">
        <f>AVERAGE(F7,F16,F25,F34,F43)</f>
        <v>0.61665841974626001</v>
      </c>
      <c r="R8" s="8">
        <f>AVERAGE(G7,G16,G25,G34,G43)</f>
        <v>0.26217879441817599</v>
      </c>
      <c r="S8" s="8">
        <f t="shared" si="1"/>
        <v>0.2662801357709822</v>
      </c>
    </row>
    <row r="9" spans="1:19" ht="28.35" customHeight="1" thickBot="1" x14ac:dyDescent="0.35">
      <c r="K9" s="37"/>
      <c r="L9" s="12" t="s">
        <v>78</v>
      </c>
      <c r="M9" s="8">
        <f>AVERAGE(B8,B17,B26,B35,B44)</f>
        <v>1.9304635724502979</v>
      </c>
      <c r="N9" s="15" t="s">
        <v>26</v>
      </c>
      <c r="O9" s="15" t="s">
        <v>26</v>
      </c>
      <c r="P9" s="15" t="s">
        <v>26</v>
      </c>
      <c r="Q9" s="14" t="s">
        <v>71</v>
      </c>
      <c r="R9" s="8">
        <f>AVERAGE(G8,G17,G26,G35,G44)</f>
        <v>0.39833645115149635</v>
      </c>
      <c r="S9" s="8">
        <f t="shared" si="1"/>
        <v>0.28111043869246483</v>
      </c>
    </row>
    <row r="10" spans="1:19" x14ac:dyDescent="0.3">
      <c r="A10" t="s">
        <v>23</v>
      </c>
      <c r="B10">
        <v>1</v>
      </c>
      <c r="C10">
        <v>2</v>
      </c>
      <c r="D10">
        <v>3</v>
      </c>
      <c r="E10" t="s">
        <v>24</v>
      </c>
      <c r="F10" t="s">
        <v>25</v>
      </c>
      <c r="G10">
        <v>5</v>
      </c>
      <c r="H10">
        <v>6</v>
      </c>
    </row>
    <row r="11" spans="1:19" x14ac:dyDescent="0.3">
      <c r="A11">
        <v>1</v>
      </c>
      <c r="B11" s="1">
        <v>0.28957355405407598</v>
      </c>
      <c r="C11" s="1">
        <v>0.306188491354003</v>
      </c>
      <c r="D11" s="1">
        <v>0.36728032950494499</v>
      </c>
      <c r="E11" s="1">
        <v>0.37785992749497299</v>
      </c>
      <c r="F11" s="1">
        <v>0.318336403005821</v>
      </c>
      <c r="G11" s="1">
        <v>0.33721494788253498</v>
      </c>
      <c r="H11" s="1">
        <v>0.37138976442830401</v>
      </c>
    </row>
    <row r="12" spans="1:19" x14ac:dyDescent="0.3">
      <c r="A12">
        <v>2</v>
      </c>
      <c r="B12" s="1">
        <v>0.61625605748267998</v>
      </c>
      <c r="C12" s="1">
        <v>0.26357355068923199</v>
      </c>
      <c r="D12" s="1">
        <v>0.35886644809785101</v>
      </c>
      <c r="E12" s="1">
        <v>0.38319427979383403</v>
      </c>
      <c r="F12" s="1">
        <v>0.274273113624247</v>
      </c>
      <c r="G12">
        <v>1</v>
      </c>
      <c r="H12" s="1">
        <v>0.45012958061932501</v>
      </c>
    </row>
    <row r="13" spans="1:19" x14ac:dyDescent="0.3">
      <c r="A13">
        <v>3</v>
      </c>
      <c r="B13" s="5" t="s">
        <v>26</v>
      </c>
      <c r="C13" s="1">
        <v>0.61760311257537304</v>
      </c>
      <c r="D13" s="1">
        <v>0.29201655524669001</v>
      </c>
      <c r="E13" s="1">
        <v>0.29238204536331103</v>
      </c>
      <c r="F13" s="1">
        <v>0.62617610270840895</v>
      </c>
      <c r="G13" s="1">
        <v>0.28724871349974002</v>
      </c>
      <c r="H13" s="1">
        <v>0.272756243023133</v>
      </c>
    </row>
    <row r="14" spans="1:19" x14ac:dyDescent="0.3">
      <c r="A14" t="s">
        <v>24</v>
      </c>
      <c r="B14" t="s">
        <v>26</v>
      </c>
      <c r="C14" s="1">
        <v>0.65615612645308297</v>
      </c>
      <c r="D14" s="1">
        <v>0.30483373524839602</v>
      </c>
      <c r="E14" s="1">
        <v>0.249683293538775</v>
      </c>
      <c r="F14" s="1">
        <v>0.65197043865825899</v>
      </c>
      <c r="G14" s="1">
        <v>0.30245731447220497</v>
      </c>
      <c r="H14" s="1">
        <v>0.29488814533490398</v>
      </c>
    </row>
    <row r="15" spans="1:19" x14ac:dyDescent="0.3">
      <c r="A15" t="s">
        <v>25</v>
      </c>
      <c r="B15" s="5">
        <v>1.43437512436088</v>
      </c>
      <c r="C15" s="1">
        <v>0.60636144447649798</v>
      </c>
      <c r="D15" s="1">
        <v>1</v>
      </c>
      <c r="E15" s="1">
        <v>0.68878102713158096</v>
      </c>
      <c r="F15" s="1">
        <v>0.28048752137062599</v>
      </c>
      <c r="G15" s="1">
        <v>1</v>
      </c>
      <c r="H15" s="1">
        <v>0.94418680731612803</v>
      </c>
    </row>
    <row r="16" spans="1:19" x14ac:dyDescent="0.3">
      <c r="A16">
        <v>5</v>
      </c>
      <c r="B16" s="5">
        <v>2.1524814589105401</v>
      </c>
      <c r="C16" s="1" t="s">
        <v>27</v>
      </c>
      <c r="D16" s="1">
        <v>1</v>
      </c>
      <c r="E16" s="1" t="s">
        <v>26</v>
      </c>
      <c r="F16" s="1">
        <v>0.62023341748728</v>
      </c>
      <c r="G16" s="1">
        <v>0.26681835146250199</v>
      </c>
      <c r="H16" s="1">
        <v>0.27107321895868403</v>
      </c>
    </row>
    <row r="17" spans="1:8" x14ac:dyDescent="0.3">
      <c r="A17">
        <v>6</v>
      </c>
      <c r="B17" s="5">
        <v>1.9542384075433099</v>
      </c>
      <c r="C17" s="1" t="s">
        <v>26</v>
      </c>
      <c r="D17" s="1" t="s">
        <v>26</v>
      </c>
      <c r="E17" s="1" t="s">
        <v>26</v>
      </c>
      <c r="F17" s="1">
        <v>1</v>
      </c>
      <c r="G17" s="1">
        <v>0.41808452763376702</v>
      </c>
      <c r="H17" s="1">
        <v>0.27466430657409102</v>
      </c>
    </row>
    <row r="19" spans="1:8" x14ac:dyDescent="0.3">
      <c r="A19" t="s">
        <v>23</v>
      </c>
      <c r="B19">
        <v>1</v>
      </c>
      <c r="C19">
        <v>2</v>
      </c>
      <c r="D19">
        <v>3</v>
      </c>
      <c r="E19" t="s">
        <v>24</v>
      </c>
      <c r="F19" t="s">
        <v>25</v>
      </c>
      <c r="G19">
        <v>5</v>
      </c>
      <c r="H19">
        <v>6</v>
      </c>
    </row>
    <row r="20" spans="1:8" x14ac:dyDescent="0.3">
      <c r="A20">
        <v>1</v>
      </c>
      <c r="B20" s="1">
        <v>0.27204351850467201</v>
      </c>
      <c r="C20" s="1">
        <v>0.32139299213961797</v>
      </c>
      <c r="D20" s="1">
        <v>0.34895591653525199</v>
      </c>
      <c r="E20" s="1">
        <v>0.43133896299859498</v>
      </c>
      <c r="F20" s="1">
        <v>0.309090631556455</v>
      </c>
      <c r="G20" s="1">
        <v>0.34037106772928799</v>
      </c>
      <c r="H20" s="1">
        <v>0.33052308948044801</v>
      </c>
    </row>
    <row r="21" spans="1:8" x14ac:dyDescent="0.3">
      <c r="A21">
        <v>2</v>
      </c>
      <c r="B21" s="1">
        <v>0.59254809230856598</v>
      </c>
      <c r="C21" s="1">
        <v>0.26249647799231302</v>
      </c>
      <c r="D21" s="1">
        <v>0.35392714060298802</v>
      </c>
      <c r="E21" s="1">
        <v>0.33967755409664802</v>
      </c>
      <c r="F21" s="1">
        <v>0.28824938645722797</v>
      </c>
      <c r="G21">
        <v>1</v>
      </c>
      <c r="H21" s="1">
        <v>0.45334891111221698</v>
      </c>
    </row>
    <row r="22" spans="1:8" x14ac:dyDescent="0.3">
      <c r="A22">
        <v>3</v>
      </c>
      <c r="B22" t="s">
        <v>26</v>
      </c>
      <c r="C22" s="1">
        <v>0.62955379292148494</v>
      </c>
      <c r="D22" s="1">
        <v>0.30877990863355598</v>
      </c>
      <c r="E22" s="1">
        <v>0.29208014971226598</v>
      </c>
      <c r="F22" s="1">
        <v>0.628199570389807</v>
      </c>
      <c r="G22" s="1">
        <v>0.267267303391999</v>
      </c>
      <c r="H22" s="1">
        <v>0.28529769971008601</v>
      </c>
    </row>
    <row r="23" spans="1:8" x14ac:dyDescent="0.3">
      <c r="A23" t="s">
        <v>24</v>
      </c>
      <c r="B23" t="s">
        <v>26</v>
      </c>
      <c r="C23" s="1">
        <v>0.65549076103569803</v>
      </c>
      <c r="D23" s="1">
        <v>0.30021347119709102</v>
      </c>
      <c r="E23" s="1">
        <v>0.26963971849213397</v>
      </c>
      <c r="F23" s="1">
        <v>0.65619495643009895</v>
      </c>
      <c r="G23" s="1">
        <v>0.30220695808917902</v>
      </c>
      <c r="H23" s="1">
        <v>0.29461760511707102</v>
      </c>
    </row>
    <row r="24" spans="1:8" x14ac:dyDescent="0.3">
      <c r="A24" t="s">
        <v>25</v>
      </c>
      <c r="B24" s="5">
        <v>2.59775454552332</v>
      </c>
      <c r="C24" s="1">
        <v>0.62157081431045202</v>
      </c>
      <c r="D24" s="1">
        <v>1</v>
      </c>
      <c r="E24" s="1">
        <v>0.77569663529533495</v>
      </c>
      <c r="F24" s="1">
        <v>0.269819753843833</v>
      </c>
      <c r="G24" s="1">
        <v>1</v>
      </c>
      <c r="H24" s="1">
        <v>0.89506820049093105</v>
      </c>
    </row>
    <row r="25" spans="1:8" x14ac:dyDescent="0.3">
      <c r="A25">
        <v>5</v>
      </c>
      <c r="B25" s="5">
        <v>2.1581367646067902</v>
      </c>
      <c r="C25" s="1" t="s">
        <v>26</v>
      </c>
      <c r="D25" s="1">
        <v>1</v>
      </c>
      <c r="E25" s="1" t="s">
        <v>26</v>
      </c>
      <c r="F25" s="1">
        <v>0.617987647524598</v>
      </c>
      <c r="G25" s="1">
        <v>0.25573883464599001</v>
      </c>
      <c r="H25" s="1">
        <v>0.26101749409583702</v>
      </c>
    </row>
    <row r="26" spans="1:8" x14ac:dyDescent="0.3">
      <c r="A26">
        <v>6</v>
      </c>
      <c r="B26" s="5">
        <v>1.95158251876085</v>
      </c>
      <c r="C26" s="1" t="s">
        <v>26</v>
      </c>
      <c r="D26" s="1" t="s">
        <v>26</v>
      </c>
      <c r="E26" s="1" t="s">
        <v>26</v>
      </c>
      <c r="F26" s="1">
        <v>1</v>
      </c>
      <c r="G26" s="1">
        <v>0.38538568488677299</v>
      </c>
      <c r="H26" s="1">
        <v>0.26761323173345403</v>
      </c>
    </row>
    <row r="28" spans="1:8" x14ac:dyDescent="0.3">
      <c r="A28" t="s">
        <v>23</v>
      </c>
      <c r="B28">
        <v>1</v>
      </c>
      <c r="C28">
        <v>2</v>
      </c>
      <c r="D28">
        <v>3</v>
      </c>
      <c r="E28" t="s">
        <v>24</v>
      </c>
      <c r="F28" t="s">
        <v>25</v>
      </c>
      <c r="G28">
        <v>5</v>
      </c>
      <c r="H28">
        <v>6</v>
      </c>
    </row>
    <row r="29" spans="1:8" x14ac:dyDescent="0.3">
      <c r="A29">
        <v>1</v>
      </c>
      <c r="B29" s="1">
        <v>0.29365272602064202</v>
      </c>
      <c r="C29" s="1">
        <v>0.32139299213961797</v>
      </c>
      <c r="D29" s="1">
        <v>0.371300764622919</v>
      </c>
      <c r="E29" s="1">
        <v>0.42063710687237799</v>
      </c>
      <c r="F29" s="1">
        <v>0.31222571208528399</v>
      </c>
      <c r="G29" s="1">
        <v>0.42135024565498602</v>
      </c>
      <c r="H29" s="1">
        <v>0.33156809829773198</v>
      </c>
    </row>
    <row r="30" spans="1:8" x14ac:dyDescent="0.3">
      <c r="A30">
        <v>2</v>
      </c>
      <c r="B30" s="1">
        <v>0.61403506804364705</v>
      </c>
      <c r="C30" s="1">
        <v>0.28552184475459402</v>
      </c>
      <c r="D30" s="1">
        <v>0.356364415198831</v>
      </c>
      <c r="E30" s="1">
        <v>0.38507101934871801</v>
      </c>
      <c r="F30" s="1">
        <v>0.26569492594418498</v>
      </c>
      <c r="G30">
        <v>1</v>
      </c>
      <c r="H30" s="1">
        <v>0.41353675957417402</v>
      </c>
    </row>
    <row r="31" spans="1:8" x14ac:dyDescent="0.3">
      <c r="A31">
        <v>3</v>
      </c>
      <c r="B31" t="s">
        <v>26</v>
      </c>
      <c r="C31" s="1">
        <v>0.61770912205595496</v>
      </c>
      <c r="D31" s="1">
        <v>0.272768525976467</v>
      </c>
      <c r="E31" s="1">
        <v>0.286633495761491</v>
      </c>
      <c r="F31" s="1">
        <v>0.59004813531528699</v>
      </c>
      <c r="G31" s="1">
        <v>0.29599093339661903</v>
      </c>
      <c r="H31" s="1">
        <v>0.29368389999329603</v>
      </c>
    </row>
    <row r="32" spans="1:8" x14ac:dyDescent="0.3">
      <c r="A32" t="s">
        <v>24</v>
      </c>
      <c r="B32" t="s">
        <v>26</v>
      </c>
      <c r="C32" s="1">
        <v>0.66645610813981604</v>
      </c>
      <c r="D32" s="1">
        <v>0.30613962015966101</v>
      </c>
      <c r="E32" s="1">
        <v>0.26339057645254099</v>
      </c>
      <c r="F32" s="1">
        <v>0.66804595326101002</v>
      </c>
      <c r="G32" s="1">
        <v>0.30493701260761902</v>
      </c>
      <c r="H32" s="1">
        <v>0.28320016912500401</v>
      </c>
    </row>
    <row r="33" spans="1:8" x14ac:dyDescent="0.3">
      <c r="A33" t="s">
        <v>25</v>
      </c>
      <c r="B33" s="5">
        <v>2.49774601367805</v>
      </c>
      <c r="C33" s="1">
        <v>0.63248022369478796</v>
      </c>
      <c r="D33" s="1">
        <v>1</v>
      </c>
      <c r="E33" s="1">
        <v>0.74916207400494805</v>
      </c>
      <c r="F33" s="1">
        <v>0.28508539408147898</v>
      </c>
      <c r="G33" s="1">
        <v>1</v>
      </c>
      <c r="H33" s="5">
        <v>1.1171894905433399</v>
      </c>
    </row>
    <row r="34" spans="1:8" x14ac:dyDescent="0.3">
      <c r="A34">
        <v>5</v>
      </c>
      <c r="B34" s="5">
        <v>2.0984662583270999</v>
      </c>
      <c r="C34" s="1" t="s">
        <v>26</v>
      </c>
      <c r="D34" s="1">
        <v>1</v>
      </c>
      <c r="E34" s="1" t="s">
        <v>26</v>
      </c>
      <c r="F34" s="1">
        <v>0.62320171427684801</v>
      </c>
      <c r="G34" s="1">
        <v>0.26879169444899698</v>
      </c>
      <c r="H34" s="1">
        <v>0.260322215675858</v>
      </c>
    </row>
    <row r="35" spans="1:8" x14ac:dyDescent="0.3">
      <c r="A35">
        <v>6</v>
      </c>
      <c r="B35" s="5">
        <v>1.92022680877734</v>
      </c>
      <c r="C35" s="1" t="s">
        <v>26</v>
      </c>
      <c r="D35" s="1" t="s">
        <v>26</v>
      </c>
      <c r="E35" s="1" t="s">
        <v>26</v>
      </c>
      <c r="F35" s="1">
        <v>1</v>
      </c>
      <c r="G35" s="1">
        <v>0.39590473693410799</v>
      </c>
      <c r="H35" s="1">
        <v>0.28722338034211398</v>
      </c>
    </row>
    <row r="37" spans="1:8" x14ac:dyDescent="0.3">
      <c r="A37" t="s">
        <v>23</v>
      </c>
      <c r="B37">
        <v>1</v>
      </c>
      <c r="C37">
        <v>2</v>
      </c>
      <c r="D37">
        <v>3</v>
      </c>
      <c r="E37" t="s">
        <v>24</v>
      </c>
      <c r="F37" t="s">
        <v>25</v>
      </c>
      <c r="G37">
        <v>5</v>
      </c>
      <c r="H37">
        <v>6</v>
      </c>
    </row>
    <row r="38" spans="1:8" x14ac:dyDescent="0.3">
      <c r="A38">
        <v>1</v>
      </c>
      <c r="B38" s="1">
        <v>0.29152806254055302</v>
      </c>
      <c r="C38" s="1">
        <v>0.33357821088061901</v>
      </c>
      <c r="D38" s="1">
        <v>0.35535805553940197</v>
      </c>
      <c r="E38" s="1">
        <v>0.38155950107348602</v>
      </c>
      <c r="F38" s="1">
        <v>0.31415284880692201</v>
      </c>
      <c r="G38" s="1">
        <v>0.35036307120340099</v>
      </c>
      <c r="H38" s="1">
        <v>0.388019348341339</v>
      </c>
    </row>
    <row r="39" spans="1:8" x14ac:dyDescent="0.3">
      <c r="A39">
        <v>2</v>
      </c>
      <c r="B39" s="1">
        <v>0.61200368402625405</v>
      </c>
      <c r="C39" s="1">
        <v>0.27227149932787298</v>
      </c>
      <c r="D39" s="1">
        <v>0.34583679870457801</v>
      </c>
      <c r="E39" s="1">
        <v>0.34743862239914602</v>
      </c>
      <c r="F39" s="1">
        <v>0.24289398354865399</v>
      </c>
      <c r="G39">
        <v>1</v>
      </c>
      <c r="H39" s="1">
        <v>0.419127797437021</v>
      </c>
    </row>
    <row r="40" spans="1:8" x14ac:dyDescent="0.3">
      <c r="A40">
        <v>3</v>
      </c>
      <c r="B40" t="s">
        <v>26</v>
      </c>
      <c r="C40" s="1">
        <v>0.61059710915020204</v>
      </c>
      <c r="D40" s="1">
        <v>0.282303150053337</v>
      </c>
      <c r="E40" s="1">
        <v>0.27609365337765901</v>
      </c>
      <c r="F40" s="1">
        <v>0.608885414129408</v>
      </c>
      <c r="G40" s="1">
        <v>0.29191803770169</v>
      </c>
      <c r="H40" s="1">
        <v>0.27687386765167299</v>
      </c>
    </row>
    <row r="41" spans="1:8" x14ac:dyDescent="0.3">
      <c r="A41" t="s">
        <v>24</v>
      </c>
      <c r="B41" t="s">
        <v>26</v>
      </c>
      <c r="C41" s="1">
        <v>0.66231653563935899</v>
      </c>
      <c r="D41" s="1">
        <v>0.27839344738454902</v>
      </c>
      <c r="E41" s="1">
        <v>0.27440107906668898</v>
      </c>
      <c r="F41" s="1">
        <v>0.65451883550026202</v>
      </c>
      <c r="G41" s="1">
        <v>0.28597222610707801</v>
      </c>
      <c r="H41" s="1">
        <v>0.32383067831830697</v>
      </c>
    </row>
    <row r="42" spans="1:8" x14ac:dyDescent="0.3">
      <c r="A42" t="s">
        <v>25</v>
      </c>
      <c r="B42" s="5">
        <v>2.16778606569462</v>
      </c>
      <c r="C42" s="1">
        <v>0.60920255270409296</v>
      </c>
      <c r="D42" s="1">
        <v>1</v>
      </c>
      <c r="E42" s="1">
        <v>0.70587113275838498</v>
      </c>
      <c r="F42" s="1">
        <v>0.28319031416910601</v>
      </c>
      <c r="G42" s="1">
        <v>1</v>
      </c>
      <c r="H42" s="1">
        <v>0.76146544981349396</v>
      </c>
    </row>
    <row r="43" spans="1:8" x14ac:dyDescent="0.3">
      <c r="A43">
        <v>5</v>
      </c>
      <c r="B43" s="5">
        <v>2.1704143408942702</v>
      </c>
      <c r="C43" s="1" t="s">
        <v>26</v>
      </c>
      <c r="D43" s="1">
        <v>1</v>
      </c>
      <c r="E43" s="1" t="s">
        <v>26</v>
      </c>
      <c r="F43" s="1">
        <v>0.61456983490898398</v>
      </c>
      <c r="G43" s="1">
        <v>0.26326281624249198</v>
      </c>
      <c r="H43" s="1">
        <v>0.26623619195825299</v>
      </c>
    </row>
    <row r="44" spans="1:8" x14ac:dyDescent="0.3">
      <c r="A44">
        <v>6</v>
      </c>
      <c r="B44" s="5">
        <v>1.9214376206029899</v>
      </c>
      <c r="C44" s="1" t="s">
        <v>26</v>
      </c>
      <c r="D44" s="1" t="s">
        <v>26</v>
      </c>
      <c r="E44" s="1" t="s">
        <v>26</v>
      </c>
      <c r="F44" s="1">
        <v>1</v>
      </c>
      <c r="G44" s="1">
        <v>0.41017728562332201</v>
      </c>
      <c r="H44" s="1">
        <v>0.28255195843432002</v>
      </c>
    </row>
  </sheetData>
  <mergeCells count="2">
    <mergeCell ref="M1:S1"/>
    <mergeCell ref="K3:K9"/>
  </mergeCells>
  <conditionalFormatting sqref="M3:S9">
    <cfRule type="colorScale" priority="1">
      <colorScale>
        <cfvo type="min"/>
        <cfvo type="max"/>
        <color rgb="FF2FEA16"/>
        <color rgb="FFE8343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</vt:lpstr>
      <vt:lpstr>resolution</vt:lpstr>
      <vt:lpstr>optimization revised</vt:lpstr>
      <vt:lpstr>temps+inits</vt:lpstr>
      <vt:lpstr>num metrics</vt:lpstr>
      <vt:lpstr>optimization</vt:lpstr>
      <vt:lpstr>right&amp;wrong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Jiscoot</dc:creator>
  <cp:lastModifiedBy>Nathan Jiscoot</cp:lastModifiedBy>
  <dcterms:created xsi:type="dcterms:W3CDTF">2022-01-11T12:38:17Z</dcterms:created>
  <dcterms:modified xsi:type="dcterms:W3CDTF">2022-12-03T16:07:53Z</dcterms:modified>
</cp:coreProperties>
</file>