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300" activeTab="5"/>
  </bookViews>
  <sheets>
    <sheet name="专业能力" sheetId="1" r:id="rId1"/>
    <sheet name="智能出题" sheetId="3" r:id="rId2"/>
    <sheet name="智能答疑" sheetId="2" r:id="rId3"/>
    <sheet name="教案生成" sheetId="4" r:id="rId4"/>
    <sheet name="通用能力-公开数据集" sheetId="5" r:id="rId5"/>
    <sheet name="作业批改（开源）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<sst xmlns="http://schemas.openxmlformats.org/spreadsheetml/2006/main" count="539" uniqueCount="99">
  <si>
    <t>模型名</t>
  </si>
  <si>
    <t>化学</t>
  </si>
  <si>
    <t>数学</t>
  </si>
  <si>
    <t>物理</t>
  </si>
  <si>
    <t>客观题</t>
  </si>
  <si>
    <t>主观题</t>
  </si>
  <si>
    <t>化学与社会·跨学科实践</t>
  </si>
  <si>
    <t>物质的化学变化</t>
  </si>
  <si>
    <t>物质的性质与应用</t>
  </si>
  <si>
    <t>物质的组成与结构</t>
  </si>
  <si>
    <t>科学探究与化学实验</t>
  </si>
  <si>
    <t>图形与几何</t>
  </si>
  <si>
    <t>数与代数</t>
  </si>
  <si>
    <t>统计与概率</t>
  </si>
  <si>
    <t>综合与实践</t>
  </si>
  <si>
    <t>实验探究</t>
  </si>
  <si>
    <t>物质</t>
  </si>
  <si>
    <t>能量</t>
  </si>
  <si>
    <t>跨学科实践</t>
  </si>
  <si>
    <t>运动和相互作用</t>
  </si>
  <si>
    <t>Qwen2.5-14B-instruct</t>
  </si>
  <si>
    <t>DeepSeek-R1-Distill-Qwen-14B</t>
  </si>
  <si>
    <t>Phi-4</t>
  </si>
  <si>
    <t>InternLM2-chat-Math-20B</t>
  </si>
  <si>
    <t>Gemma3-12B</t>
  </si>
  <si>
    <t>GLM-9B-chat</t>
  </si>
  <si>
    <t>Baichuan2-13B-Chat</t>
  </si>
  <si>
    <t>educhat-sft-002-13b</t>
  </si>
  <si>
    <t>Confucius-o1</t>
  </si>
  <si>
    <t>Spark-lite</t>
  </si>
  <si>
    <t>slerp_dpo_pt_0526</t>
  </si>
  <si>
    <t>Qwen2.5-14B-instruct（阿里云）</t>
  </si>
  <si>
    <t>DeepSeek-R1-Distill-Qwen-14B（DeepSeek）</t>
  </si>
  <si>
    <t>Phi-4（微软）</t>
  </si>
  <si>
    <t>InternLM2-chat-Math-20B（上海人工智能实验室）</t>
  </si>
  <si>
    <t>Gemma3-12B（谷歌）</t>
  </si>
  <si>
    <t>GLM-9B-chat（智谱）</t>
  </si>
  <si>
    <t>Baichuan2-13B-Chat（百川）</t>
  </si>
  <si>
    <t>EduChat-sft-002-13b（华东师范大学）</t>
  </si>
  <si>
    <t>Confucius-o1（网易）</t>
  </si>
  <si>
    <t>Spark-lite（讯飞）</t>
  </si>
  <si>
    <t>师承万象（北京师范大学）</t>
  </si>
  <si>
    <t>模型名称</t>
  </si>
  <si>
    <t>EduChat-base-002-13b（华东师范大学）</t>
  </si>
  <si>
    <t>均分</t>
  </si>
  <si>
    <t>模型</t>
  </si>
  <si>
    <t>知识点匹配度(2分)</t>
  </si>
  <si>
    <t>题型匹配度(2分)</t>
  </si>
  <si>
    <t>题目准确性(2分)</t>
  </si>
  <si>
    <t>解析准确性(2分)</t>
  </si>
  <si>
    <t>素养导向性(2分)</t>
  </si>
  <si>
    <t>总分（10分）</t>
  </si>
  <si>
    <t>Baichuan2-13B-chat</t>
  </si>
  <si>
    <t>知识点匹配度</t>
  </si>
  <si>
    <t>题型匹配度</t>
  </si>
  <si>
    <t>题目准确性</t>
  </si>
  <si>
    <t>解析准确性</t>
  </si>
  <si>
    <t>素养导向性</t>
  </si>
  <si>
    <t>MuduoLLM</t>
  </si>
  <si>
    <t>语言流畅（1分）</t>
  </si>
  <si>
    <t>知识点正确（1）</t>
  </si>
  <si>
    <t>推理正确（1分）</t>
  </si>
  <si>
    <t>合理反馈（1分）</t>
  </si>
  <si>
    <t>导正话题（1分）</t>
  </si>
  <si>
    <t>分步骤讲解（1分）</t>
  </si>
  <si>
    <t>提问质量（1分）</t>
  </si>
  <si>
    <t>引导质量（1分）</t>
  </si>
  <si>
    <t>总分（8分）</t>
  </si>
  <si>
    <t>知识点正确（1分）</t>
  </si>
  <si>
    <t>Confucius-o1-14B</t>
  </si>
  <si>
    <t>语言流畅</t>
  </si>
  <si>
    <t>知识点正确</t>
  </si>
  <si>
    <t>推理正确</t>
  </si>
  <si>
    <t>合理反馈</t>
  </si>
  <si>
    <t>导正话题</t>
  </si>
  <si>
    <t>分步骤讲解</t>
  </si>
  <si>
    <t>提问质量</t>
  </si>
  <si>
    <t>引导质量</t>
  </si>
  <si>
    <t>结构完整性(10分)</t>
  </si>
  <si>
    <t>内容准确性(14分)</t>
  </si>
  <si>
    <t>内容一致性(2分)</t>
  </si>
  <si>
    <t>语言逻辑性(2分)</t>
  </si>
  <si>
    <t>总分（30分）</t>
  </si>
  <si>
    <t>qwen2.5-14b-instruct</t>
  </si>
  <si>
    <t>gemma-3-12b</t>
  </si>
  <si>
    <t>结构完整性</t>
  </si>
  <si>
    <t>内容准确性</t>
  </si>
  <si>
    <t>内容一致性</t>
  </si>
  <si>
    <t>语言逻辑性</t>
  </si>
  <si>
    <t>加权分</t>
  </si>
  <si>
    <t>IFEval</t>
  </si>
  <si>
    <t>CEval</t>
  </si>
  <si>
    <t>MMLU</t>
  </si>
  <si>
    <t>MMLU_PRO</t>
  </si>
  <si>
    <t>GPQA</t>
  </si>
  <si>
    <t>CMMLU</t>
  </si>
  <si>
    <t>HalluQA-main</t>
  </si>
  <si>
    <t>GaoKaoBench</t>
  </si>
  <si>
    <t>MATH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</si>
</sst>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#,##0.00_ "/>
    <numFmt numFmtId="178" formatCode="0.00_);[Red]\(0.00\)"/>
  </numFmts>
  <fonts count="27">
    <font>
      <sz val="11"/>
      <color theme="1"/>
      <name val="宋体"/>
      <charset val="134"/>
      <scheme val="minor"/>
    </font>
    <font>
      <b/>
      <sz val="11"/>
      <color rgb="FF00000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rgb="FF000000"/>
      <name val="宋体"/>
      <charset val="134"/>
      <scheme val="minor"/>
    </font>
    <font>
      <b/>
      <sz val="10"/>
      <color rgb="FFDE3C36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E5EFFF"/>
        <bgColor indexed="64"/>
      </patternFill>
    </fill>
    <fill>
      <patternFill patternType="solid">
        <fgColor rgb="FFFFF9E3"/>
        <bgColor indexed="64"/>
      </patternFill>
    </fill>
    <fill>
      <patternFill patternType="solid">
        <fgColor rgb="FFFFE9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rgb="FFEAFAF1"/>
        <bgColor indexed="64"/>
      </patternFill>
    </fill>
    <fill>
      <patternFill patternType="solid">
        <fgColor rgb="FF319B62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E5F6FF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4" borderId="13" applyNumberFormat="0" applyAlignment="0" applyProtection="0">
      <alignment vertical="center"/>
    </xf>
    <xf numFmtId="0" fontId="17" fillId="15" borderId="14" applyNumberFormat="0" applyAlignment="0" applyProtection="0">
      <alignment vertical="center"/>
    </xf>
    <xf numFmtId="0" fontId="18" fillId="15" borderId="13" applyNumberFormat="0" applyAlignment="0" applyProtection="0">
      <alignment vertical="center"/>
    </xf>
    <xf numFmtId="0" fontId="19" fillId="16" borderId="15" applyNumberFormat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/>
    <xf numFmtId="0" fontId="2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wrapText="1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5" fillId="0" borderId="0" xfId="0" applyFont="1">
      <alignment vertical="center"/>
    </xf>
    <xf numFmtId="0" fontId="5" fillId="0" borderId="0" xfId="0" applyFont="1" applyFill="1">
      <alignment vertical="center"/>
    </xf>
    <xf numFmtId="0" fontId="2" fillId="2" borderId="0" xfId="0" applyFont="1" applyFill="1" applyAlignment="1">
      <alignment horizontal="left"/>
    </xf>
    <xf numFmtId="176" fontId="5" fillId="0" borderId="0" xfId="0" applyNumberFormat="1" applyFont="1">
      <alignment vertical="center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top"/>
    </xf>
    <xf numFmtId="177" fontId="5" fillId="0" borderId="1" xfId="0" applyNumberFormat="1" applyFont="1" applyBorder="1" applyAlignment="1">
      <alignment horizontal="right" vertical="center"/>
    </xf>
    <xf numFmtId="0" fontId="0" fillId="0" borderId="0" xfId="0" applyFill="1">
      <alignment vertical="center"/>
    </xf>
    <xf numFmtId="0" fontId="5" fillId="5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176" fontId="5" fillId="0" borderId="0" xfId="0" applyNumberFormat="1" applyFont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78" fontId="2" fillId="0" borderId="3" xfId="0" applyNumberFormat="1" applyFont="1" applyBorder="1" applyAlignment="1">
      <alignment horizontal="right" vertical="center"/>
    </xf>
    <xf numFmtId="178" fontId="3" fillId="0" borderId="3" xfId="0" applyNumberFormat="1" applyFont="1" applyBorder="1" applyAlignment="1">
      <alignment horizontal="right" vertical="center"/>
    </xf>
    <xf numFmtId="0" fontId="5" fillId="8" borderId="3" xfId="0" applyFont="1" applyFill="1" applyBorder="1" applyAlignment="1">
      <alignment horizontal="center" vertical="center"/>
    </xf>
    <xf numFmtId="178" fontId="2" fillId="8" borderId="3" xfId="0" applyNumberFormat="1" applyFont="1" applyFill="1" applyBorder="1" applyAlignment="1">
      <alignment horizontal="right" vertical="center"/>
    </xf>
    <xf numFmtId="0" fontId="2" fillId="0" borderId="3" xfId="0" applyFont="1" applyBorder="1" applyAlignment="1">
      <alignment vertical="center"/>
    </xf>
    <xf numFmtId="0" fontId="0" fillId="0" borderId="3" xfId="0" applyBorder="1">
      <alignment vertical="center"/>
    </xf>
    <xf numFmtId="0" fontId="2" fillId="2" borderId="3" xfId="0" applyFont="1" applyFill="1" applyBorder="1" applyAlignment="1">
      <alignment horizontal="left"/>
    </xf>
    <xf numFmtId="176" fontId="0" fillId="0" borderId="3" xfId="0" applyNumberFormat="1" applyBorder="1">
      <alignment vertical="center"/>
    </xf>
    <xf numFmtId="0" fontId="2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wrapText="1"/>
    </xf>
    <xf numFmtId="0" fontId="5" fillId="4" borderId="3" xfId="0" applyFont="1" applyFill="1" applyBorder="1" applyAlignment="1">
      <alignment horizontal="left" vertical="center"/>
    </xf>
    <xf numFmtId="0" fontId="5" fillId="0" borderId="3" xfId="0" applyFont="1" applyBorder="1">
      <alignment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/>
    </xf>
    <xf numFmtId="176" fontId="0" fillId="0" borderId="3" xfId="0" applyNumberFormat="1" applyBorder="1" applyAlignment="1">
      <alignment horizontal="center" vertical="center"/>
    </xf>
    <xf numFmtId="176" fontId="2" fillId="3" borderId="3" xfId="0" applyNumberFormat="1" applyFont="1" applyFill="1" applyBorder="1" applyAlignment="1">
      <alignment horizontal="center"/>
    </xf>
    <xf numFmtId="176" fontId="2" fillId="3" borderId="3" xfId="0" applyNumberFormat="1" applyFont="1" applyFill="1" applyBorder="1" applyAlignment="1">
      <alignment horizontal="center" wrapText="1"/>
    </xf>
    <xf numFmtId="176" fontId="5" fillId="4" borderId="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5" fillId="1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left" vertical="center"/>
    </xf>
    <xf numFmtId="177" fontId="5" fillId="0" borderId="0" xfId="0" applyNumberFormat="1" applyFont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top"/>
    </xf>
    <xf numFmtId="0" fontId="5" fillId="0" borderId="0" xfId="0" applyFont="1" applyAlignment="1">
      <alignment horizontal="right" vertical="center"/>
    </xf>
    <xf numFmtId="0" fontId="1" fillId="0" borderId="0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54"/>
  <sheetViews>
    <sheetView topLeftCell="A10" workbookViewId="0">
      <selection activeCell="K28" sqref="K28:O28"/>
    </sheetView>
  </sheetViews>
  <sheetFormatPr defaultColWidth="9.23076923076923" defaultRowHeight="16.8"/>
  <cols>
    <col min="1" max="1" width="31.9230769230769" customWidth="1"/>
    <col min="2" max="2" width="27.3076923076923" customWidth="1"/>
    <col min="3" max="3" width="17.6153846153846" customWidth="1"/>
    <col min="4" max="5" width="20" customWidth="1"/>
    <col min="6" max="6" width="22.4615384615385" customWidth="1"/>
    <col min="7" max="7" width="27.3076923076923" customWidth="1"/>
    <col min="8" max="8" width="17.6153846153846" customWidth="1"/>
    <col min="9" max="10" width="20" customWidth="1"/>
    <col min="11" max="11" width="22.4615384615385" customWidth="1"/>
    <col min="12" max="12" width="12.7692307692308" customWidth="1"/>
    <col min="13" max="13" width="10.3076923076923" customWidth="1"/>
    <col min="14" max="14" width="12.7692307692308" customWidth="1"/>
    <col min="15" max="15" width="17.7884615384615" customWidth="1"/>
    <col min="16" max="16" width="12.7692307692308" customWidth="1"/>
    <col min="17" max="17" width="10.3076923076923" customWidth="1"/>
    <col min="18" max="19" width="12.7692307692308" customWidth="1"/>
    <col min="20" max="20" width="10.3076923076923" customWidth="1"/>
    <col min="21" max="22" width="7.69230769230769" customWidth="1"/>
    <col min="23" max="23" width="12.7692307692308" customWidth="1"/>
    <col min="24" max="24" width="17.6153846153846" customWidth="1"/>
    <col min="25" max="25" width="10.3076923076923" customWidth="1"/>
    <col min="26" max="27" width="6" customWidth="1"/>
    <col min="28" max="28" width="12.7692307692308" customWidth="1"/>
    <col min="29" max="29" width="17.6153846153846" customWidth="1"/>
  </cols>
  <sheetData>
    <row r="1" customHeight="1" spans="1:29">
      <c r="A1" s="89" t="s">
        <v>0</v>
      </c>
      <c r="B1" s="90" t="s">
        <v>1</v>
      </c>
      <c r="C1" s="90"/>
      <c r="D1" s="90"/>
      <c r="E1" s="90"/>
      <c r="F1" s="90"/>
      <c r="G1" s="90"/>
      <c r="H1" s="90"/>
      <c r="I1" s="90"/>
      <c r="J1" s="90"/>
      <c r="K1" s="90"/>
      <c r="L1" s="90" t="s">
        <v>2</v>
      </c>
      <c r="M1" s="90"/>
      <c r="N1" s="90"/>
      <c r="O1" s="90"/>
      <c r="P1" s="90"/>
      <c r="Q1" s="90"/>
      <c r="R1" s="90"/>
      <c r="S1" s="90"/>
      <c r="T1" s="90" t="s">
        <v>3</v>
      </c>
      <c r="U1" s="90"/>
      <c r="V1" s="90"/>
      <c r="W1" s="90"/>
      <c r="X1" s="90"/>
      <c r="Y1" s="90"/>
      <c r="Z1" s="90"/>
      <c r="AA1" s="90"/>
      <c r="AB1" s="90"/>
      <c r="AC1" s="90"/>
    </row>
    <row r="2" spans="1:29">
      <c r="A2" s="91"/>
      <c r="B2" s="92" t="s">
        <v>4</v>
      </c>
      <c r="C2" s="92" t="s">
        <v>4</v>
      </c>
      <c r="D2" s="92" t="s">
        <v>4</v>
      </c>
      <c r="E2" s="92" t="s">
        <v>4</v>
      </c>
      <c r="F2" s="92" t="s">
        <v>4</v>
      </c>
      <c r="G2" s="92" t="s">
        <v>5</v>
      </c>
      <c r="H2" s="92" t="s">
        <v>5</v>
      </c>
      <c r="I2" s="92" t="s">
        <v>5</v>
      </c>
      <c r="J2" s="92" t="s">
        <v>5</v>
      </c>
      <c r="K2" s="92" t="s">
        <v>5</v>
      </c>
      <c r="L2" s="92" t="s">
        <v>4</v>
      </c>
      <c r="M2" s="92" t="s">
        <v>4</v>
      </c>
      <c r="N2" s="92" t="s">
        <v>4</v>
      </c>
      <c r="O2" s="92" t="s">
        <v>4</v>
      </c>
      <c r="P2" s="92" t="s">
        <v>5</v>
      </c>
      <c r="Q2" s="92" t="s">
        <v>5</v>
      </c>
      <c r="R2" s="92" t="s">
        <v>5</v>
      </c>
      <c r="S2" s="92" t="s">
        <v>5</v>
      </c>
      <c r="T2" s="92" t="s">
        <v>4</v>
      </c>
      <c r="U2" s="92" t="s">
        <v>4</v>
      </c>
      <c r="V2" s="92" t="s">
        <v>4</v>
      </c>
      <c r="W2" s="92" t="s">
        <v>4</v>
      </c>
      <c r="X2" s="92" t="s">
        <v>4</v>
      </c>
      <c r="Y2" s="92" t="s">
        <v>5</v>
      </c>
      <c r="Z2" s="92" t="s">
        <v>5</v>
      </c>
      <c r="AA2" s="92" t="s">
        <v>5</v>
      </c>
      <c r="AB2" s="92" t="s">
        <v>5</v>
      </c>
      <c r="AC2" s="92" t="s">
        <v>5</v>
      </c>
    </row>
    <row r="3" spans="1:29">
      <c r="A3" s="91"/>
      <c r="B3" s="92" t="s">
        <v>6</v>
      </c>
      <c r="C3" s="92" t="s">
        <v>7</v>
      </c>
      <c r="D3" s="92" t="s">
        <v>8</v>
      </c>
      <c r="E3" s="92" t="s">
        <v>9</v>
      </c>
      <c r="F3" s="92" t="s">
        <v>10</v>
      </c>
      <c r="G3" s="92" t="s">
        <v>6</v>
      </c>
      <c r="H3" s="92" t="s">
        <v>7</v>
      </c>
      <c r="I3" s="92" t="s">
        <v>8</v>
      </c>
      <c r="J3" s="92" t="s">
        <v>9</v>
      </c>
      <c r="K3" s="92" t="s">
        <v>10</v>
      </c>
      <c r="L3" s="92" t="s">
        <v>11</v>
      </c>
      <c r="M3" s="92" t="s">
        <v>12</v>
      </c>
      <c r="N3" s="92" t="s">
        <v>13</v>
      </c>
      <c r="O3" s="92" t="s">
        <v>14</v>
      </c>
      <c r="P3" s="92" t="s">
        <v>11</v>
      </c>
      <c r="Q3" s="92" t="s">
        <v>12</v>
      </c>
      <c r="R3" s="92" t="s">
        <v>13</v>
      </c>
      <c r="S3" s="92" t="s">
        <v>14</v>
      </c>
      <c r="T3" s="92" t="s">
        <v>15</v>
      </c>
      <c r="U3" s="92" t="s">
        <v>16</v>
      </c>
      <c r="V3" s="92" t="s">
        <v>17</v>
      </c>
      <c r="W3" s="92" t="s">
        <v>18</v>
      </c>
      <c r="X3" s="92" t="s">
        <v>19</v>
      </c>
      <c r="Y3" s="92" t="s">
        <v>15</v>
      </c>
      <c r="Z3" s="92" t="s">
        <v>16</v>
      </c>
      <c r="AA3" s="92" t="s">
        <v>17</v>
      </c>
      <c r="AB3" s="92" t="s">
        <v>18</v>
      </c>
      <c r="AC3" s="92" t="s">
        <v>19</v>
      </c>
    </row>
    <row r="4" spans="1:29">
      <c r="A4" s="12" t="s">
        <v>20</v>
      </c>
      <c r="B4" s="93">
        <v>0.74</v>
      </c>
      <c r="C4" s="93">
        <v>0.68</v>
      </c>
      <c r="D4" s="93">
        <v>0.725</v>
      </c>
      <c r="E4" s="93">
        <v>0.665</v>
      </c>
      <c r="F4" s="93">
        <v>0.605</v>
      </c>
      <c r="G4" s="93">
        <v>0.78</v>
      </c>
      <c r="H4" s="93">
        <v>0.68</v>
      </c>
      <c r="I4" s="93">
        <v>0.82</v>
      </c>
      <c r="J4" s="93">
        <v>0.8</v>
      </c>
      <c r="K4" s="93">
        <v>0.59</v>
      </c>
      <c r="L4" s="93">
        <v>0.775</v>
      </c>
      <c r="M4" s="93">
        <v>0.82</v>
      </c>
      <c r="N4" s="93">
        <v>0.78</v>
      </c>
      <c r="O4" s="93">
        <v>0.71</v>
      </c>
      <c r="P4" s="93">
        <v>0.81</v>
      </c>
      <c r="Q4" s="93">
        <v>0.77</v>
      </c>
      <c r="R4" s="93">
        <v>0.8</v>
      </c>
      <c r="S4" s="93">
        <v>0.72</v>
      </c>
      <c r="T4" s="93">
        <v>0.645</v>
      </c>
      <c r="U4" s="93">
        <v>0.825</v>
      </c>
      <c r="V4" s="93">
        <v>0.815</v>
      </c>
      <c r="W4" s="93">
        <v>0.78</v>
      </c>
      <c r="X4" s="93">
        <v>0.785</v>
      </c>
      <c r="Y4" s="93">
        <v>0.68</v>
      </c>
      <c r="Z4" s="93">
        <v>0.83</v>
      </c>
      <c r="AA4" s="93">
        <v>0.85</v>
      </c>
      <c r="AB4" s="93">
        <v>0.89</v>
      </c>
      <c r="AC4" s="93">
        <v>0.89</v>
      </c>
    </row>
    <row r="5" spans="1:29">
      <c r="A5" s="12" t="s">
        <v>21</v>
      </c>
      <c r="B5" s="93">
        <v>0.64</v>
      </c>
      <c r="C5" s="93">
        <v>0.695</v>
      </c>
      <c r="D5" s="93">
        <v>0.735</v>
      </c>
      <c r="E5" s="93">
        <v>0.62</v>
      </c>
      <c r="F5" s="93">
        <v>0.6</v>
      </c>
      <c r="G5" s="93">
        <v>0.74</v>
      </c>
      <c r="H5" s="93">
        <v>0.7</v>
      </c>
      <c r="I5" s="93">
        <v>0.76</v>
      </c>
      <c r="J5" s="93">
        <v>0.79</v>
      </c>
      <c r="K5" s="93">
        <v>0.58</v>
      </c>
      <c r="L5" s="93">
        <v>0.785</v>
      </c>
      <c r="M5" s="93">
        <v>0.84</v>
      </c>
      <c r="N5" s="93">
        <v>0.755</v>
      </c>
      <c r="O5" s="93">
        <v>0.75</v>
      </c>
      <c r="P5" s="93">
        <v>0.82</v>
      </c>
      <c r="Q5" s="93">
        <v>0.86</v>
      </c>
      <c r="R5" s="93">
        <v>0.82</v>
      </c>
      <c r="S5" s="93">
        <v>0.73</v>
      </c>
      <c r="T5" s="93">
        <v>0.625</v>
      </c>
      <c r="U5" s="93">
        <v>0.77</v>
      </c>
      <c r="V5" s="93">
        <v>0.8</v>
      </c>
      <c r="W5" s="93">
        <v>0.73</v>
      </c>
      <c r="X5" s="93">
        <v>0.715</v>
      </c>
      <c r="Y5" s="93">
        <v>0.59</v>
      </c>
      <c r="Z5" s="93">
        <v>0.82</v>
      </c>
      <c r="AA5" s="93">
        <v>0.8</v>
      </c>
      <c r="AB5" s="93">
        <v>0.86</v>
      </c>
      <c r="AC5" s="93">
        <v>0.86</v>
      </c>
    </row>
    <row r="6" spans="1:29">
      <c r="A6" s="12" t="s">
        <v>22</v>
      </c>
      <c r="B6" s="93">
        <v>0.595</v>
      </c>
      <c r="C6" s="93">
        <v>0.45</v>
      </c>
      <c r="D6" s="93">
        <v>0.56</v>
      </c>
      <c r="E6" s="93">
        <v>0.51</v>
      </c>
      <c r="F6" s="93">
        <v>0.295</v>
      </c>
      <c r="G6" s="93">
        <v>0.57</v>
      </c>
      <c r="H6" s="93">
        <v>0.59</v>
      </c>
      <c r="I6" s="93">
        <v>0.62</v>
      </c>
      <c r="J6" s="93">
        <v>0.55</v>
      </c>
      <c r="K6" s="93">
        <v>0.4</v>
      </c>
      <c r="L6" s="93">
        <v>0.575</v>
      </c>
      <c r="M6" s="93">
        <v>0.68</v>
      </c>
      <c r="N6" s="93">
        <v>0.655</v>
      </c>
      <c r="O6" s="93">
        <v>0.455</v>
      </c>
      <c r="P6" s="93">
        <v>0.81</v>
      </c>
      <c r="Q6" s="93">
        <v>0.8</v>
      </c>
      <c r="R6" s="93">
        <v>0.85</v>
      </c>
      <c r="S6" s="93">
        <v>0.73</v>
      </c>
      <c r="T6" s="93">
        <v>0.345</v>
      </c>
      <c r="U6" s="93">
        <v>0.625</v>
      </c>
      <c r="V6" s="93">
        <v>0.66</v>
      </c>
      <c r="W6" s="93">
        <v>0.575</v>
      </c>
      <c r="X6" s="93">
        <v>0.58</v>
      </c>
      <c r="Y6" s="93">
        <v>0.55</v>
      </c>
      <c r="Z6" s="93">
        <v>0.7</v>
      </c>
      <c r="AA6" s="93">
        <v>0.76</v>
      </c>
      <c r="AB6" s="93">
        <v>0.71</v>
      </c>
      <c r="AC6" s="93">
        <v>0.73</v>
      </c>
    </row>
    <row r="7" spans="1:29">
      <c r="A7" s="12" t="s">
        <v>23</v>
      </c>
      <c r="B7" s="93">
        <v>0.46</v>
      </c>
      <c r="C7" s="93">
        <v>0.34</v>
      </c>
      <c r="D7" s="93">
        <v>0.415</v>
      </c>
      <c r="E7" s="93">
        <v>0.355</v>
      </c>
      <c r="F7" s="93">
        <v>0.295</v>
      </c>
      <c r="G7" s="93">
        <v>0.46</v>
      </c>
      <c r="H7" s="93">
        <v>0.22</v>
      </c>
      <c r="I7" s="93">
        <v>0.5</v>
      </c>
      <c r="J7" s="93">
        <v>0.36</v>
      </c>
      <c r="K7" s="93">
        <v>0.21</v>
      </c>
      <c r="L7" s="93">
        <v>0.39</v>
      </c>
      <c r="M7" s="93">
        <v>0.47</v>
      </c>
      <c r="N7" s="93">
        <v>0.43</v>
      </c>
      <c r="O7" s="93">
        <v>0.37</v>
      </c>
      <c r="P7" s="93">
        <v>0.49</v>
      </c>
      <c r="Q7" s="93">
        <v>0.42</v>
      </c>
      <c r="R7" s="93">
        <v>0.43</v>
      </c>
      <c r="S7" s="93">
        <v>0.28</v>
      </c>
      <c r="T7" s="93">
        <v>0.305</v>
      </c>
      <c r="U7" s="93">
        <v>0.42</v>
      </c>
      <c r="V7" s="93">
        <v>0.46</v>
      </c>
      <c r="W7" s="93">
        <v>0.375</v>
      </c>
      <c r="X7" s="93">
        <v>0.4</v>
      </c>
      <c r="Y7" s="93">
        <v>0.35</v>
      </c>
      <c r="Z7" s="93">
        <v>0.54</v>
      </c>
      <c r="AA7" s="93">
        <v>0.45</v>
      </c>
      <c r="AB7" s="93">
        <v>0.6</v>
      </c>
      <c r="AC7" s="93">
        <v>0.59</v>
      </c>
    </row>
    <row r="8" spans="1:29">
      <c r="A8" s="12" t="s">
        <v>24</v>
      </c>
      <c r="B8" s="93">
        <v>0.595</v>
      </c>
      <c r="C8" s="93">
        <v>0.565</v>
      </c>
      <c r="D8" s="93">
        <v>0.585</v>
      </c>
      <c r="E8" s="93">
        <v>0.505</v>
      </c>
      <c r="F8" s="93">
        <v>0.355</v>
      </c>
      <c r="G8" s="93">
        <v>0.67</v>
      </c>
      <c r="H8" s="93">
        <v>0.47</v>
      </c>
      <c r="I8" s="93">
        <v>0.69</v>
      </c>
      <c r="J8" s="93">
        <v>0.68</v>
      </c>
      <c r="K8" s="93">
        <v>0.44</v>
      </c>
      <c r="L8" s="93">
        <v>0.625</v>
      </c>
      <c r="M8" s="93">
        <v>0.67</v>
      </c>
      <c r="N8" s="93">
        <v>0.655</v>
      </c>
      <c r="O8" s="93">
        <v>0.545</v>
      </c>
      <c r="P8" s="93">
        <v>0.84</v>
      </c>
      <c r="Q8" s="93">
        <v>0.83</v>
      </c>
      <c r="R8" s="93">
        <v>0.83</v>
      </c>
      <c r="S8" s="93">
        <v>0.69</v>
      </c>
      <c r="T8" s="93">
        <v>0.445</v>
      </c>
      <c r="U8" s="93">
        <v>0.665</v>
      </c>
      <c r="V8" s="93">
        <v>0.68</v>
      </c>
      <c r="W8" s="93">
        <v>0.635</v>
      </c>
      <c r="X8" s="93">
        <v>0.59</v>
      </c>
      <c r="Y8" s="93">
        <v>0.59</v>
      </c>
      <c r="Z8" s="93">
        <v>0.77</v>
      </c>
      <c r="AA8" s="93">
        <v>0.79</v>
      </c>
      <c r="AB8" s="93">
        <v>0.8</v>
      </c>
      <c r="AC8" s="93">
        <v>0.79</v>
      </c>
    </row>
    <row r="9" spans="1:29">
      <c r="A9" s="12" t="s">
        <v>25</v>
      </c>
      <c r="B9" s="93">
        <v>0.545</v>
      </c>
      <c r="C9" s="93">
        <v>0.52</v>
      </c>
      <c r="D9" s="93">
        <v>0.545</v>
      </c>
      <c r="E9" s="93">
        <v>0.505</v>
      </c>
      <c r="F9" s="93">
        <v>0.5</v>
      </c>
      <c r="G9" s="93">
        <v>0.85</v>
      </c>
      <c r="H9" s="93">
        <v>0.72</v>
      </c>
      <c r="I9" s="93">
        <v>0.89</v>
      </c>
      <c r="J9" s="93">
        <v>0.84</v>
      </c>
      <c r="K9" s="93">
        <v>0.61</v>
      </c>
      <c r="L9" s="93">
        <v>0.4</v>
      </c>
      <c r="M9" s="93">
        <v>0.475</v>
      </c>
      <c r="N9" s="93">
        <v>0.405</v>
      </c>
      <c r="O9" s="93">
        <v>0.37</v>
      </c>
      <c r="P9" s="93">
        <v>0.74</v>
      </c>
      <c r="Q9" s="93">
        <v>0.76</v>
      </c>
      <c r="R9" s="93">
        <v>0.76</v>
      </c>
      <c r="S9" s="93">
        <v>0.6</v>
      </c>
      <c r="T9" s="93">
        <v>0.41</v>
      </c>
      <c r="U9" s="93">
        <v>0.655</v>
      </c>
      <c r="V9" s="93">
        <v>0.64</v>
      </c>
      <c r="W9" s="93">
        <v>0.645</v>
      </c>
      <c r="X9" s="93">
        <v>0.63</v>
      </c>
      <c r="Y9" s="93">
        <v>0.67</v>
      </c>
      <c r="Z9" s="93">
        <v>0.87</v>
      </c>
      <c r="AA9" s="93">
        <v>0.84</v>
      </c>
      <c r="AB9" s="93">
        <v>0.88</v>
      </c>
      <c r="AC9" s="93">
        <v>0.87</v>
      </c>
    </row>
    <row r="10" spans="1:29">
      <c r="A10" s="12" t="s">
        <v>26</v>
      </c>
      <c r="B10" s="93">
        <v>0.455</v>
      </c>
      <c r="C10" s="93">
        <v>0.345</v>
      </c>
      <c r="D10" s="93">
        <v>0.41</v>
      </c>
      <c r="E10" s="93">
        <v>0.315</v>
      </c>
      <c r="F10" s="93">
        <v>0.275</v>
      </c>
      <c r="G10" s="93">
        <v>0.16</v>
      </c>
      <c r="H10" s="93">
        <v>0.19</v>
      </c>
      <c r="I10" s="93">
        <v>0.31</v>
      </c>
      <c r="J10" s="93">
        <v>0.26</v>
      </c>
      <c r="K10" s="93">
        <v>0.11</v>
      </c>
      <c r="L10" s="93">
        <v>0.365</v>
      </c>
      <c r="M10" s="93">
        <v>0.395</v>
      </c>
      <c r="N10" s="93">
        <v>0.375</v>
      </c>
      <c r="O10" s="93">
        <v>0.29</v>
      </c>
      <c r="P10" s="93">
        <v>0.31</v>
      </c>
      <c r="Q10" s="93">
        <v>0.44</v>
      </c>
      <c r="R10" s="93">
        <v>0.33</v>
      </c>
      <c r="S10" s="93">
        <v>0.33</v>
      </c>
      <c r="T10" s="93">
        <v>0.265</v>
      </c>
      <c r="U10" s="93">
        <v>0.42</v>
      </c>
      <c r="V10" s="93">
        <v>0.44</v>
      </c>
      <c r="W10" s="93">
        <v>0.385</v>
      </c>
      <c r="X10" s="93">
        <v>0.425</v>
      </c>
      <c r="Y10" s="93">
        <v>0.23</v>
      </c>
      <c r="Z10" s="93">
        <v>0.39</v>
      </c>
      <c r="AA10" s="93">
        <v>0.41</v>
      </c>
      <c r="AB10" s="93">
        <v>0.44</v>
      </c>
      <c r="AC10" s="93">
        <v>0.49</v>
      </c>
    </row>
    <row r="11" spans="1:29">
      <c r="A11" s="14" t="s">
        <v>27</v>
      </c>
      <c r="B11" s="93">
        <v>0.185</v>
      </c>
      <c r="C11" s="93">
        <v>0.17</v>
      </c>
      <c r="D11" s="93">
        <v>0.21</v>
      </c>
      <c r="E11" s="93">
        <v>0.155</v>
      </c>
      <c r="F11" s="93">
        <v>0.17</v>
      </c>
      <c r="G11" s="93">
        <v>0.49</v>
      </c>
      <c r="H11" s="93">
        <v>0.12</v>
      </c>
      <c r="I11" s="93">
        <v>0.38</v>
      </c>
      <c r="J11" s="93">
        <v>0.28</v>
      </c>
      <c r="K11" s="93">
        <v>0.17</v>
      </c>
      <c r="L11" s="93">
        <v>0.165</v>
      </c>
      <c r="M11" s="93">
        <v>0.22</v>
      </c>
      <c r="N11" s="93">
        <v>0.12</v>
      </c>
      <c r="O11" s="93">
        <v>0.17</v>
      </c>
      <c r="P11" s="93">
        <v>0.15</v>
      </c>
      <c r="Q11" s="93">
        <v>0.14</v>
      </c>
      <c r="R11" s="93">
        <v>0.27</v>
      </c>
      <c r="S11" s="93">
        <v>0.16</v>
      </c>
      <c r="T11" s="93">
        <v>0.17</v>
      </c>
      <c r="U11" s="93">
        <v>0.165</v>
      </c>
      <c r="V11" s="93">
        <v>0.22</v>
      </c>
      <c r="W11" s="93">
        <v>0.17</v>
      </c>
      <c r="X11" s="93">
        <v>0.185</v>
      </c>
      <c r="Y11" s="93">
        <v>0.28</v>
      </c>
      <c r="Z11" s="93">
        <v>0.34</v>
      </c>
      <c r="AA11" s="93">
        <v>0.29</v>
      </c>
      <c r="AB11" s="93">
        <v>0.45</v>
      </c>
      <c r="AC11" s="93">
        <v>0.38</v>
      </c>
    </row>
    <row r="12" ht="17" spans="1:29">
      <c r="A12" s="15" t="s">
        <v>28</v>
      </c>
      <c r="B12" s="93">
        <v>0.765</v>
      </c>
      <c r="C12" s="93">
        <v>0.685</v>
      </c>
      <c r="D12" s="93">
        <v>0.765</v>
      </c>
      <c r="E12" s="93">
        <v>0.67</v>
      </c>
      <c r="F12" s="93">
        <v>0.69</v>
      </c>
      <c r="G12" s="93">
        <v>0.75</v>
      </c>
      <c r="H12" s="93">
        <v>0.7</v>
      </c>
      <c r="I12" s="93">
        <v>0.78</v>
      </c>
      <c r="J12" s="93">
        <v>0.8</v>
      </c>
      <c r="K12" s="93">
        <v>0.56</v>
      </c>
      <c r="L12" s="93">
        <v>0.815</v>
      </c>
      <c r="M12" s="93">
        <v>0.825</v>
      </c>
      <c r="N12" s="93">
        <v>0.79</v>
      </c>
      <c r="O12" s="93">
        <v>0.695</v>
      </c>
      <c r="P12" s="93">
        <v>0.75</v>
      </c>
      <c r="Q12" s="93">
        <v>0.82</v>
      </c>
      <c r="R12" s="93">
        <v>0.71</v>
      </c>
      <c r="S12" s="93">
        <v>0.68</v>
      </c>
      <c r="T12" s="93">
        <v>0.665</v>
      </c>
      <c r="U12" s="93">
        <v>0.83</v>
      </c>
      <c r="V12" s="93">
        <v>0.855</v>
      </c>
      <c r="W12" s="93">
        <v>0.8</v>
      </c>
      <c r="X12" s="93">
        <v>0.815</v>
      </c>
      <c r="Y12" s="93">
        <v>0.7</v>
      </c>
      <c r="Z12" s="93">
        <v>0.74</v>
      </c>
      <c r="AA12" s="93">
        <v>0.82</v>
      </c>
      <c r="AB12" s="93">
        <v>0.81</v>
      </c>
      <c r="AC12" s="93">
        <v>0.85</v>
      </c>
    </row>
    <row r="13" spans="1:29">
      <c r="A13" s="14" t="s">
        <v>29</v>
      </c>
      <c r="B13" s="93">
        <v>0.21</v>
      </c>
      <c r="C13" s="93">
        <v>0.175</v>
      </c>
      <c r="D13" s="93">
        <v>0.23</v>
      </c>
      <c r="E13" s="93">
        <v>0.25</v>
      </c>
      <c r="F13" s="93">
        <v>0.195</v>
      </c>
      <c r="G13" s="93">
        <v>0.56</v>
      </c>
      <c r="H13" s="93">
        <v>0.28</v>
      </c>
      <c r="I13" s="93">
        <v>0.58</v>
      </c>
      <c r="J13" s="93">
        <v>0.54</v>
      </c>
      <c r="K13" s="93">
        <v>0.2</v>
      </c>
      <c r="L13" s="93">
        <v>0.2</v>
      </c>
      <c r="M13" s="93">
        <v>0.275</v>
      </c>
      <c r="N13" s="93">
        <v>0.21</v>
      </c>
      <c r="O13" s="93">
        <v>0.18</v>
      </c>
      <c r="P13" s="93">
        <v>0.28</v>
      </c>
      <c r="Q13" s="93">
        <v>0.28</v>
      </c>
      <c r="R13" s="93">
        <v>0.33</v>
      </c>
      <c r="S13" s="93">
        <v>0.23</v>
      </c>
      <c r="T13" s="93">
        <v>0.165</v>
      </c>
      <c r="U13" s="93">
        <v>0.18</v>
      </c>
      <c r="V13" s="93">
        <v>0.2</v>
      </c>
      <c r="W13" s="93">
        <v>0.175</v>
      </c>
      <c r="X13" s="93">
        <v>0.225</v>
      </c>
      <c r="Y13" s="93">
        <v>0.31</v>
      </c>
      <c r="Z13" s="93">
        <v>0.57</v>
      </c>
      <c r="AA13" s="93">
        <v>0.47</v>
      </c>
      <c r="AB13" s="93">
        <v>0.66</v>
      </c>
      <c r="AC13" s="93">
        <v>0.6</v>
      </c>
    </row>
    <row r="14" spans="1:29">
      <c r="A14" s="94" t="s">
        <v>30</v>
      </c>
      <c r="B14" s="95">
        <v>0.95</v>
      </c>
      <c r="C14" s="95">
        <v>0.84</v>
      </c>
      <c r="D14" s="95">
        <v>0.91</v>
      </c>
      <c r="E14" s="95">
        <v>0.9</v>
      </c>
      <c r="F14" s="95">
        <v>0.9</v>
      </c>
      <c r="G14" s="95">
        <v>0.88</v>
      </c>
      <c r="H14" s="95">
        <v>0.84</v>
      </c>
      <c r="I14" s="95">
        <v>0.92</v>
      </c>
      <c r="J14" s="95">
        <v>0.92</v>
      </c>
      <c r="K14" s="95">
        <v>0.72</v>
      </c>
      <c r="L14" s="95">
        <v>0.85</v>
      </c>
      <c r="M14" s="95">
        <v>0.9</v>
      </c>
      <c r="N14" s="95">
        <v>0.87</v>
      </c>
      <c r="O14" s="95">
        <v>0.8</v>
      </c>
      <c r="P14" s="95">
        <v>0.89</v>
      </c>
      <c r="Q14" s="95">
        <v>0.91</v>
      </c>
      <c r="R14" s="95">
        <v>0.9</v>
      </c>
      <c r="S14" s="95">
        <v>0.82</v>
      </c>
      <c r="T14" s="95">
        <v>0.75</v>
      </c>
      <c r="U14" s="95">
        <v>0.95</v>
      </c>
      <c r="V14" s="95">
        <v>0.94</v>
      </c>
      <c r="W14" s="95">
        <v>0.93</v>
      </c>
      <c r="X14" s="95">
        <v>0.89</v>
      </c>
      <c r="Y14" s="95">
        <v>0.81</v>
      </c>
      <c r="Z14" s="95">
        <v>0.94</v>
      </c>
      <c r="AA14" s="95">
        <v>0.92</v>
      </c>
      <c r="AB14" s="95">
        <v>0.94</v>
      </c>
      <c r="AC14" s="95">
        <v>0.96</v>
      </c>
    </row>
    <row r="16" spans="1:29">
      <c r="A16" s="96" t="s">
        <v>0</v>
      </c>
      <c r="B16" s="96" t="s">
        <v>2</v>
      </c>
      <c r="C16" s="96"/>
      <c r="D16" s="96"/>
      <c r="E16" s="96"/>
      <c r="F16" s="96" t="s">
        <v>3</v>
      </c>
      <c r="G16" s="96"/>
      <c r="H16" s="96"/>
      <c r="I16" s="96"/>
      <c r="J16" s="96"/>
      <c r="K16" s="96" t="s">
        <v>1</v>
      </c>
      <c r="L16" s="96"/>
      <c r="M16" s="96"/>
      <c r="N16" s="96"/>
      <c r="O16" s="96"/>
      <c r="P16" s="101"/>
      <c r="V16" s="103"/>
      <c r="W16" s="103"/>
      <c r="X16" s="103"/>
      <c r="Y16" s="103"/>
      <c r="Z16" s="103"/>
      <c r="AA16" s="103"/>
      <c r="AB16" s="103"/>
      <c r="AC16" s="103"/>
    </row>
    <row r="17" spans="1:29">
      <c r="A17" s="96"/>
      <c r="B17" s="29" t="s">
        <v>11</v>
      </c>
      <c r="C17" s="29" t="s">
        <v>12</v>
      </c>
      <c r="D17" s="29" t="s">
        <v>13</v>
      </c>
      <c r="E17" s="29" t="s">
        <v>14</v>
      </c>
      <c r="F17" s="29" t="s">
        <v>15</v>
      </c>
      <c r="G17" s="29" t="s">
        <v>16</v>
      </c>
      <c r="H17" s="29" t="s">
        <v>17</v>
      </c>
      <c r="I17" s="29" t="s">
        <v>18</v>
      </c>
      <c r="J17" s="29" t="s">
        <v>19</v>
      </c>
      <c r="K17" s="29" t="s">
        <v>6</v>
      </c>
      <c r="L17" s="29" t="s">
        <v>7</v>
      </c>
      <c r="M17" s="29" t="s">
        <v>8</v>
      </c>
      <c r="N17" s="29" t="s">
        <v>9</v>
      </c>
      <c r="O17" s="29" t="s">
        <v>10</v>
      </c>
      <c r="P17" s="92"/>
      <c r="V17" s="92"/>
      <c r="W17" s="92"/>
      <c r="X17" s="92"/>
      <c r="Y17" s="92"/>
      <c r="Z17" s="92"/>
      <c r="AA17" s="92"/>
      <c r="AB17" s="92"/>
      <c r="AC17" s="92"/>
    </row>
    <row r="18" spans="1:29">
      <c r="A18" s="97" t="s">
        <v>31</v>
      </c>
      <c r="B18" s="98">
        <f>(L4+P4)/2*100</f>
        <v>79.25</v>
      </c>
      <c r="C18" s="98">
        <f t="shared" ref="C18:C28" si="0">(M4+Q4)/2*100</f>
        <v>79.5</v>
      </c>
      <c r="D18" s="98">
        <f t="shared" ref="D18:D28" si="1">(N4+R4)/2*100</f>
        <v>79</v>
      </c>
      <c r="E18" s="98">
        <f t="shared" ref="E18:E28" si="2">(O4+S4)/2*100</f>
        <v>71.5</v>
      </c>
      <c r="F18" s="98">
        <f>(T4+Y4)/2*100</f>
        <v>66.25</v>
      </c>
      <c r="G18" s="98">
        <f t="shared" ref="G18:G28" si="3">(U4+Z4)/2*100</f>
        <v>82.75</v>
      </c>
      <c r="H18" s="98">
        <f t="shared" ref="H18:H28" si="4">(V4+AA4)/2*100</f>
        <v>83.25</v>
      </c>
      <c r="I18" s="98">
        <f t="shared" ref="I18:I28" si="5">(W4+AB4)/2*100</f>
        <v>83.5</v>
      </c>
      <c r="J18" s="98">
        <f t="shared" ref="J18:J28" si="6">(X4+AC4)/2*100</f>
        <v>83.75</v>
      </c>
      <c r="K18" s="98">
        <f>(B4+G4)/2*100</f>
        <v>76</v>
      </c>
      <c r="L18" s="98">
        <f>(C4+H4)/2*100</f>
        <v>68</v>
      </c>
      <c r="M18" s="98">
        <f>(D4+I4)/2*100</f>
        <v>77.25</v>
      </c>
      <c r="N18" s="98">
        <f>(E4+J4)/2*100</f>
        <v>73.25</v>
      </c>
      <c r="O18" s="98">
        <f>(F4+K4)/2*100</f>
        <v>59.75</v>
      </c>
      <c r="P18" s="93"/>
      <c r="V18" s="93"/>
      <c r="W18" s="93"/>
      <c r="X18" s="93"/>
      <c r="Y18" s="93"/>
      <c r="Z18" s="93"/>
      <c r="AA18" s="93"/>
      <c r="AB18" s="93"/>
      <c r="AC18" s="93"/>
    </row>
    <row r="19" spans="1:29">
      <c r="A19" s="97" t="s">
        <v>32</v>
      </c>
      <c r="B19" s="98">
        <f t="shared" ref="B19:B28" si="7">(L5+P5)/2*100</f>
        <v>80.25</v>
      </c>
      <c r="C19" s="98">
        <f t="shared" si="0"/>
        <v>85</v>
      </c>
      <c r="D19" s="98">
        <f t="shared" si="1"/>
        <v>78.75</v>
      </c>
      <c r="E19" s="98">
        <f t="shared" si="2"/>
        <v>74</v>
      </c>
      <c r="F19" s="98">
        <f t="shared" ref="F19:F28" si="8">(T5+Y5)/2*100</f>
        <v>60.75</v>
      </c>
      <c r="G19" s="98">
        <f t="shared" si="3"/>
        <v>79.5</v>
      </c>
      <c r="H19" s="98">
        <f t="shared" si="4"/>
        <v>80</v>
      </c>
      <c r="I19" s="98">
        <f t="shared" si="5"/>
        <v>79.5</v>
      </c>
      <c r="J19" s="98">
        <f t="shared" si="6"/>
        <v>78.75</v>
      </c>
      <c r="K19" s="98">
        <f t="shared" ref="K19:K28" si="9">(B5+G5)/2*100</f>
        <v>69</v>
      </c>
      <c r="L19" s="98">
        <f t="shared" ref="L19:L28" si="10">(C5+H5)/2*100</f>
        <v>69.75</v>
      </c>
      <c r="M19" s="98">
        <f t="shared" ref="M19:M28" si="11">(D5+I5)/2*100</f>
        <v>74.75</v>
      </c>
      <c r="N19" s="98">
        <f t="shared" ref="N19:N28" si="12">(E5+J5)/2*100</f>
        <v>70.5</v>
      </c>
      <c r="O19" s="98">
        <f t="shared" ref="O19:O28" si="13">(F5+K5)/2*100</f>
        <v>59</v>
      </c>
      <c r="P19" s="93"/>
      <c r="V19" s="93"/>
      <c r="W19" s="93"/>
      <c r="X19" s="93"/>
      <c r="Y19" s="93"/>
      <c r="Z19" s="93"/>
      <c r="AA19" s="93"/>
      <c r="AB19" s="93"/>
      <c r="AC19" s="93"/>
    </row>
    <row r="20" spans="1:29">
      <c r="A20" s="97" t="s">
        <v>33</v>
      </c>
      <c r="B20" s="98">
        <f t="shared" si="7"/>
        <v>69.25</v>
      </c>
      <c r="C20" s="98">
        <f t="shared" si="0"/>
        <v>74</v>
      </c>
      <c r="D20" s="98">
        <f t="shared" si="1"/>
        <v>75.25</v>
      </c>
      <c r="E20" s="98">
        <f t="shared" si="2"/>
        <v>59.25</v>
      </c>
      <c r="F20" s="98">
        <f t="shared" si="8"/>
        <v>44.75</v>
      </c>
      <c r="G20" s="98">
        <f t="shared" si="3"/>
        <v>66.25</v>
      </c>
      <c r="H20" s="98">
        <f t="shared" si="4"/>
        <v>71</v>
      </c>
      <c r="I20" s="98">
        <f t="shared" si="5"/>
        <v>64.25</v>
      </c>
      <c r="J20" s="98">
        <f t="shared" si="6"/>
        <v>65.5</v>
      </c>
      <c r="K20" s="98">
        <f t="shared" si="9"/>
        <v>58.25</v>
      </c>
      <c r="L20" s="98">
        <f t="shared" si="10"/>
        <v>52</v>
      </c>
      <c r="M20" s="98">
        <f t="shared" si="11"/>
        <v>59</v>
      </c>
      <c r="N20" s="98">
        <f t="shared" si="12"/>
        <v>53</v>
      </c>
      <c r="O20" s="98">
        <f t="shared" si="13"/>
        <v>34.75</v>
      </c>
      <c r="P20" s="93"/>
      <c r="V20" s="93"/>
      <c r="W20" s="93"/>
      <c r="X20" s="93"/>
      <c r="Y20" s="93"/>
      <c r="Z20" s="93"/>
      <c r="AA20" s="93"/>
      <c r="AB20" s="93"/>
      <c r="AC20" s="93"/>
    </row>
    <row r="21" spans="1:29">
      <c r="A21" s="97" t="s">
        <v>34</v>
      </c>
      <c r="B21" s="98">
        <f t="shared" si="7"/>
        <v>44</v>
      </c>
      <c r="C21" s="98">
        <f t="shared" si="0"/>
        <v>44.5</v>
      </c>
      <c r="D21" s="98">
        <f t="shared" si="1"/>
        <v>43</v>
      </c>
      <c r="E21" s="98">
        <f t="shared" si="2"/>
        <v>32.5</v>
      </c>
      <c r="F21" s="98">
        <f t="shared" si="8"/>
        <v>32.75</v>
      </c>
      <c r="G21" s="98">
        <f t="shared" si="3"/>
        <v>48</v>
      </c>
      <c r="H21" s="98">
        <f t="shared" si="4"/>
        <v>45.5</v>
      </c>
      <c r="I21" s="98">
        <f t="shared" si="5"/>
        <v>48.75</v>
      </c>
      <c r="J21" s="98">
        <f t="shared" si="6"/>
        <v>49.5</v>
      </c>
      <c r="K21" s="98">
        <f t="shared" si="9"/>
        <v>46</v>
      </c>
      <c r="L21" s="98">
        <f t="shared" si="10"/>
        <v>28</v>
      </c>
      <c r="M21" s="98">
        <f t="shared" si="11"/>
        <v>45.75</v>
      </c>
      <c r="N21" s="98">
        <f t="shared" si="12"/>
        <v>35.75</v>
      </c>
      <c r="O21" s="98">
        <f t="shared" si="13"/>
        <v>25.25</v>
      </c>
      <c r="P21" s="93"/>
      <c r="V21" s="93"/>
      <c r="W21" s="93"/>
      <c r="X21" s="93"/>
      <c r="Y21" s="93"/>
      <c r="Z21" s="93"/>
      <c r="AA21" s="93"/>
      <c r="AB21" s="93"/>
      <c r="AC21" s="93"/>
    </row>
    <row r="22" spans="1:29">
      <c r="A22" s="97" t="s">
        <v>35</v>
      </c>
      <c r="B22" s="98">
        <f t="shared" si="7"/>
        <v>73.25</v>
      </c>
      <c r="C22" s="98">
        <f t="shared" si="0"/>
        <v>75</v>
      </c>
      <c r="D22" s="98">
        <f t="shared" si="1"/>
        <v>74.25</v>
      </c>
      <c r="E22" s="98">
        <f t="shared" si="2"/>
        <v>61.75</v>
      </c>
      <c r="F22" s="98">
        <f t="shared" si="8"/>
        <v>51.75</v>
      </c>
      <c r="G22" s="98">
        <f t="shared" si="3"/>
        <v>71.75</v>
      </c>
      <c r="H22" s="98">
        <f t="shared" si="4"/>
        <v>73.5</v>
      </c>
      <c r="I22" s="98">
        <f t="shared" si="5"/>
        <v>71.75</v>
      </c>
      <c r="J22" s="98">
        <f t="shared" si="6"/>
        <v>69</v>
      </c>
      <c r="K22" s="98">
        <f t="shared" si="9"/>
        <v>63.25</v>
      </c>
      <c r="L22" s="98">
        <f t="shared" si="10"/>
        <v>51.75</v>
      </c>
      <c r="M22" s="98">
        <f t="shared" si="11"/>
        <v>63.75</v>
      </c>
      <c r="N22" s="98">
        <f t="shared" si="12"/>
        <v>59.25</v>
      </c>
      <c r="O22" s="98">
        <f t="shared" si="13"/>
        <v>39.75</v>
      </c>
      <c r="P22" s="93"/>
      <c r="V22" s="93"/>
      <c r="W22" s="93"/>
      <c r="X22" s="93"/>
      <c r="Y22" s="93"/>
      <c r="Z22" s="93"/>
      <c r="AA22" s="93"/>
      <c r="AB22" s="93"/>
      <c r="AC22" s="93"/>
    </row>
    <row r="23" spans="1:29">
      <c r="A23" s="97" t="s">
        <v>36</v>
      </c>
      <c r="B23" s="98">
        <f t="shared" si="7"/>
        <v>57</v>
      </c>
      <c r="C23" s="98">
        <f t="shared" si="0"/>
        <v>61.75</v>
      </c>
      <c r="D23" s="98">
        <f t="shared" si="1"/>
        <v>58.25</v>
      </c>
      <c r="E23" s="98">
        <f t="shared" si="2"/>
        <v>48.5</v>
      </c>
      <c r="F23" s="98">
        <f t="shared" si="8"/>
        <v>54</v>
      </c>
      <c r="G23" s="98">
        <f t="shared" si="3"/>
        <v>76.25</v>
      </c>
      <c r="H23" s="98">
        <f t="shared" si="4"/>
        <v>74</v>
      </c>
      <c r="I23" s="98">
        <f t="shared" si="5"/>
        <v>76.25</v>
      </c>
      <c r="J23" s="98">
        <f t="shared" si="6"/>
        <v>75</v>
      </c>
      <c r="K23" s="98">
        <f t="shared" si="9"/>
        <v>69.75</v>
      </c>
      <c r="L23" s="98">
        <f t="shared" si="10"/>
        <v>62</v>
      </c>
      <c r="M23" s="98">
        <f t="shared" si="11"/>
        <v>71.75</v>
      </c>
      <c r="N23" s="98">
        <f t="shared" si="12"/>
        <v>67.25</v>
      </c>
      <c r="O23" s="98">
        <f t="shared" si="13"/>
        <v>55.5</v>
      </c>
      <c r="P23" s="93"/>
      <c r="V23" s="93"/>
      <c r="W23" s="93"/>
      <c r="X23" s="93"/>
      <c r="Y23" s="93"/>
      <c r="Z23" s="93"/>
      <c r="AA23" s="93"/>
      <c r="AB23" s="93"/>
      <c r="AC23" s="93"/>
    </row>
    <row r="24" spans="1:29">
      <c r="A24" s="97" t="s">
        <v>37</v>
      </c>
      <c r="B24" s="98">
        <f t="shared" si="7"/>
        <v>33.75</v>
      </c>
      <c r="C24" s="98">
        <f t="shared" si="0"/>
        <v>41.75</v>
      </c>
      <c r="D24" s="98">
        <f t="shared" si="1"/>
        <v>35.25</v>
      </c>
      <c r="E24" s="98">
        <f t="shared" si="2"/>
        <v>31</v>
      </c>
      <c r="F24" s="98">
        <f t="shared" si="8"/>
        <v>24.75</v>
      </c>
      <c r="G24" s="98">
        <f t="shared" si="3"/>
        <v>40.5</v>
      </c>
      <c r="H24" s="98">
        <f t="shared" si="4"/>
        <v>42.5</v>
      </c>
      <c r="I24" s="98">
        <f t="shared" si="5"/>
        <v>41.25</v>
      </c>
      <c r="J24" s="98">
        <f t="shared" si="6"/>
        <v>45.75</v>
      </c>
      <c r="K24" s="98">
        <f t="shared" si="9"/>
        <v>30.75</v>
      </c>
      <c r="L24" s="98">
        <f t="shared" si="10"/>
        <v>26.75</v>
      </c>
      <c r="M24" s="98">
        <f t="shared" si="11"/>
        <v>36</v>
      </c>
      <c r="N24" s="98">
        <f t="shared" si="12"/>
        <v>28.75</v>
      </c>
      <c r="O24" s="98">
        <f t="shared" si="13"/>
        <v>19.25</v>
      </c>
      <c r="P24" s="93"/>
      <c r="V24" s="93"/>
      <c r="W24" s="93"/>
      <c r="X24" s="93"/>
      <c r="Y24" s="93"/>
      <c r="Z24" s="93"/>
      <c r="AA24" s="93"/>
      <c r="AB24" s="93"/>
      <c r="AC24" s="93"/>
    </row>
    <row r="25" spans="1:29">
      <c r="A25" s="48" t="s">
        <v>38</v>
      </c>
      <c r="B25" s="98">
        <f t="shared" si="7"/>
        <v>15.75</v>
      </c>
      <c r="C25" s="98">
        <f t="shared" si="0"/>
        <v>18</v>
      </c>
      <c r="D25" s="98">
        <f t="shared" si="1"/>
        <v>19.5</v>
      </c>
      <c r="E25" s="98">
        <f t="shared" si="2"/>
        <v>16.5</v>
      </c>
      <c r="F25" s="98">
        <f t="shared" si="8"/>
        <v>22.5</v>
      </c>
      <c r="G25" s="98">
        <f t="shared" si="3"/>
        <v>25.25</v>
      </c>
      <c r="H25" s="98">
        <f t="shared" si="4"/>
        <v>25.5</v>
      </c>
      <c r="I25" s="98">
        <f t="shared" si="5"/>
        <v>31</v>
      </c>
      <c r="J25" s="98">
        <f t="shared" si="6"/>
        <v>28.25</v>
      </c>
      <c r="K25" s="98">
        <f t="shared" si="9"/>
        <v>33.75</v>
      </c>
      <c r="L25" s="98">
        <f t="shared" si="10"/>
        <v>14.5</v>
      </c>
      <c r="M25" s="98">
        <f t="shared" si="11"/>
        <v>29.5</v>
      </c>
      <c r="N25" s="98">
        <f t="shared" si="12"/>
        <v>21.75</v>
      </c>
      <c r="O25" s="98">
        <f t="shared" si="13"/>
        <v>17</v>
      </c>
      <c r="P25" s="93"/>
      <c r="V25" s="93"/>
      <c r="W25" s="93"/>
      <c r="X25" s="93"/>
      <c r="Y25" s="93"/>
      <c r="Z25" s="93"/>
      <c r="AA25" s="93"/>
      <c r="AB25" s="93"/>
      <c r="AC25" s="93"/>
    </row>
    <row r="26" ht="17" spans="1:29">
      <c r="A26" s="99" t="s">
        <v>39</v>
      </c>
      <c r="B26" s="98">
        <f t="shared" si="7"/>
        <v>78.25</v>
      </c>
      <c r="C26" s="98">
        <f t="shared" si="0"/>
        <v>82.25</v>
      </c>
      <c r="D26" s="98">
        <f t="shared" si="1"/>
        <v>75</v>
      </c>
      <c r="E26" s="98">
        <f t="shared" si="2"/>
        <v>68.75</v>
      </c>
      <c r="F26" s="98">
        <f t="shared" si="8"/>
        <v>68.25</v>
      </c>
      <c r="G26" s="98">
        <f t="shared" si="3"/>
        <v>78.5</v>
      </c>
      <c r="H26" s="98">
        <f t="shared" si="4"/>
        <v>83.75</v>
      </c>
      <c r="I26" s="98">
        <f t="shared" si="5"/>
        <v>80.5</v>
      </c>
      <c r="J26" s="98">
        <f t="shared" si="6"/>
        <v>83.25</v>
      </c>
      <c r="K26" s="98">
        <f t="shared" si="9"/>
        <v>75.75</v>
      </c>
      <c r="L26" s="98">
        <f t="shared" si="10"/>
        <v>69.25</v>
      </c>
      <c r="M26" s="98">
        <f t="shared" si="11"/>
        <v>77.25</v>
      </c>
      <c r="N26" s="98">
        <f t="shared" si="12"/>
        <v>73.5</v>
      </c>
      <c r="O26" s="98">
        <f t="shared" si="13"/>
        <v>62.5</v>
      </c>
      <c r="P26" s="93"/>
      <c r="V26" s="93"/>
      <c r="W26" s="93"/>
      <c r="X26" s="93"/>
      <c r="Y26" s="93"/>
      <c r="Z26" s="93"/>
      <c r="AA26" s="93"/>
      <c r="AB26" s="93"/>
      <c r="AC26" s="93"/>
    </row>
    <row r="27" spans="1:29">
      <c r="A27" s="48" t="s">
        <v>40</v>
      </c>
      <c r="B27" s="98">
        <f t="shared" si="7"/>
        <v>24</v>
      </c>
      <c r="C27" s="98">
        <f t="shared" si="0"/>
        <v>27.75</v>
      </c>
      <c r="D27" s="98">
        <f t="shared" si="1"/>
        <v>27</v>
      </c>
      <c r="E27" s="98">
        <f t="shared" si="2"/>
        <v>20.5</v>
      </c>
      <c r="F27" s="98">
        <f t="shared" si="8"/>
        <v>23.75</v>
      </c>
      <c r="G27" s="98">
        <f t="shared" si="3"/>
        <v>37.5</v>
      </c>
      <c r="H27" s="98">
        <f t="shared" si="4"/>
        <v>33.5</v>
      </c>
      <c r="I27" s="98">
        <f t="shared" si="5"/>
        <v>41.75</v>
      </c>
      <c r="J27" s="98">
        <f t="shared" si="6"/>
        <v>41.25</v>
      </c>
      <c r="K27" s="98">
        <f t="shared" si="9"/>
        <v>38.5</v>
      </c>
      <c r="L27" s="98">
        <f t="shared" si="10"/>
        <v>22.75</v>
      </c>
      <c r="M27" s="98">
        <f t="shared" si="11"/>
        <v>40.5</v>
      </c>
      <c r="N27" s="98">
        <f t="shared" si="12"/>
        <v>39.5</v>
      </c>
      <c r="O27" s="98">
        <f t="shared" si="13"/>
        <v>19.75</v>
      </c>
      <c r="P27" s="93"/>
      <c r="V27" s="93"/>
      <c r="W27" s="93"/>
      <c r="X27" s="93"/>
      <c r="Y27" s="93"/>
      <c r="Z27" s="93"/>
      <c r="AA27" s="93"/>
      <c r="AB27" s="93"/>
      <c r="AC27" s="93"/>
    </row>
    <row r="28" spans="1:29">
      <c r="A28" s="100" t="s">
        <v>41</v>
      </c>
      <c r="B28" s="98">
        <f t="shared" si="7"/>
        <v>87</v>
      </c>
      <c r="C28" s="98">
        <f t="shared" si="0"/>
        <v>90.5</v>
      </c>
      <c r="D28" s="98">
        <f t="shared" si="1"/>
        <v>88.5</v>
      </c>
      <c r="E28" s="98">
        <f t="shared" si="2"/>
        <v>81</v>
      </c>
      <c r="F28" s="98">
        <f t="shared" si="8"/>
        <v>78</v>
      </c>
      <c r="G28" s="98">
        <f t="shared" si="3"/>
        <v>94.5</v>
      </c>
      <c r="H28" s="98">
        <f t="shared" si="4"/>
        <v>93</v>
      </c>
      <c r="I28" s="98">
        <f t="shared" si="5"/>
        <v>93.5</v>
      </c>
      <c r="J28" s="98">
        <f t="shared" si="6"/>
        <v>92.5</v>
      </c>
      <c r="K28" s="98">
        <f t="shared" si="9"/>
        <v>91.5</v>
      </c>
      <c r="L28" s="98">
        <f t="shared" si="10"/>
        <v>84</v>
      </c>
      <c r="M28" s="98">
        <f t="shared" si="11"/>
        <v>91.5</v>
      </c>
      <c r="N28" s="98">
        <f t="shared" si="12"/>
        <v>91</v>
      </c>
      <c r="O28" s="98">
        <f t="shared" si="13"/>
        <v>81</v>
      </c>
      <c r="P28" s="102"/>
      <c r="V28" s="102"/>
      <c r="W28" s="102"/>
      <c r="X28" s="102"/>
      <c r="Y28" s="102"/>
      <c r="Z28" s="102"/>
      <c r="AA28" s="102"/>
      <c r="AB28" s="102"/>
      <c r="AC28" s="102"/>
    </row>
    <row r="30" spans="1:4">
      <c r="A30" s="37" t="s">
        <v>42</v>
      </c>
      <c r="B30" s="37" t="s">
        <v>2</v>
      </c>
      <c r="C30" s="37" t="s">
        <v>3</v>
      </c>
      <c r="D30" s="37" t="s">
        <v>1</v>
      </c>
    </row>
    <row r="31" spans="1:4">
      <c r="A31" s="38" t="s">
        <v>31</v>
      </c>
      <c r="B31" s="39">
        <f>AVERAGE(B18:E18)</f>
        <v>77.3125</v>
      </c>
      <c r="C31" s="37">
        <f>AVERAGE(F18:J18)</f>
        <v>79.9</v>
      </c>
      <c r="D31" s="37">
        <f>AVERAGE(K18:O18)</f>
        <v>70.85</v>
      </c>
    </row>
    <row r="32" spans="1:4">
      <c r="A32" s="38" t="s">
        <v>32</v>
      </c>
      <c r="B32" s="39">
        <f t="shared" ref="B32:B41" si="14">AVERAGE(B19:E19)</f>
        <v>79.5</v>
      </c>
      <c r="C32" s="37">
        <f>AVERAGE(F19:J19)</f>
        <v>75.7</v>
      </c>
      <c r="D32" s="37">
        <f t="shared" ref="D32:D41" si="15">AVERAGE(K19:O19)</f>
        <v>68.6</v>
      </c>
    </row>
    <row r="33" spans="1:4">
      <c r="A33" s="38" t="s">
        <v>33</v>
      </c>
      <c r="B33" s="39">
        <f t="shared" si="14"/>
        <v>69.4375</v>
      </c>
      <c r="C33" s="37">
        <f t="shared" ref="C32:C41" si="16">AVERAGE(F20:J20)</f>
        <v>62.35</v>
      </c>
      <c r="D33" s="37">
        <f t="shared" si="15"/>
        <v>51.4</v>
      </c>
    </row>
    <row r="34" spans="1:4">
      <c r="A34" s="38" t="s">
        <v>34</v>
      </c>
      <c r="B34" s="39">
        <f t="shared" si="14"/>
        <v>41</v>
      </c>
      <c r="C34" s="37">
        <f t="shared" si="16"/>
        <v>44.9</v>
      </c>
      <c r="D34" s="37">
        <f t="shared" si="15"/>
        <v>36.15</v>
      </c>
    </row>
    <row r="35" spans="1:4">
      <c r="A35" s="38" t="s">
        <v>35</v>
      </c>
      <c r="B35" s="39">
        <f t="shared" si="14"/>
        <v>71.0625</v>
      </c>
      <c r="C35" s="37">
        <f t="shared" si="16"/>
        <v>67.55</v>
      </c>
      <c r="D35" s="37">
        <f t="shared" si="15"/>
        <v>55.55</v>
      </c>
    </row>
    <row r="36" spans="1:4">
      <c r="A36" s="38" t="s">
        <v>36</v>
      </c>
      <c r="B36" s="39">
        <f t="shared" si="14"/>
        <v>56.375</v>
      </c>
      <c r="C36" s="37">
        <f t="shared" si="16"/>
        <v>71.1</v>
      </c>
      <c r="D36" s="37">
        <f t="shared" si="15"/>
        <v>65.25</v>
      </c>
    </row>
    <row r="37" spans="1:4">
      <c r="A37" s="38" t="s">
        <v>37</v>
      </c>
      <c r="B37" s="39">
        <f t="shared" si="14"/>
        <v>35.4375</v>
      </c>
      <c r="C37" s="37">
        <f t="shared" si="16"/>
        <v>38.95</v>
      </c>
      <c r="D37" s="37">
        <f t="shared" si="15"/>
        <v>28.3</v>
      </c>
    </row>
    <row r="38" spans="1:4">
      <c r="A38" s="40" t="s">
        <v>43</v>
      </c>
      <c r="B38" s="39">
        <f t="shared" si="14"/>
        <v>17.4375</v>
      </c>
      <c r="C38" s="37">
        <f t="shared" si="16"/>
        <v>26.5</v>
      </c>
      <c r="D38" s="37">
        <f t="shared" si="15"/>
        <v>23.3</v>
      </c>
    </row>
    <row r="39" ht="17" spans="1:4">
      <c r="A39" s="41" t="s">
        <v>39</v>
      </c>
      <c r="B39" s="39">
        <f t="shared" si="14"/>
        <v>76.0625</v>
      </c>
      <c r="C39" s="37">
        <f t="shared" si="16"/>
        <v>78.85</v>
      </c>
      <c r="D39" s="37">
        <f t="shared" si="15"/>
        <v>71.65</v>
      </c>
    </row>
    <row r="40" spans="1:4">
      <c r="A40" s="40" t="s">
        <v>40</v>
      </c>
      <c r="B40" s="39">
        <f t="shared" si="14"/>
        <v>24.8125</v>
      </c>
      <c r="C40" s="37">
        <f t="shared" si="16"/>
        <v>35.55</v>
      </c>
      <c r="D40" s="37">
        <f t="shared" si="15"/>
        <v>32.2</v>
      </c>
    </row>
    <row r="41" spans="1:4">
      <c r="A41" s="42" t="s">
        <v>41</v>
      </c>
      <c r="B41" s="39">
        <f t="shared" si="14"/>
        <v>86.75</v>
      </c>
      <c r="C41" s="37">
        <f t="shared" si="16"/>
        <v>90.3</v>
      </c>
      <c r="D41" s="37">
        <f t="shared" si="15"/>
        <v>87.8</v>
      </c>
    </row>
    <row r="43" spans="1:2">
      <c r="A43" s="37" t="s">
        <v>42</v>
      </c>
      <c r="B43" s="37" t="s">
        <v>44</v>
      </c>
    </row>
    <row r="44" spans="1:2">
      <c r="A44" s="38" t="s">
        <v>31</v>
      </c>
      <c r="B44" s="39">
        <f>AVERAGE(B31:D31)</f>
        <v>76.0208333333333</v>
      </c>
    </row>
    <row r="45" spans="1:2">
      <c r="A45" s="38" t="s">
        <v>32</v>
      </c>
      <c r="B45" s="39">
        <f t="shared" ref="B45:B54" si="17">AVERAGE(B32:D32)</f>
        <v>74.6</v>
      </c>
    </row>
    <row r="46" spans="1:2">
      <c r="A46" s="38" t="s">
        <v>33</v>
      </c>
      <c r="B46" s="39">
        <f t="shared" si="17"/>
        <v>61.0625</v>
      </c>
    </row>
    <row r="47" spans="1:2">
      <c r="A47" s="38" t="s">
        <v>34</v>
      </c>
      <c r="B47" s="39">
        <f t="shared" si="17"/>
        <v>40.6833333333333</v>
      </c>
    </row>
    <row r="48" spans="1:2">
      <c r="A48" s="38" t="s">
        <v>35</v>
      </c>
      <c r="B48" s="39">
        <f t="shared" si="17"/>
        <v>64.7208333333333</v>
      </c>
    </row>
    <row r="49" spans="1:2">
      <c r="A49" s="38" t="s">
        <v>36</v>
      </c>
      <c r="B49" s="39">
        <f t="shared" si="17"/>
        <v>64.2416666666667</v>
      </c>
    </row>
    <row r="50" spans="1:2">
      <c r="A50" s="38" t="s">
        <v>37</v>
      </c>
      <c r="B50" s="39">
        <f t="shared" si="17"/>
        <v>34.2291666666667</v>
      </c>
    </row>
    <row r="51" spans="1:2">
      <c r="A51" s="40" t="s">
        <v>43</v>
      </c>
      <c r="B51" s="39">
        <f t="shared" si="17"/>
        <v>22.4125</v>
      </c>
    </row>
    <row r="52" ht="17" spans="1:2">
      <c r="A52" s="41" t="s">
        <v>39</v>
      </c>
      <c r="B52" s="39">
        <f t="shared" si="17"/>
        <v>75.5208333333333</v>
      </c>
    </row>
    <row r="53" spans="1:2">
      <c r="A53" s="40" t="s">
        <v>40</v>
      </c>
      <c r="B53" s="39">
        <f t="shared" si="17"/>
        <v>30.8541666666667</v>
      </c>
    </row>
    <row r="54" spans="1:2">
      <c r="A54" s="42" t="s">
        <v>41</v>
      </c>
      <c r="B54" s="39">
        <f t="shared" si="17"/>
        <v>88.2833333333333</v>
      </c>
    </row>
  </sheetData>
  <mergeCells count="7">
    <mergeCell ref="B1:K1"/>
    <mergeCell ref="L1:S1"/>
    <mergeCell ref="T1:AC1"/>
    <mergeCell ref="B16:E16"/>
    <mergeCell ref="F16:J16"/>
    <mergeCell ref="K16:O16"/>
    <mergeCell ref="A16:A17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11" workbookViewId="0">
      <selection activeCell="N17" sqref="A17:A28 N17:S28"/>
    </sheetView>
  </sheetViews>
  <sheetFormatPr defaultColWidth="9.23076923076923" defaultRowHeight="16.8"/>
  <cols>
    <col min="1" max="1" width="30.9230769230769" customWidth="1"/>
    <col min="2" max="7" width="12.9230769230769"/>
  </cols>
  <sheetData>
    <row r="1" customHeight="1" spans="1:19">
      <c r="A1" s="29" t="s">
        <v>45</v>
      </c>
      <c r="B1" s="30" t="s">
        <v>2</v>
      </c>
      <c r="C1" s="30"/>
      <c r="D1" s="30"/>
      <c r="E1" s="30"/>
      <c r="F1" s="30"/>
      <c r="G1" s="30"/>
      <c r="H1" s="46" t="s">
        <v>3</v>
      </c>
      <c r="I1" s="46"/>
      <c r="J1" s="46"/>
      <c r="K1" s="46"/>
      <c r="L1" s="46"/>
      <c r="M1" s="46"/>
      <c r="N1" s="48" t="s">
        <v>1</v>
      </c>
      <c r="O1" s="48"/>
      <c r="P1" s="48"/>
      <c r="Q1" s="48"/>
      <c r="R1" s="48"/>
      <c r="S1" s="48"/>
    </row>
    <row r="2" spans="1:19">
      <c r="A2" s="29"/>
      <c r="B2" s="30" t="s">
        <v>46</v>
      </c>
      <c r="C2" s="30" t="s">
        <v>47</v>
      </c>
      <c r="D2" s="30" t="s">
        <v>48</v>
      </c>
      <c r="E2" s="30" t="s">
        <v>49</v>
      </c>
      <c r="F2" s="30" t="s">
        <v>50</v>
      </c>
      <c r="G2" s="30" t="s">
        <v>51</v>
      </c>
      <c r="H2" s="46" t="s">
        <v>46</v>
      </c>
      <c r="I2" s="46" t="s">
        <v>47</v>
      </c>
      <c r="J2" s="46" t="s">
        <v>48</v>
      </c>
      <c r="K2" s="46" t="s">
        <v>49</v>
      </c>
      <c r="L2" s="46" t="s">
        <v>50</v>
      </c>
      <c r="M2" s="46" t="s">
        <v>51</v>
      </c>
      <c r="N2" s="48" t="s">
        <v>46</v>
      </c>
      <c r="O2" s="48" t="s">
        <v>47</v>
      </c>
      <c r="P2" s="48" t="s">
        <v>48</v>
      </c>
      <c r="Q2" s="48" t="s">
        <v>49</v>
      </c>
      <c r="R2" s="48" t="s">
        <v>50</v>
      </c>
      <c r="S2" s="48" t="s">
        <v>51</v>
      </c>
    </row>
    <row r="3" spans="1:19">
      <c r="A3" s="31" t="s">
        <v>20</v>
      </c>
      <c r="B3" s="31">
        <v>1.96</v>
      </c>
      <c r="C3" s="31">
        <v>1.81</v>
      </c>
      <c r="D3" s="31">
        <v>1.79</v>
      </c>
      <c r="E3" s="31">
        <v>1.65</v>
      </c>
      <c r="F3" s="31">
        <v>0.17</v>
      </c>
      <c r="G3" s="31">
        <v>7.38</v>
      </c>
      <c r="H3" s="31">
        <v>1.94</v>
      </c>
      <c r="I3" s="31">
        <v>1.9</v>
      </c>
      <c r="J3" s="31">
        <v>1.71</v>
      </c>
      <c r="K3" s="31">
        <v>1.46</v>
      </c>
      <c r="L3" s="31">
        <v>0.69</v>
      </c>
      <c r="M3" s="31">
        <v>7.7</v>
      </c>
      <c r="N3" s="31">
        <v>1.92</v>
      </c>
      <c r="O3" s="31">
        <v>1.93</v>
      </c>
      <c r="P3" s="31">
        <v>1.74</v>
      </c>
      <c r="Q3" s="31">
        <v>1.49</v>
      </c>
      <c r="R3" s="31">
        <v>0.55</v>
      </c>
      <c r="S3" s="31">
        <v>7.63</v>
      </c>
    </row>
    <row r="4" spans="1:19">
      <c r="A4" s="31" t="s">
        <v>21</v>
      </c>
      <c r="B4" s="31">
        <v>1.96</v>
      </c>
      <c r="C4" s="31">
        <v>1.19</v>
      </c>
      <c r="D4" s="31">
        <v>1.52</v>
      </c>
      <c r="E4" s="31">
        <v>1.61</v>
      </c>
      <c r="F4" s="31">
        <v>0.31</v>
      </c>
      <c r="G4" s="31">
        <v>6.59</v>
      </c>
      <c r="H4" s="31">
        <v>1.91</v>
      </c>
      <c r="I4" s="31">
        <v>1.39</v>
      </c>
      <c r="J4" s="31">
        <v>1.23</v>
      </c>
      <c r="K4" s="31">
        <v>1.28</v>
      </c>
      <c r="L4" s="31">
        <v>0.75</v>
      </c>
      <c r="M4" s="31">
        <v>6.56</v>
      </c>
      <c r="N4" s="31">
        <v>1.93</v>
      </c>
      <c r="O4" s="31">
        <v>1.26</v>
      </c>
      <c r="P4" s="31">
        <v>1.24</v>
      </c>
      <c r="Q4" s="31">
        <v>1.33</v>
      </c>
      <c r="R4" s="31">
        <v>0.59</v>
      </c>
      <c r="S4" s="31">
        <v>6.35</v>
      </c>
    </row>
    <row r="5" spans="1:19">
      <c r="A5" s="31" t="s">
        <v>22</v>
      </c>
      <c r="B5" s="31">
        <v>1.85</v>
      </c>
      <c r="C5" s="31">
        <v>1.86</v>
      </c>
      <c r="D5" s="31">
        <v>1.61</v>
      </c>
      <c r="E5" s="31">
        <v>1.49</v>
      </c>
      <c r="F5" s="31">
        <v>0.14</v>
      </c>
      <c r="G5" s="31">
        <v>6.95</v>
      </c>
      <c r="H5" s="31">
        <v>1.91</v>
      </c>
      <c r="I5" s="31">
        <v>1.88</v>
      </c>
      <c r="J5" s="31">
        <v>1.58</v>
      </c>
      <c r="K5" s="31">
        <v>1.26</v>
      </c>
      <c r="L5" s="31">
        <v>0.63</v>
      </c>
      <c r="M5" s="31">
        <v>7.26</v>
      </c>
      <c r="N5" s="31">
        <v>1.91</v>
      </c>
      <c r="O5" s="29">
        <v>1.88</v>
      </c>
      <c r="P5" s="31">
        <v>1.6</v>
      </c>
      <c r="Q5" s="31">
        <v>1.22</v>
      </c>
      <c r="R5" s="31">
        <v>0.37</v>
      </c>
      <c r="S5" s="31">
        <v>6.98</v>
      </c>
    </row>
    <row r="6" spans="1:19">
      <c r="A6" s="31" t="s">
        <v>23</v>
      </c>
      <c r="B6" s="31">
        <v>1.67</v>
      </c>
      <c r="C6" s="31">
        <v>0.97</v>
      </c>
      <c r="D6" s="31">
        <v>1.29</v>
      </c>
      <c r="E6" s="31">
        <v>0.83</v>
      </c>
      <c r="F6" s="31">
        <v>0.08</v>
      </c>
      <c r="G6" s="31">
        <v>4.84</v>
      </c>
      <c r="H6" s="31">
        <v>1.52</v>
      </c>
      <c r="I6" s="31">
        <v>1.2</v>
      </c>
      <c r="J6" s="31">
        <v>1</v>
      </c>
      <c r="K6" s="31">
        <v>0.57</v>
      </c>
      <c r="L6" s="31">
        <v>0.63</v>
      </c>
      <c r="M6" s="31">
        <v>4.92</v>
      </c>
      <c r="N6" s="31">
        <v>1.67</v>
      </c>
      <c r="O6" s="31">
        <v>1.35</v>
      </c>
      <c r="P6" s="31">
        <v>1.03</v>
      </c>
      <c r="Q6" s="31">
        <v>0.48</v>
      </c>
      <c r="R6" s="31">
        <v>0.44</v>
      </c>
      <c r="S6" s="31">
        <v>4.97</v>
      </c>
    </row>
    <row r="7" spans="1:19">
      <c r="A7" s="31" t="s">
        <v>24</v>
      </c>
      <c r="B7" s="31">
        <v>1.87</v>
      </c>
      <c r="C7" s="31">
        <v>1.23</v>
      </c>
      <c r="D7" s="31">
        <v>1.39</v>
      </c>
      <c r="E7" s="31">
        <v>1.39</v>
      </c>
      <c r="F7" s="31">
        <v>0.23</v>
      </c>
      <c r="G7" s="31">
        <v>6.11</v>
      </c>
      <c r="H7" s="31">
        <v>1.86</v>
      </c>
      <c r="I7" s="31">
        <v>1.54</v>
      </c>
      <c r="J7" s="31">
        <v>1.24</v>
      </c>
      <c r="K7" s="31">
        <v>1</v>
      </c>
      <c r="L7" s="31">
        <v>1.06</v>
      </c>
      <c r="M7" s="31">
        <v>6.7</v>
      </c>
      <c r="N7" s="31">
        <v>1.91</v>
      </c>
      <c r="O7" s="31">
        <v>1.78</v>
      </c>
      <c r="P7" s="31">
        <v>1.3</v>
      </c>
      <c r="Q7" s="31">
        <v>0.81</v>
      </c>
      <c r="R7" s="31">
        <v>0.73</v>
      </c>
      <c r="S7" s="31">
        <v>6.53</v>
      </c>
    </row>
    <row r="8" spans="1:19">
      <c r="A8" s="31" t="s">
        <v>25</v>
      </c>
      <c r="B8" s="31">
        <v>1.79</v>
      </c>
      <c r="C8" s="31">
        <v>1.64</v>
      </c>
      <c r="D8" s="31">
        <v>1.46</v>
      </c>
      <c r="E8" s="31">
        <v>1.07</v>
      </c>
      <c r="F8" s="31">
        <v>0.14</v>
      </c>
      <c r="G8" s="31">
        <v>6.1</v>
      </c>
      <c r="H8" s="31">
        <v>1.86</v>
      </c>
      <c r="I8" s="31">
        <v>1.62</v>
      </c>
      <c r="J8" s="31">
        <v>1.48</v>
      </c>
      <c r="K8" s="31">
        <v>1</v>
      </c>
      <c r="L8" s="31">
        <v>0.57</v>
      </c>
      <c r="M8" s="31">
        <v>6.53</v>
      </c>
      <c r="N8" s="31">
        <v>1.93</v>
      </c>
      <c r="O8" s="31">
        <v>1.57</v>
      </c>
      <c r="P8" s="31">
        <v>1.44</v>
      </c>
      <c r="Q8" s="31">
        <v>1.22</v>
      </c>
      <c r="R8" s="31">
        <v>0.42</v>
      </c>
      <c r="S8" s="31">
        <v>6.58</v>
      </c>
    </row>
    <row r="9" spans="1:19">
      <c r="A9" s="31" t="s">
        <v>52</v>
      </c>
      <c r="B9" s="31">
        <v>1.59</v>
      </c>
      <c r="C9" s="31">
        <v>1.12</v>
      </c>
      <c r="D9" s="31">
        <v>1.06</v>
      </c>
      <c r="E9" s="31">
        <v>0.45</v>
      </c>
      <c r="F9" s="31">
        <v>0.16</v>
      </c>
      <c r="G9" s="31">
        <v>4.38</v>
      </c>
      <c r="H9" s="31">
        <v>1.71</v>
      </c>
      <c r="I9" s="31">
        <v>1.18</v>
      </c>
      <c r="J9" s="31">
        <v>0.89</v>
      </c>
      <c r="K9" s="31">
        <v>0.35</v>
      </c>
      <c r="L9" s="31">
        <v>0.56</v>
      </c>
      <c r="M9" s="31">
        <v>4.69</v>
      </c>
      <c r="N9" s="31">
        <v>1.83</v>
      </c>
      <c r="O9" s="29">
        <v>1.2</v>
      </c>
      <c r="P9" s="31">
        <v>0.86</v>
      </c>
      <c r="Q9" s="31">
        <v>0.43</v>
      </c>
      <c r="R9" s="31">
        <v>0.31</v>
      </c>
      <c r="S9" s="31">
        <v>4.63</v>
      </c>
    </row>
    <row r="10" spans="1:19">
      <c r="A10" s="31" t="s">
        <v>27</v>
      </c>
      <c r="B10" s="31">
        <v>1.89</v>
      </c>
      <c r="C10" s="31">
        <v>1.64</v>
      </c>
      <c r="D10" s="31">
        <v>1.45</v>
      </c>
      <c r="E10" s="31">
        <v>0.58</v>
      </c>
      <c r="F10" s="88">
        <v>0.42</v>
      </c>
      <c r="G10" s="31">
        <v>5.98</v>
      </c>
      <c r="H10" s="31">
        <v>1.94</v>
      </c>
      <c r="I10" s="31">
        <v>1.63</v>
      </c>
      <c r="J10" s="31">
        <v>1.03</v>
      </c>
      <c r="K10" s="31">
        <v>0.25</v>
      </c>
      <c r="L10" s="31">
        <v>0.66</v>
      </c>
      <c r="M10" s="31">
        <v>5.51</v>
      </c>
      <c r="N10" s="31">
        <v>1.88</v>
      </c>
      <c r="O10" s="31">
        <v>1.58</v>
      </c>
      <c r="P10" s="31">
        <v>0.85</v>
      </c>
      <c r="Q10" s="31">
        <v>0.16</v>
      </c>
      <c r="R10" s="31">
        <v>0.42</v>
      </c>
      <c r="S10" s="31">
        <v>4.89</v>
      </c>
    </row>
    <row r="11" spans="1:19">
      <c r="A11" s="31" t="s">
        <v>28</v>
      </c>
      <c r="B11" s="31">
        <v>1.92</v>
      </c>
      <c r="C11" s="31">
        <v>1.58</v>
      </c>
      <c r="D11" s="31">
        <v>1.74</v>
      </c>
      <c r="E11" s="31">
        <v>1.6</v>
      </c>
      <c r="F11" s="31">
        <v>0.25</v>
      </c>
      <c r="G11" s="31">
        <v>7.09</v>
      </c>
      <c r="H11" s="31">
        <v>1.96</v>
      </c>
      <c r="I11" s="31">
        <v>1.61</v>
      </c>
      <c r="J11" s="31">
        <v>1.47</v>
      </c>
      <c r="K11" s="31">
        <v>1.32</v>
      </c>
      <c r="L11" s="31">
        <v>0.87</v>
      </c>
      <c r="M11" s="31">
        <v>7.23</v>
      </c>
      <c r="N11" s="31">
        <v>1.95</v>
      </c>
      <c r="O11" s="31">
        <v>1.8</v>
      </c>
      <c r="P11" s="31">
        <v>1.67</v>
      </c>
      <c r="Q11" s="31">
        <v>1.45</v>
      </c>
      <c r="R11" s="31">
        <v>0.78</v>
      </c>
      <c r="S11" s="31">
        <v>7.65</v>
      </c>
    </row>
    <row r="12" spans="1:19">
      <c r="A12" s="31" t="s">
        <v>29</v>
      </c>
      <c r="B12" s="31">
        <v>1.39</v>
      </c>
      <c r="C12" s="31">
        <v>1.21</v>
      </c>
      <c r="D12" s="31">
        <v>1.04</v>
      </c>
      <c r="E12" s="31">
        <v>0.45</v>
      </c>
      <c r="F12" s="31">
        <v>0.13</v>
      </c>
      <c r="G12" s="31">
        <v>4.22</v>
      </c>
      <c r="H12" s="31">
        <v>1.61</v>
      </c>
      <c r="I12" s="31">
        <v>1.43</v>
      </c>
      <c r="J12" s="31">
        <v>1.11</v>
      </c>
      <c r="K12" s="31">
        <v>0.45</v>
      </c>
      <c r="L12" s="31">
        <v>0.39</v>
      </c>
      <c r="M12" s="31">
        <v>4.99</v>
      </c>
      <c r="N12" s="31">
        <v>1.72</v>
      </c>
      <c r="O12" s="31">
        <v>1.66</v>
      </c>
      <c r="P12" s="31">
        <v>0.96</v>
      </c>
      <c r="Q12" s="31">
        <v>0.33</v>
      </c>
      <c r="R12" s="31">
        <v>0.35</v>
      </c>
      <c r="S12" s="31">
        <v>5.02</v>
      </c>
    </row>
    <row r="13" spans="1:19">
      <c r="A13" s="87" t="s">
        <v>30</v>
      </c>
      <c r="B13" s="87">
        <v>1.97</v>
      </c>
      <c r="C13" s="87">
        <v>1.96</v>
      </c>
      <c r="D13" s="87">
        <v>1.81</v>
      </c>
      <c r="E13" s="87">
        <v>1.75</v>
      </c>
      <c r="F13" s="87">
        <v>0.25</v>
      </c>
      <c r="G13" s="87">
        <v>7.74</v>
      </c>
      <c r="H13" s="87">
        <v>1.97</v>
      </c>
      <c r="I13" s="87">
        <v>1.98</v>
      </c>
      <c r="J13" s="87">
        <v>1.74</v>
      </c>
      <c r="K13" s="87">
        <v>1.61</v>
      </c>
      <c r="L13" s="87">
        <v>1.15</v>
      </c>
      <c r="M13" s="87">
        <v>8.45</v>
      </c>
      <c r="N13" s="87">
        <v>2</v>
      </c>
      <c r="O13" s="87">
        <v>1.99</v>
      </c>
      <c r="P13" s="87">
        <v>1.75</v>
      </c>
      <c r="Q13" s="87">
        <v>1.66</v>
      </c>
      <c r="R13" s="87">
        <v>0.76</v>
      </c>
      <c r="S13" s="87">
        <v>8.16</v>
      </c>
    </row>
    <row r="16" spans="1:19">
      <c r="A16" s="36" t="s">
        <v>45</v>
      </c>
      <c r="B16" s="30" t="s">
        <v>2</v>
      </c>
      <c r="C16" s="30"/>
      <c r="D16" s="30"/>
      <c r="E16" s="30"/>
      <c r="F16" s="30"/>
      <c r="G16" s="30"/>
      <c r="H16" s="45" t="s">
        <v>3</v>
      </c>
      <c r="I16" s="45"/>
      <c r="J16" s="45"/>
      <c r="K16" s="45"/>
      <c r="L16" s="45"/>
      <c r="M16" s="45"/>
      <c r="N16" s="52" t="s">
        <v>1</v>
      </c>
      <c r="O16" s="52"/>
      <c r="P16" s="52"/>
      <c r="Q16" s="52"/>
      <c r="R16" s="52"/>
      <c r="S16" s="52"/>
    </row>
    <row r="17" spans="1:19">
      <c r="A17" s="36" t="s">
        <v>45</v>
      </c>
      <c r="B17" s="30" t="s">
        <v>53</v>
      </c>
      <c r="C17" s="30" t="s">
        <v>54</v>
      </c>
      <c r="D17" s="30" t="s">
        <v>55</v>
      </c>
      <c r="E17" s="30" t="s">
        <v>56</v>
      </c>
      <c r="F17" s="30" t="s">
        <v>57</v>
      </c>
      <c r="G17" s="30" t="s">
        <v>44</v>
      </c>
      <c r="H17" s="45" t="s">
        <v>53</v>
      </c>
      <c r="I17" s="45" t="s">
        <v>54</v>
      </c>
      <c r="J17" s="45" t="s">
        <v>55</v>
      </c>
      <c r="K17" s="45" t="s">
        <v>56</v>
      </c>
      <c r="L17" s="45" t="s">
        <v>57</v>
      </c>
      <c r="M17" s="45" t="s">
        <v>44</v>
      </c>
      <c r="N17" s="52" t="s">
        <v>53</v>
      </c>
      <c r="O17" s="52" t="s">
        <v>54</v>
      </c>
      <c r="P17" s="52" t="s">
        <v>55</v>
      </c>
      <c r="Q17" s="52" t="s">
        <v>56</v>
      </c>
      <c r="R17" s="52" t="s">
        <v>57</v>
      </c>
      <c r="S17" s="52" t="s">
        <v>44</v>
      </c>
    </row>
    <row r="18" spans="1:19">
      <c r="A18" s="31" t="s">
        <v>20</v>
      </c>
      <c r="B18" s="31">
        <f>B3/2*100</f>
        <v>98</v>
      </c>
      <c r="C18" s="31">
        <f t="shared" ref="C18:S18" si="0">C3/2*100</f>
        <v>90.5</v>
      </c>
      <c r="D18" s="31">
        <f t="shared" si="0"/>
        <v>89.5</v>
      </c>
      <c r="E18" s="31">
        <f t="shared" si="0"/>
        <v>82.5</v>
      </c>
      <c r="F18" s="31">
        <f t="shared" si="0"/>
        <v>8.5</v>
      </c>
      <c r="G18" s="31">
        <f>AVERAGE(B18:F18)</f>
        <v>73.8</v>
      </c>
      <c r="H18" s="31">
        <f t="shared" si="0"/>
        <v>97</v>
      </c>
      <c r="I18" s="31">
        <f t="shared" si="0"/>
        <v>95</v>
      </c>
      <c r="J18" s="31">
        <f t="shared" si="0"/>
        <v>85.5</v>
      </c>
      <c r="K18" s="31">
        <f t="shared" si="0"/>
        <v>73</v>
      </c>
      <c r="L18" s="31">
        <f t="shared" si="0"/>
        <v>34.5</v>
      </c>
      <c r="M18" s="31">
        <f>AVERAGE(H18:L18)</f>
        <v>77</v>
      </c>
      <c r="N18" s="31">
        <f>N3/2*100</f>
        <v>96</v>
      </c>
      <c r="O18" s="31">
        <f t="shared" si="0"/>
        <v>96.5</v>
      </c>
      <c r="P18" s="31">
        <f t="shared" si="0"/>
        <v>87</v>
      </c>
      <c r="Q18" s="31">
        <f t="shared" si="0"/>
        <v>74.5</v>
      </c>
      <c r="R18" s="31">
        <f t="shared" si="0"/>
        <v>27.5</v>
      </c>
      <c r="S18" s="31">
        <f>AVERAGE(N18:R18)</f>
        <v>76.3</v>
      </c>
    </row>
    <row r="19" spans="1:19">
      <c r="A19" s="31" t="s">
        <v>21</v>
      </c>
      <c r="B19" s="31">
        <f t="shared" ref="B19:B28" si="1">B4/2*100</f>
        <v>98</v>
      </c>
      <c r="C19" s="31">
        <f t="shared" ref="C19:S19" si="2">C4/2*100</f>
        <v>59.5</v>
      </c>
      <c r="D19" s="31">
        <f t="shared" si="2"/>
        <v>76</v>
      </c>
      <c r="E19" s="31">
        <f t="shared" si="2"/>
        <v>80.5</v>
      </c>
      <c r="F19" s="31">
        <f t="shared" si="2"/>
        <v>15.5</v>
      </c>
      <c r="G19" s="31">
        <f t="shared" ref="G19:G28" si="3">AVERAGE(B19:F19)</f>
        <v>65.9</v>
      </c>
      <c r="H19" s="31">
        <f t="shared" si="2"/>
        <v>95.5</v>
      </c>
      <c r="I19" s="31">
        <f t="shared" si="2"/>
        <v>69.5</v>
      </c>
      <c r="J19" s="31">
        <f t="shared" si="2"/>
        <v>61.5</v>
      </c>
      <c r="K19" s="31">
        <f t="shared" si="2"/>
        <v>64</v>
      </c>
      <c r="L19" s="31">
        <f t="shared" si="2"/>
        <v>37.5</v>
      </c>
      <c r="M19" s="31">
        <f t="shared" ref="M19:M28" si="4">AVERAGE(H19:L19)</f>
        <v>65.6</v>
      </c>
      <c r="N19" s="31">
        <f t="shared" si="2"/>
        <v>96.5</v>
      </c>
      <c r="O19" s="31">
        <f t="shared" si="2"/>
        <v>63</v>
      </c>
      <c r="P19" s="31">
        <f t="shared" si="2"/>
        <v>62</v>
      </c>
      <c r="Q19" s="31">
        <f t="shared" si="2"/>
        <v>66.5</v>
      </c>
      <c r="R19" s="31">
        <f t="shared" si="2"/>
        <v>29.5</v>
      </c>
      <c r="S19" s="31">
        <f t="shared" ref="S19:S28" si="5">AVERAGE(N19:R19)</f>
        <v>63.5</v>
      </c>
    </row>
    <row r="20" spans="1:19">
      <c r="A20" s="31" t="s">
        <v>22</v>
      </c>
      <c r="B20" s="31">
        <f t="shared" si="1"/>
        <v>92.5</v>
      </c>
      <c r="C20" s="31">
        <f t="shared" ref="C20:S20" si="6">C5/2*100</f>
        <v>93</v>
      </c>
      <c r="D20" s="31">
        <f t="shared" si="6"/>
        <v>80.5</v>
      </c>
      <c r="E20" s="31">
        <f t="shared" si="6"/>
        <v>74.5</v>
      </c>
      <c r="F20" s="31">
        <f t="shared" si="6"/>
        <v>7</v>
      </c>
      <c r="G20" s="31">
        <f t="shared" si="3"/>
        <v>69.5</v>
      </c>
      <c r="H20" s="31">
        <f t="shared" si="6"/>
        <v>95.5</v>
      </c>
      <c r="I20" s="31">
        <f t="shared" si="6"/>
        <v>94</v>
      </c>
      <c r="J20" s="31">
        <f t="shared" si="6"/>
        <v>79</v>
      </c>
      <c r="K20" s="31">
        <f t="shared" si="6"/>
        <v>63</v>
      </c>
      <c r="L20" s="31">
        <f t="shared" si="6"/>
        <v>31.5</v>
      </c>
      <c r="M20" s="31">
        <f t="shared" si="4"/>
        <v>72.6</v>
      </c>
      <c r="N20" s="31">
        <f t="shared" si="6"/>
        <v>95.5</v>
      </c>
      <c r="O20" s="31">
        <f t="shared" si="6"/>
        <v>94</v>
      </c>
      <c r="P20" s="31">
        <f t="shared" si="6"/>
        <v>80</v>
      </c>
      <c r="Q20" s="31">
        <f t="shared" si="6"/>
        <v>61</v>
      </c>
      <c r="R20" s="31">
        <f t="shared" si="6"/>
        <v>18.5</v>
      </c>
      <c r="S20" s="31">
        <f t="shared" si="5"/>
        <v>69.8</v>
      </c>
    </row>
    <row r="21" spans="1:19">
      <c r="A21" s="31" t="s">
        <v>23</v>
      </c>
      <c r="B21" s="31">
        <f t="shared" si="1"/>
        <v>83.5</v>
      </c>
      <c r="C21" s="31">
        <f t="shared" ref="C21:S21" si="7">C6/2*100</f>
        <v>48.5</v>
      </c>
      <c r="D21" s="31">
        <f t="shared" si="7"/>
        <v>64.5</v>
      </c>
      <c r="E21" s="31">
        <f t="shared" si="7"/>
        <v>41.5</v>
      </c>
      <c r="F21" s="31">
        <f t="shared" si="7"/>
        <v>4</v>
      </c>
      <c r="G21" s="31">
        <f t="shared" si="3"/>
        <v>48.4</v>
      </c>
      <c r="H21" s="31">
        <f t="shared" si="7"/>
        <v>76</v>
      </c>
      <c r="I21" s="31">
        <f t="shared" si="7"/>
        <v>60</v>
      </c>
      <c r="J21" s="31">
        <f t="shared" si="7"/>
        <v>50</v>
      </c>
      <c r="K21" s="31">
        <f t="shared" si="7"/>
        <v>28.5</v>
      </c>
      <c r="L21" s="31">
        <f t="shared" si="7"/>
        <v>31.5</v>
      </c>
      <c r="M21" s="31">
        <f t="shared" si="4"/>
        <v>49.2</v>
      </c>
      <c r="N21" s="31">
        <f t="shared" si="7"/>
        <v>83.5</v>
      </c>
      <c r="O21" s="31">
        <f t="shared" si="7"/>
        <v>67.5</v>
      </c>
      <c r="P21" s="31">
        <f t="shared" si="7"/>
        <v>51.5</v>
      </c>
      <c r="Q21" s="31">
        <f t="shared" si="7"/>
        <v>24</v>
      </c>
      <c r="R21" s="31">
        <f t="shared" si="7"/>
        <v>22</v>
      </c>
      <c r="S21" s="31">
        <f t="shared" si="5"/>
        <v>49.7</v>
      </c>
    </row>
    <row r="22" spans="1:19">
      <c r="A22" s="31" t="s">
        <v>24</v>
      </c>
      <c r="B22" s="31">
        <f t="shared" si="1"/>
        <v>93.5</v>
      </c>
      <c r="C22" s="31">
        <f t="shared" ref="C22:S22" si="8">C7/2*100</f>
        <v>61.5</v>
      </c>
      <c r="D22" s="31">
        <f t="shared" si="8"/>
        <v>69.5</v>
      </c>
      <c r="E22" s="31">
        <f t="shared" si="8"/>
        <v>69.5</v>
      </c>
      <c r="F22" s="31">
        <f t="shared" si="8"/>
        <v>11.5</v>
      </c>
      <c r="G22" s="31">
        <f t="shared" si="3"/>
        <v>61.1</v>
      </c>
      <c r="H22" s="31">
        <f t="shared" si="8"/>
        <v>93</v>
      </c>
      <c r="I22" s="31">
        <f t="shared" si="8"/>
        <v>77</v>
      </c>
      <c r="J22" s="31">
        <f t="shared" si="8"/>
        <v>62</v>
      </c>
      <c r="K22" s="31">
        <f t="shared" si="8"/>
        <v>50</v>
      </c>
      <c r="L22" s="31">
        <f t="shared" si="8"/>
        <v>53</v>
      </c>
      <c r="M22" s="31">
        <f t="shared" si="4"/>
        <v>67</v>
      </c>
      <c r="N22" s="31">
        <f t="shared" si="8"/>
        <v>95.5</v>
      </c>
      <c r="O22" s="31">
        <f t="shared" si="8"/>
        <v>89</v>
      </c>
      <c r="P22" s="31">
        <f t="shared" si="8"/>
        <v>65</v>
      </c>
      <c r="Q22" s="31">
        <f t="shared" si="8"/>
        <v>40.5</v>
      </c>
      <c r="R22" s="31">
        <f t="shared" si="8"/>
        <v>36.5</v>
      </c>
      <c r="S22" s="31">
        <f t="shared" si="5"/>
        <v>65.3</v>
      </c>
    </row>
    <row r="23" spans="1:19">
      <c r="A23" s="31" t="s">
        <v>25</v>
      </c>
      <c r="B23" s="31">
        <f t="shared" si="1"/>
        <v>89.5</v>
      </c>
      <c r="C23" s="31">
        <f t="shared" ref="C23:S23" si="9">C8/2*100</f>
        <v>82</v>
      </c>
      <c r="D23" s="31">
        <f t="shared" si="9"/>
        <v>73</v>
      </c>
      <c r="E23" s="31">
        <f t="shared" si="9"/>
        <v>53.5</v>
      </c>
      <c r="F23" s="31">
        <f t="shared" si="9"/>
        <v>7</v>
      </c>
      <c r="G23" s="31">
        <f t="shared" si="3"/>
        <v>61</v>
      </c>
      <c r="H23" s="31">
        <f t="shared" si="9"/>
        <v>93</v>
      </c>
      <c r="I23" s="31">
        <f t="shared" si="9"/>
        <v>81</v>
      </c>
      <c r="J23" s="31">
        <f t="shared" si="9"/>
        <v>74</v>
      </c>
      <c r="K23" s="31">
        <f t="shared" si="9"/>
        <v>50</v>
      </c>
      <c r="L23" s="31">
        <f t="shared" si="9"/>
        <v>28.5</v>
      </c>
      <c r="M23" s="31">
        <f t="shared" si="4"/>
        <v>65.3</v>
      </c>
      <c r="N23" s="31">
        <f t="shared" si="9"/>
        <v>96.5</v>
      </c>
      <c r="O23" s="31">
        <f t="shared" si="9"/>
        <v>78.5</v>
      </c>
      <c r="P23" s="31">
        <f t="shared" si="9"/>
        <v>72</v>
      </c>
      <c r="Q23" s="31">
        <f t="shared" si="9"/>
        <v>61</v>
      </c>
      <c r="R23" s="31">
        <f t="shared" si="9"/>
        <v>21</v>
      </c>
      <c r="S23" s="31">
        <f t="shared" si="5"/>
        <v>65.8</v>
      </c>
    </row>
    <row r="24" spans="1:19">
      <c r="A24" s="31" t="s">
        <v>52</v>
      </c>
      <c r="B24" s="31">
        <f t="shared" si="1"/>
        <v>79.5</v>
      </c>
      <c r="C24" s="31">
        <f t="shared" ref="C24:S24" si="10">C9/2*100</f>
        <v>56</v>
      </c>
      <c r="D24" s="31">
        <f t="shared" si="10"/>
        <v>53</v>
      </c>
      <c r="E24" s="31">
        <f t="shared" si="10"/>
        <v>22.5</v>
      </c>
      <c r="F24" s="31">
        <f t="shared" si="10"/>
        <v>8</v>
      </c>
      <c r="G24" s="31">
        <f t="shared" si="3"/>
        <v>43.8</v>
      </c>
      <c r="H24" s="31">
        <f t="shared" si="10"/>
        <v>85.5</v>
      </c>
      <c r="I24" s="31">
        <f t="shared" si="10"/>
        <v>59</v>
      </c>
      <c r="J24" s="31">
        <f t="shared" si="10"/>
        <v>44.5</v>
      </c>
      <c r="K24" s="31">
        <f t="shared" si="10"/>
        <v>17.5</v>
      </c>
      <c r="L24" s="31">
        <f t="shared" si="10"/>
        <v>28</v>
      </c>
      <c r="M24" s="31">
        <f t="shared" si="4"/>
        <v>46.9</v>
      </c>
      <c r="N24" s="31">
        <f t="shared" si="10"/>
        <v>91.5</v>
      </c>
      <c r="O24" s="31">
        <f t="shared" si="10"/>
        <v>60</v>
      </c>
      <c r="P24" s="31">
        <f t="shared" si="10"/>
        <v>43</v>
      </c>
      <c r="Q24" s="31">
        <f t="shared" si="10"/>
        <v>21.5</v>
      </c>
      <c r="R24" s="31">
        <f t="shared" si="10"/>
        <v>15.5</v>
      </c>
      <c r="S24" s="31">
        <f t="shared" si="5"/>
        <v>46.3</v>
      </c>
    </row>
    <row r="25" spans="1:19">
      <c r="A25" s="31" t="s">
        <v>27</v>
      </c>
      <c r="B25" s="31">
        <f t="shared" si="1"/>
        <v>94.5</v>
      </c>
      <c r="C25" s="31">
        <f t="shared" ref="C25:S25" si="11">C10/2*100</f>
        <v>82</v>
      </c>
      <c r="D25" s="31">
        <f t="shared" si="11"/>
        <v>72.5</v>
      </c>
      <c r="E25" s="31">
        <f t="shared" si="11"/>
        <v>29</v>
      </c>
      <c r="F25" s="31">
        <f t="shared" si="11"/>
        <v>21</v>
      </c>
      <c r="G25" s="31">
        <f t="shared" si="3"/>
        <v>59.8</v>
      </c>
      <c r="H25" s="31">
        <f t="shared" si="11"/>
        <v>97</v>
      </c>
      <c r="I25" s="31">
        <f t="shared" si="11"/>
        <v>81.5</v>
      </c>
      <c r="J25" s="31">
        <f t="shared" si="11"/>
        <v>51.5</v>
      </c>
      <c r="K25" s="31">
        <f t="shared" si="11"/>
        <v>12.5</v>
      </c>
      <c r="L25" s="31">
        <f t="shared" si="11"/>
        <v>33</v>
      </c>
      <c r="M25" s="31">
        <f t="shared" si="4"/>
        <v>55.1</v>
      </c>
      <c r="N25" s="31">
        <f t="shared" si="11"/>
        <v>94</v>
      </c>
      <c r="O25" s="31">
        <f t="shared" si="11"/>
        <v>79</v>
      </c>
      <c r="P25" s="31">
        <f t="shared" si="11"/>
        <v>42.5</v>
      </c>
      <c r="Q25" s="31">
        <f t="shared" si="11"/>
        <v>8</v>
      </c>
      <c r="R25" s="31">
        <f t="shared" si="11"/>
        <v>21</v>
      </c>
      <c r="S25" s="31">
        <f t="shared" si="5"/>
        <v>48.9</v>
      </c>
    </row>
    <row r="26" spans="1:19">
      <c r="A26" s="31" t="s">
        <v>28</v>
      </c>
      <c r="B26" s="31">
        <f t="shared" si="1"/>
        <v>96</v>
      </c>
      <c r="C26" s="31">
        <f t="shared" ref="C26:S26" si="12">C11/2*100</f>
        <v>79</v>
      </c>
      <c r="D26" s="31">
        <f t="shared" si="12"/>
        <v>87</v>
      </c>
      <c r="E26" s="31">
        <f t="shared" si="12"/>
        <v>80</v>
      </c>
      <c r="F26" s="31">
        <f t="shared" si="12"/>
        <v>12.5</v>
      </c>
      <c r="G26" s="31">
        <f t="shared" si="3"/>
        <v>70.9</v>
      </c>
      <c r="H26" s="31">
        <f t="shared" si="12"/>
        <v>98</v>
      </c>
      <c r="I26" s="31">
        <f t="shared" si="12"/>
        <v>80.5</v>
      </c>
      <c r="J26" s="31">
        <f t="shared" si="12"/>
        <v>73.5</v>
      </c>
      <c r="K26" s="31">
        <f t="shared" si="12"/>
        <v>66</v>
      </c>
      <c r="L26" s="31">
        <f t="shared" si="12"/>
        <v>43.5</v>
      </c>
      <c r="M26" s="31">
        <f t="shared" si="4"/>
        <v>72.3</v>
      </c>
      <c r="N26" s="31">
        <f t="shared" si="12"/>
        <v>97.5</v>
      </c>
      <c r="O26" s="31">
        <f t="shared" si="12"/>
        <v>90</v>
      </c>
      <c r="P26" s="31">
        <f t="shared" si="12"/>
        <v>83.5</v>
      </c>
      <c r="Q26" s="31">
        <f t="shared" si="12"/>
        <v>72.5</v>
      </c>
      <c r="R26" s="31">
        <f t="shared" si="12"/>
        <v>39</v>
      </c>
      <c r="S26" s="31">
        <f t="shared" si="5"/>
        <v>76.5</v>
      </c>
    </row>
    <row r="27" spans="1:19">
      <c r="A27" s="31" t="s">
        <v>29</v>
      </c>
      <c r="B27" s="31">
        <f t="shared" si="1"/>
        <v>69.5</v>
      </c>
      <c r="C27" s="31">
        <f t="shared" ref="C27:S27" si="13">C12/2*100</f>
        <v>60.5</v>
      </c>
      <c r="D27" s="31">
        <f t="shared" si="13"/>
        <v>52</v>
      </c>
      <c r="E27" s="31">
        <f t="shared" si="13"/>
        <v>22.5</v>
      </c>
      <c r="F27" s="31">
        <f t="shared" si="13"/>
        <v>6.5</v>
      </c>
      <c r="G27" s="31">
        <f t="shared" si="3"/>
        <v>42.2</v>
      </c>
      <c r="H27" s="31">
        <f t="shared" si="13"/>
        <v>80.5</v>
      </c>
      <c r="I27" s="31">
        <f t="shared" si="13"/>
        <v>71.5</v>
      </c>
      <c r="J27" s="31">
        <f t="shared" si="13"/>
        <v>55.5</v>
      </c>
      <c r="K27" s="31">
        <f t="shared" si="13"/>
        <v>22.5</v>
      </c>
      <c r="L27" s="31">
        <f t="shared" si="13"/>
        <v>19.5</v>
      </c>
      <c r="M27" s="31">
        <f t="shared" si="4"/>
        <v>49.9</v>
      </c>
      <c r="N27" s="31">
        <f t="shared" si="13"/>
        <v>86</v>
      </c>
      <c r="O27" s="31">
        <f t="shared" si="13"/>
        <v>83</v>
      </c>
      <c r="P27" s="31">
        <f t="shared" si="13"/>
        <v>48</v>
      </c>
      <c r="Q27" s="31">
        <f t="shared" si="13"/>
        <v>16.5</v>
      </c>
      <c r="R27" s="31">
        <f t="shared" si="13"/>
        <v>17.5</v>
      </c>
      <c r="S27" s="31">
        <f t="shared" si="5"/>
        <v>50.2</v>
      </c>
    </row>
    <row r="28" spans="1:19">
      <c r="A28" s="87" t="s">
        <v>58</v>
      </c>
      <c r="B28" s="87">
        <f t="shared" si="1"/>
        <v>98.5</v>
      </c>
      <c r="C28" s="87">
        <f t="shared" ref="C28:S28" si="14">C13/2*100</f>
        <v>98</v>
      </c>
      <c r="D28" s="87">
        <f t="shared" si="14"/>
        <v>90.5</v>
      </c>
      <c r="E28" s="87">
        <f t="shared" si="14"/>
        <v>87.5</v>
      </c>
      <c r="F28" s="87">
        <f t="shared" si="14"/>
        <v>12.5</v>
      </c>
      <c r="G28" s="87">
        <f t="shared" si="3"/>
        <v>77.4</v>
      </c>
      <c r="H28" s="87">
        <f t="shared" si="14"/>
        <v>98.5</v>
      </c>
      <c r="I28" s="87">
        <f t="shared" si="14"/>
        <v>99</v>
      </c>
      <c r="J28" s="87">
        <f t="shared" si="14"/>
        <v>87</v>
      </c>
      <c r="K28" s="87">
        <f t="shared" si="14"/>
        <v>80.5</v>
      </c>
      <c r="L28" s="87">
        <f t="shared" si="14"/>
        <v>57.5</v>
      </c>
      <c r="M28" s="87">
        <f t="shared" si="4"/>
        <v>84.5</v>
      </c>
      <c r="N28" s="87">
        <f t="shared" si="14"/>
        <v>100</v>
      </c>
      <c r="O28" s="87">
        <f t="shared" si="14"/>
        <v>99.5</v>
      </c>
      <c r="P28" s="87">
        <f t="shared" si="14"/>
        <v>87.5</v>
      </c>
      <c r="Q28" s="87">
        <f t="shared" si="14"/>
        <v>83</v>
      </c>
      <c r="R28" s="87">
        <f t="shared" si="14"/>
        <v>38</v>
      </c>
      <c r="S28" s="87">
        <f t="shared" si="5"/>
        <v>81.6</v>
      </c>
    </row>
    <row r="32" spans="1:7">
      <c r="A32" s="37" t="s">
        <v>0</v>
      </c>
      <c r="B32" s="30" t="s">
        <v>53</v>
      </c>
      <c r="C32" s="30" t="s">
        <v>54</v>
      </c>
      <c r="D32" s="30" t="s">
        <v>55</v>
      </c>
      <c r="E32" s="30" t="s">
        <v>56</v>
      </c>
      <c r="F32" s="30" t="s">
        <v>57</v>
      </c>
      <c r="G32" s="30" t="s">
        <v>44</v>
      </c>
    </row>
    <row r="33" spans="1:7">
      <c r="A33" s="38" t="s">
        <v>31</v>
      </c>
      <c r="B33" s="39">
        <f>(B3+H3+N3)/6*100</f>
        <v>97</v>
      </c>
      <c r="C33" s="39">
        <f t="shared" ref="C33:C43" si="15">(C3+I3+O3)/6*100</f>
        <v>94</v>
      </c>
      <c r="D33" s="39">
        <f t="shared" ref="D33:D43" si="16">(D3+J3+P3)/6*100</f>
        <v>87.3333333333333</v>
      </c>
      <c r="E33" s="39">
        <f t="shared" ref="E33:E43" si="17">(E3+K3+Q3)/6*100</f>
        <v>76.6666666666667</v>
      </c>
      <c r="F33" s="39">
        <f t="shared" ref="F33:F43" si="18">(F3+L3+R3)/6*100</f>
        <v>23.5</v>
      </c>
      <c r="G33" s="39">
        <f>(G3+M3+S3)/30*100</f>
        <v>75.7</v>
      </c>
    </row>
    <row r="34" spans="1:7">
      <c r="A34" s="38" t="s">
        <v>32</v>
      </c>
      <c r="B34" s="39">
        <f t="shared" ref="B34:B43" si="19">(B4+H4+N4)/6*100</f>
        <v>96.6666666666667</v>
      </c>
      <c r="C34" s="39">
        <f t="shared" si="15"/>
        <v>64</v>
      </c>
      <c r="D34" s="39">
        <f t="shared" si="16"/>
        <v>66.5</v>
      </c>
      <c r="E34" s="39">
        <f t="shared" si="17"/>
        <v>70.3333333333333</v>
      </c>
      <c r="F34" s="39">
        <f t="shared" si="18"/>
        <v>27.5</v>
      </c>
      <c r="G34" s="39">
        <f t="shared" ref="G34:G43" si="20">(G4+M4+S4)/30*100</f>
        <v>65</v>
      </c>
    </row>
    <row r="35" spans="1:7">
      <c r="A35" s="38" t="s">
        <v>33</v>
      </c>
      <c r="B35" s="39">
        <f t="shared" si="19"/>
        <v>94.5</v>
      </c>
      <c r="C35" s="39">
        <f t="shared" si="15"/>
        <v>93.6666666666667</v>
      </c>
      <c r="D35" s="39">
        <f t="shared" si="16"/>
        <v>79.8333333333333</v>
      </c>
      <c r="E35" s="39">
        <f t="shared" si="17"/>
        <v>66.1666666666667</v>
      </c>
      <c r="F35" s="39">
        <f t="shared" si="18"/>
        <v>19</v>
      </c>
      <c r="G35" s="39">
        <f t="shared" si="20"/>
        <v>70.6333333333333</v>
      </c>
    </row>
    <row r="36" spans="1:7">
      <c r="A36" s="38" t="s">
        <v>34</v>
      </c>
      <c r="B36" s="39">
        <f t="shared" si="19"/>
        <v>81</v>
      </c>
      <c r="C36" s="39">
        <f t="shared" si="15"/>
        <v>58.6666666666667</v>
      </c>
      <c r="D36" s="39">
        <f t="shared" si="16"/>
        <v>55.3333333333333</v>
      </c>
      <c r="E36" s="39">
        <f t="shared" si="17"/>
        <v>31.3333333333333</v>
      </c>
      <c r="F36" s="39">
        <f t="shared" si="18"/>
        <v>19.1666666666667</v>
      </c>
      <c r="G36" s="39">
        <f t="shared" si="20"/>
        <v>49.1</v>
      </c>
    </row>
    <row r="37" spans="1:7">
      <c r="A37" s="38" t="s">
        <v>35</v>
      </c>
      <c r="B37" s="39">
        <f t="shared" si="19"/>
        <v>94</v>
      </c>
      <c r="C37" s="39">
        <f t="shared" si="15"/>
        <v>75.8333333333333</v>
      </c>
      <c r="D37" s="39">
        <f t="shared" si="16"/>
        <v>65.5</v>
      </c>
      <c r="E37" s="39">
        <f t="shared" si="17"/>
        <v>53.3333333333333</v>
      </c>
      <c r="F37" s="39">
        <f t="shared" si="18"/>
        <v>33.6666666666667</v>
      </c>
      <c r="G37" s="39">
        <f t="shared" si="20"/>
        <v>64.4666666666667</v>
      </c>
    </row>
    <row r="38" spans="1:7">
      <c r="A38" s="38" t="s">
        <v>36</v>
      </c>
      <c r="B38" s="39">
        <f t="shared" si="19"/>
        <v>93</v>
      </c>
      <c r="C38" s="39">
        <f t="shared" si="15"/>
        <v>80.5</v>
      </c>
      <c r="D38" s="39">
        <f t="shared" si="16"/>
        <v>73</v>
      </c>
      <c r="E38" s="39">
        <f t="shared" si="17"/>
        <v>54.8333333333333</v>
      </c>
      <c r="F38" s="39">
        <f t="shared" si="18"/>
        <v>18.8333333333333</v>
      </c>
      <c r="G38" s="39">
        <f t="shared" si="20"/>
        <v>64.0333333333333</v>
      </c>
    </row>
    <row r="39" spans="1:7">
      <c r="A39" s="38" t="s">
        <v>37</v>
      </c>
      <c r="B39" s="39">
        <f t="shared" si="19"/>
        <v>85.5</v>
      </c>
      <c r="C39" s="39">
        <f t="shared" si="15"/>
        <v>58.3333333333333</v>
      </c>
      <c r="D39" s="39">
        <f t="shared" si="16"/>
        <v>46.8333333333333</v>
      </c>
      <c r="E39" s="39">
        <f t="shared" si="17"/>
        <v>20.5</v>
      </c>
      <c r="F39" s="39">
        <f t="shared" si="18"/>
        <v>17.1666666666667</v>
      </c>
      <c r="G39" s="39">
        <f t="shared" si="20"/>
        <v>45.6666666666667</v>
      </c>
    </row>
    <row r="40" spans="1:7">
      <c r="A40" s="40" t="s">
        <v>38</v>
      </c>
      <c r="B40" s="39">
        <f t="shared" si="19"/>
        <v>95.1666666666667</v>
      </c>
      <c r="C40" s="39">
        <f t="shared" si="15"/>
        <v>80.8333333333333</v>
      </c>
      <c r="D40" s="39">
        <f t="shared" si="16"/>
        <v>55.5</v>
      </c>
      <c r="E40" s="39">
        <f t="shared" si="17"/>
        <v>16.5</v>
      </c>
      <c r="F40" s="39">
        <f t="shared" si="18"/>
        <v>25</v>
      </c>
      <c r="G40" s="39">
        <f t="shared" si="20"/>
        <v>54.6</v>
      </c>
    </row>
    <row r="41" ht="17" spans="1:7">
      <c r="A41" s="41" t="s">
        <v>39</v>
      </c>
      <c r="B41" s="39">
        <f t="shared" si="19"/>
        <v>97.1666666666667</v>
      </c>
      <c r="C41" s="39">
        <f t="shared" si="15"/>
        <v>83.1666666666667</v>
      </c>
      <c r="D41" s="39">
        <f t="shared" si="16"/>
        <v>81.3333333333333</v>
      </c>
      <c r="E41" s="39">
        <f t="shared" si="17"/>
        <v>72.8333333333333</v>
      </c>
      <c r="F41" s="39">
        <f t="shared" si="18"/>
        <v>31.6666666666667</v>
      </c>
      <c r="G41" s="39">
        <f t="shared" si="20"/>
        <v>73.2333333333333</v>
      </c>
    </row>
    <row r="42" spans="1:7">
      <c r="A42" s="40" t="s">
        <v>40</v>
      </c>
      <c r="B42" s="39">
        <f t="shared" si="19"/>
        <v>78.6666666666667</v>
      </c>
      <c r="C42" s="39">
        <f t="shared" si="15"/>
        <v>71.6666666666667</v>
      </c>
      <c r="D42" s="39">
        <f t="shared" si="16"/>
        <v>51.8333333333333</v>
      </c>
      <c r="E42" s="39">
        <f t="shared" si="17"/>
        <v>20.5</v>
      </c>
      <c r="F42" s="39">
        <f t="shared" si="18"/>
        <v>14.5</v>
      </c>
      <c r="G42" s="39">
        <f t="shared" si="20"/>
        <v>47.4333333333333</v>
      </c>
    </row>
    <row r="43" spans="1:7">
      <c r="A43" s="42" t="s">
        <v>41</v>
      </c>
      <c r="B43" s="39">
        <f t="shared" si="19"/>
        <v>99</v>
      </c>
      <c r="C43" s="39">
        <f t="shared" si="15"/>
        <v>98.8333333333333</v>
      </c>
      <c r="D43" s="39">
        <f t="shared" si="16"/>
        <v>88.3333333333333</v>
      </c>
      <c r="E43" s="39">
        <f t="shared" si="17"/>
        <v>83.6666666666667</v>
      </c>
      <c r="F43" s="39">
        <f t="shared" si="18"/>
        <v>36</v>
      </c>
      <c r="G43" s="39">
        <f t="shared" si="20"/>
        <v>81.1666666666667</v>
      </c>
    </row>
  </sheetData>
  <mergeCells count="7">
    <mergeCell ref="B1:G1"/>
    <mergeCell ref="H1:M1"/>
    <mergeCell ref="N1:S1"/>
    <mergeCell ref="B16:G16"/>
    <mergeCell ref="H16:M16"/>
    <mergeCell ref="N16:S16"/>
    <mergeCell ref="A1:A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52"/>
  <sheetViews>
    <sheetView topLeftCell="A13" workbookViewId="0">
      <selection activeCell="T17" sqref="A17:A28 T17:AB28"/>
    </sheetView>
  </sheetViews>
  <sheetFormatPr defaultColWidth="9.23076923076923" defaultRowHeight="16.8"/>
  <cols>
    <col min="1" max="1" width="46.1442307692308" customWidth="1"/>
    <col min="2" max="2" width="24.1826923076923" customWidth="1"/>
    <col min="3" max="3" width="24.5192307692308" customWidth="1"/>
    <col min="4" max="4" width="23.2307692307692" customWidth="1"/>
    <col min="5" max="5" width="24.9903846153846" customWidth="1"/>
    <col min="6" max="6" width="22.2692307692308" customWidth="1"/>
    <col min="7" max="7" width="22.4326923076923" customWidth="1"/>
    <col min="8" max="8" width="22.9134615384615" customWidth="1"/>
    <col min="9" max="9" width="25.7884615384615" customWidth="1"/>
    <col min="10" max="10" width="12.9230769230769"/>
    <col min="11" max="11" width="19.5384615384615" customWidth="1"/>
    <col min="17" max="20" width="11.8461538461538"/>
    <col min="26" max="26" width="12.9230769230769"/>
    <col min="28" max="28" width="12.9230769230769"/>
    <col min="30" max="30" width="11.8461538461538"/>
  </cols>
  <sheetData>
    <row r="1" customHeight="1" spans="1:33">
      <c r="A1" s="55" t="s">
        <v>45</v>
      </c>
      <c r="B1" s="56" t="s">
        <v>2</v>
      </c>
      <c r="C1" s="56"/>
      <c r="D1" s="56"/>
      <c r="E1" s="56"/>
      <c r="F1" s="56"/>
      <c r="G1" s="56"/>
      <c r="H1" s="56"/>
      <c r="I1" s="56"/>
      <c r="J1" s="73"/>
      <c r="K1" s="55" t="s">
        <v>45</v>
      </c>
      <c r="L1" s="74" t="s">
        <v>3</v>
      </c>
      <c r="M1" s="74"/>
      <c r="N1" s="74"/>
      <c r="O1" s="74"/>
      <c r="P1" s="74"/>
      <c r="Q1" s="74"/>
      <c r="R1" s="74"/>
      <c r="S1" s="74"/>
      <c r="T1" s="77"/>
      <c r="U1" s="55" t="s">
        <v>45</v>
      </c>
      <c r="V1" s="79" t="s">
        <v>1</v>
      </c>
      <c r="W1" s="79"/>
      <c r="X1" s="79"/>
      <c r="Y1" s="79"/>
      <c r="Z1" s="79"/>
      <c r="AA1" s="79"/>
      <c r="AB1" s="79"/>
      <c r="AC1" s="79"/>
      <c r="AD1" s="54"/>
      <c r="AE1" s="54"/>
      <c r="AF1" s="54"/>
      <c r="AG1" s="54"/>
    </row>
    <row r="2" spans="1:33">
      <c r="A2" s="55"/>
      <c r="B2" s="57" t="s">
        <v>59</v>
      </c>
      <c r="C2" s="57" t="s">
        <v>60</v>
      </c>
      <c r="D2" s="57" t="s">
        <v>61</v>
      </c>
      <c r="E2" s="57" t="s">
        <v>62</v>
      </c>
      <c r="F2" s="57" t="s">
        <v>63</v>
      </c>
      <c r="G2" s="57" t="s">
        <v>64</v>
      </c>
      <c r="H2" s="57" t="s">
        <v>65</v>
      </c>
      <c r="I2" s="57" t="s">
        <v>66</v>
      </c>
      <c r="J2" s="57" t="s">
        <v>67</v>
      </c>
      <c r="K2" s="55"/>
      <c r="L2" s="75" t="s">
        <v>59</v>
      </c>
      <c r="M2" s="75" t="s">
        <v>68</v>
      </c>
      <c r="N2" s="75" t="s">
        <v>61</v>
      </c>
      <c r="O2" s="75" t="s">
        <v>62</v>
      </c>
      <c r="P2" s="75" t="s">
        <v>63</v>
      </c>
      <c r="Q2" s="75" t="s">
        <v>64</v>
      </c>
      <c r="R2" s="75" t="s">
        <v>65</v>
      </c>
      <c r="S2" s="75" t="s">
        <v>66</v>
      </c>
      <c r="T2" s="75" t="s">
        <v>67</v>
      </c>
      <c r="U2" s="55"/>
      <c r="V2" s="80" t="s">
        <v>59</v>
      </c>
      <c r="W2" s="80" t="s">
        <v>68</v>
      </c>
      <c r="X2" s="80" t="s">
        <v>61</v>
      </c>
      <c r="Y2" s="80" t="s">
        <v>62</v>
      </c>
      <c r="Z2" s="80" t="s">
        <v>63</v>
      </c>
      <c r="AA2" s="80" t="s">
        <v>64</v>
      </c>
      <c r="AB2" s="81" t="s">
        <v>65</v>
      </c>
      <c r="AC2" s="80" t="s">
        <v>66</v>
      </c>
      <c r="AD2" s="85" t="s">
        <v>67</v>
      </c>
      <c r="AE2" s="54"/>
      <c r="AF2" s="54"/>
      <c r="AG2" s="54"/>
    </row>
    <row r="3" spans="1:33">
      <c r="A3" s="58" t="s">
        <v>20</v>
      </c>
      <c r="B3" s="59">
        <v>0.8335</v>
      </c>
      <c r="C3" s="59">
        <v>0.4711</v>
      </c>
      <c r="D3" s="59">
        <v>0.8578</v>
      </c>
      <c r="E3" s="59">
        <v>0.6374</v>
      </c>
      <c r="F3" s="59">
        <v>0.7941</v>
      </c>
      <c r="G3" s="59">
        <v>0.8467</v>
      </c>
      <c r="H3" s="59">
        <v>0.775</v>
      </c>
      <c r="I3" s="59">
        <v>0.5761</v>
      </c>
      <c r="J3" s="59">
        <v>5.7917</v>
      </c>
      <c r="K3" s="59" t="s">
        <v>20</v>
      </c>
      <c r="L3" s="59">
        <v>0.83467</v>
      </c>
      <c r="M3" s="59">
        <v>0.4142</v>
      </c>
      <c r="N3" s="59">
        <v>0.875</v>
      </c>
      <c r="O3" s="59">
        <v>0.6115</v>
      </c>
      <c r="P3" s="59">
        <v>0.7609</v>
      </c>
      <c r="Q3" s="59">
        <v>0.7517</v>
      </c>
      <c r="R3" s="59">
        <v>0.843</v>
      </c>
      <c r="S3" s="59">
        <v>0.5102</v>
      </c>
      <c r="T3" s="59">
        <v>5.60117</v>
      </c>
      <c r="U3" s="59" t="s">
        <v>20</v>
      </c>
      <c r="V3" s="59">
        <v>0.82167</v>
      </c>
      <c r="W3" s="59">
        <v>0.405</v>
      </c>
      <c r="X3" s="59">
        <v>0.875</v>
      </c>
      <c r="Y3" s="59">
        <v>0.6135</v>
      </c>
      <c r="Z3" s="59">
        <v>0.7365</v>
      </c>
      <c r="AA3" s="59">
        <v>0.8083</v>
      </c>
      <c r="AB3" s="82">
        <v>0.913666667</v>
      </c>
      <c r="AC3" s="59">
        <v>0.5352</v>
      </c>
      <c r="AD3" s="86">
        <v>5.708836667</v>
      </c>
      <c r="AE3" s="54"/>
      <c r="AF3" s="54"/>
      <c r="AG3" s="54"/>
    </row>
    <row r="4" spans="1:33">
      <c r="A4" s="58" t="s">
        <v>21</v>
      </c>
      <c r="B4" s="59">
        <v>0.7808</v>
      </c>
      <c r="C4" s="59">
        <v>0.4717</v>
      </c>
      <c r="D4" s="60">
        <v>0.9161</v>
      </c>
      <c r="E4" s="72">
        <v>0.7053</v>
      </c>
      <c r="F4" s="59">
        <v>0.28</v>
      </c>
      <c r="G4" s="59">
        <v>0.1062</v>
      </c>
      <c r="H4" s="59">
        <v>0.2513</v>
      </c>
      <c r="I4" s="59">
        <v>0.511</v>
      </c>
      <c r="J4" s="59">
        <v>4.0224</v>
      </c>
      <c r="K4" s="59" t="s">
        <v>21</v>
      </c>
      <c r="L4" s="59">
        <v>0.78663</v>
      </c>
      <c r="M4" s="59">
        <v>0.414</v>
      </c>
      <c r="N4" s="59">
        <v>0.86</v>
      </c>
      <c r="O4" s="72">
        <v>0.778</v>
      </c>
      <c r="P4" s="59">
        <v>0.3121</v>
      </c>
      <c r="Q4" s="59">
        <v>0.1683</v>
      </c>
      <c r="R4" s="59">
        <v>0.323333333</v>
      </c>
      <c r="S4" s="59">
        <v>0.5032</v>
      </c>
      <c r="T4" s="59">
        <v>4.145563333</v>
      </c>
      <c r="U4" s="59" t="s">
        <v>21</v>
      </c>
      <c r="V4" s="59">
        <v>0.82789</v>
      </c>
      <c r="W4" s="59">
        <v>0.435</v>
      </c>
      <c r="X4" s="72">
        <v>0.9017</v>
      </c>
      <c r="Y4" s="59">
        <v>0.768</v>
      </c>
      <c r="Z4" s="59">
        <v>0.2752</v>
      </c>
      <c r="AA4" s="59">
        <v>0.201</v>
      </c>
      <c r="AB4" s="82">
        <v>0.287</v>
      </c>
      <c r="AC4" s="59">
        <v>0.511</v>
      </c>
      <c r="AD4" s="86">
        <v>4.20679</v>
      </c>
      <c r="AE4" s="54"/>
      <c r="AF4" s="54"/>
      <c r="AG4" s="54"/>
    </row>
    <row r="5" spans="1:33">
      <c r="A5" s="58" t="s">
        <v>22</v>
      </c>
      <c r="B5" s="59">
        <v>0.7641</v>
      </c>
      <c r="C5" s="59">
        <v>0.4467</v>
      </c>
      <c r="D5" s="59">
        <v>0.8033</v>
      </c>
      <c r="E5" s="59">
        <v>0.54</v>
      </c>
      <c r="F5" s="59">
        <v>0.57</v>
      </c>
      <c r="G5" s="59">
        <v>0.8633</v>
      </c>
      <c r="H5" s="59">
        <v>0.873</v>
      </c>
      <c r="I5" s="59">
        <v>0.67</v>
      </c>
      <c r="J5" s="59">
        <v>5.5304</v>
      </c>
      <c r="K5" s="59" t="s">
        <v>22</v>
      </c>
      <c r="L5" s="59">
        <v>0.74439</v>
      </c>
      <c r="M5" s="59">
        <v>0.4144</v>
      </c>
      <c r="N5" s="59">
        <v>0.7983</v>
      </c>
      <c r="O5" s="59">
        <v>0.51</v>
      </c>
      <c r="P5" s="59">
        <v>0.57</v>
      </c>
      <c r="Q5" s="59">
        <v>0.8378</v>
      </c>
      <c r="R5" s="59">
        <v>0.910333333</v>
      </c>
      <c r="S5" s="59">
        <v>0.5</v>
      </c>
      <c r="T5" s="59">
        <v>5.285223333</v>
      </c>
      <c r="U5" s="59" t="s">
        <v>22</v>
      </c>
      <c r="V5" s="59">
        <v>0.72772</v>
      </c>
      <c r="W5" s="59">
        <v>0.4059</v>
      </c>
      <c r="X5" s="59">
        <v>0.7083</v>
      </c>
      <c r="Y5" s="59">
        <v>0.5158</v>
      </c>
      <c r="Z5" s="59">
        <v>0.5426</v>
      </c>
      <c r="AA5" s="59">
        <v>0.8193</v>
      </c>
      <c r="AB5" s="82">
        <v>0.887666667</v>
      </c>
      <c r="AC5" s="59">
        <v>0.5385</v>
      </c>
      <c r="AD5" s="86">
        <v>5.145786667</v>
      </c>
      <c r="AE5" s="54"/>
      <c r="AF5" s="54"/>
      <c r="AG5" s="54"/>
    </row>
    <row r="6" spans="1:33">
      <c r="A6" s="58" t="s">
        <v>23</v>
      </c>
      <c r="B6" s="59">
        <v>0.50982</v>
      </c>
      <c r="C6" s="59">
        <v>0.43</v>
      </c>
      <c r="D6" s="59">
        <v>0.6117</v>
      </c>
      <c r="E6" s="59">
        <v>0.4347</v>
      </c>
      <c r="F6" s="59">
        <v>0.3241</v>
      </c>
      <c r="G6" s="59">
        <v>0.3662</v>
      </c>
      <c r="H6" s="59">
        <v>0.003333333</v>
      </c>
      <c r="I6" s="59">
        <v>0.1012</v>
      </c>
      <c r="J6" s="59">
        <v>2.781053333</v>
      </c>
      <c r="K6" s="59" t="s">
        <v>23</v>
      </c>
      <c r="L6" s="59">
        <v>0.4773</v>
      </c>
      <c r="M6" s="59">
        <v>0.3911</v>
      </c>
      <c r="N6" s="59">
        <v>0.6</v>
      </c>
      <c r="O6" s="59">
        <v>0.4766</v>
      </c>
      <c r="P6" s="59">
        <v>0.3495</v>
      </c>
      <c r="Q6" s="59">
        <v>0.2993</v>
      </c>
      <c r="R6" s="59">
        <v>0.065566667</v>
      </c>
      <c r="S6" s="59">
        <v>0.0671</v>
      </c>
      <c r="T6" s="59">
        <v>2.726466667</v>
      </c>
      <c r="U6" s="59" t="s">
        <v>23</v>
      </c>
      <c r="V6" s="59">
        <v>0.4457</v>
      </c>
      <c r="W6" s="59">
        <v>0.4285</v>
      </c>
      <c r="X6" s="59">
        <v>0.6267</v>
      </c>
      <c r="Y6" s="59"/>
      <c r="Z6" s="59">
        <v>0.3257</v>
      </c>
      <c r="AA6" s="59">
        <v>0.2324</v>
      </c>
      <c r="AB6" s="59">
        <v>0.045866667</v>
      </c>
      <c r="AC6" s="59">
        <v>0.0745</v>
      </c>
      <c r="AD6" s="86">
        <v>2.179366667</v>
      </c>
      <c r="AE6" s="54"/>
      <c r="AF6" s="54"/>
      <c r="AG6" s="54"/>
    </row>
    <row r="7" spans="1:33">
      <c r="A7" s="58" t="s">
        <v>24</v>
      </c>
      <c r="B7" s="59">
        <v>0.8783</v>
      </c>
      <c r="C7" s="59">
        <v>0.347</v>
      </c>
      <c r="D7" s="59">
        <v>0.795</v>
      </c>
      <c r="E7" s="59">
        <v>0.6557</v>
      </c>
      <c r="F7" s="59">
        <v>0.8202</v>
      </c>
      <c r="G7" s="59">
        <v>0.78</v>
      </c>
      <c r="H7" s="72">
        <v>0.913666667</v>
      </c>
      <c r="I7" s="59">
        <v>0.6823</v>
      </c>
      <c r="J7" s="59">
        <v>5.872166667</v>
      </c>
      <c r="K7" s="59" t="s">
        <v>24</v>
      </c>
      <c r="L7" s="59">
        <v>0.8792</v>
      </c>
      <c r="M7" s="59">
        <v>0.3055</v>
      </c>
      <c r="N7" s="59">
        <v>0.6983</v>
      </c>
      <c r="O7" s="59">
        <v>0.6794</v>
      </c>
      <c r="P7" s="59">
        <v>0.8346</v>
      </c>
      <c r="Q7" s="59">
        <v>0.8177</v>
      </c>
      <c r="R7" s="59">
        <v>0.959333333</v>
      </c>
      <c r="S7" s="59">
        <v>0.7255</v>
      </c>
      <c r="T7" s="59">
        <v>5.899533333</v>
      </c>
      <c r="U7" s="59" t="s">
        <v>24</v>
      </c>
      <c r="V7" s="59">
        <v>0.8746</v>
      </c>
      <c r="W7" s="59">
        <v>0.333</v>
      </c>
      <c r="X7" s="59">
        <v>0.715</v>
      </c>
      <c r="Y7" s="59">
        <v>0.6081</v>
      </c>
      <c r="Z7" s="59">
        <v>0.7577</v>
      </c>
      <c r="AA7" s="59">
        <v>0.715</v>
      </c>
      <c r="AB7" s="82">
        <v>0.987966667</v>
      </c>
      <c r="AC7" s="59">
        <v>0.7019</v>
      </c>
      <c r="AD7" s="86">
        <v>5.693266667</v>
      </c>
      <c r="AE7" s="54"/>
      <c r="AF7" s="54"/>
      <c r="AG7" s="54"/>
    </row>
    <row r="8" spans="1:33">
      <c r="A8" s="58" t="s">
        <v>25</v>
      </c>
      <c r="B8" s="59">
        <v>0.8109</v>
      </c>
      <c r="C8" s="59">
        <v>0.4739</v>
      </c>
      <c r="D8" s="59">
        <v>0.753</v>
      </c>
      <c r="E8" s="59">
        <v>0.657</v>
      </c>
      <c r="F8" s="59">
        <v>0.3726</v>
      </c>
      <c r="G8" s="59">
        <v>0.7727</v>
      </c>
      <c r="H8" s="59">
        <v>0.844666667</v>
      </c>
      <c r="I8" s="59">
        <v>0.6509</v>
      </c>
      <c r="J8" s="59">
        <v>5.335666667</v>
      </c>
      <c r="K8" s="59" t="s">
        <v>25</v>
      </c>
      <c r="L8" s="59">
        <v>0.77929</v>
      </c>
      <c r="M8" s="59">
        <v>0.468</v>
      </c>
      <c r="N8" s="59">
        <v>0.8833</v>
      </c>
      <c r="O8" s="59">
        <v>0.6628</v>
      </c>
      <c r="P8" s="59">
        <v>0.3921</v>
      </c>
      <c r="Q8" s="59">
        <v>0.675</v>
      </c>
      <c r="R8" s="59">
        <v>0.882666667</v>
      </c>
      <c r="S8" s="59">
        <v>0.6672</v>
      </c>
      <c r="T8" s="59">
        <v>5.410356667</v>
      </c>
      <c r="U8" s="59" t="s">
        <v>25</v>
      </c>
      <c r="V8" s="59">
        <v>0.7084</v>
      </c>
      <c r="W8" s="59">
        <v>0.3938</v>
      </c>
      <c r="X8" s="59">
        <v>0.8483</v>
      </c>
      <c r="Y8" s="59">
        <v>0.6449</v>
      </c>
      <c r="Z8" s="59">
        <v>0.34</v>
      </c>
      <c r="AA8" s="59">
        <v>0.555</v>
      </c>
      <c r="AB8" s="82">
        <v>0.820933333</v>
      </c>
      <c r="AC8" s="59">
        <v>0.7386</v>
      </c>
      <c r="AD8" s="86">
        <v>5.049933333</v>
      </c>
      <c r="AE8" s="54"/>
      <c r="AF8" s="54"/>
      <c r="AG8" s="54"/>
    </row>
    <row r="9" spans="1:33">
      <c r="A9" s="58" t="s">
        <v>52</v>
      </c>
      <c r="B9" s="59">
        <v>0.68386</v>
      </c>
      <c r="C9" s="59">
        <v>0.42295</v>
      </c>
      <c r="D9" s="59">
        <v>0.7116</v>
      </c>
      <c r="E9" s="59">
        <v>0.3159</v>
      </c>
      <c r="F9" s="59">
        <v>0.1196</v>
      </c>
      <c r="G9" s="59">
        <v>0.5737</v>
      </c>
      <c r="H9" s="59">
        <v>0.123833333</v>
      </c>
      <c r="I9" s="59">
        <v>0.2013</v>
      </c>
      <c r="J9" s="59">
        <v>3.152743333</v>
      </c>
      <c r="K9" s="59" t="s">
        <v>52</v>
      </c>
      <c r="L9" s="59">
        <v>0.70658</v>
      </c>
      <c r="M9" s="59">
        <v>0.402</v>
      </c>
      <c r="N9" s="59">
        <v>0.78</v>
      </c>
      <c r="O9" s="59">
        <v>0.3158</v>
      </c>
      <c r="P9" s="59">
        <v>0.12</v>
      </c>
      <c r="Q9" s="59">
        <v>0.6644</v>
      </c>
      <c r="R9" s="59">
        <v>0.295666667</v>
      </c>
      <c r="S9" s="59">
        <v>0.17</v>
      </c>
      <c r="T9" s="59">
        <v>3.454446667</v>
      </c>
      <c r="U9" s="59" t="s">
        <v>52</v>
      </c>
      <c r="V9" s="59">
        <v>0.74384</v>
      </c>
      <c r="W9" s="59">
        <v>0.4234</v>
      </c>
      <c r="X9" s="59">
        <v>0.73</v>
      </c>
      <c r="Y9" s="59">
        <v>0.2882</v>
      </c>
      <c r="Z9" s="59">
        <v>0.2156</v>
      </c>
      <c r="AA9" s="59">
        <v>0.5846</v>
      </c>
      <c r="AB9" s="82">
        <v>0.295666667</v>
      </c>
      <c r="AC9" s="59">
        <v>0.1654</v>
      </c>
      <c r="AD9" s="86">
        <v>3.446706667</v>
      </c>
      <c r="AE9" s="54"/>
      <c r="AF9" s="54"/>
      <c r="AG9" s="54"/>
    </row>
    <row r="10" spans="1:33">
      <c r="A10" s="61" t="s">
        <v>27</v>
      </c>
      <c r="B10" s="59">
        <v>0.86525</v>
      </c>
      <c r="C10" s="59">
        <v>0.405</v>
      </c>
      <c r="D10" s="59">
        <v>0.695</v>
      </c>
      <c r="E10" s="59">
        <v>0.2701</v>
      </c>
      <c r="F10" s="59">
        <v>0.39</v>
      </c>
      <c r="G10" s="59">
        <v>0.515</v>
      </c>
      <c r="H10" s="59">
        <v>0.479833333</v>
      </c>
      <c r="I10" s="59">
        <v>0.16</v>
      </c>
      <c r="J10" s="59">
        <v>3.780183333</v>
      </c>
      <c r="K10" s="59" t="s">
        <v>27</v>
      </c>
      <c r="L10" s="59">
        <v>0.8775</v>
      </c>
      <c r="M10" s="59">
        <v>0.3655</v>
      </c>
      <c r="N10" s="59">
        <v>0.7583</v>
      </c>
      <c r="O10" s="59">
        <v>0.2716</v>
      </c>
      <c r="P10" s="59">
        <v>0.3404</v>
      </c>
      <c r="Q10" s="59">
        <v>0.5216</v>
      </c>
      <c r="R10" s="59">
        <v>0.568666667</v>
      </c>
      <c r="S10" s="59">
        <v>0.19</v>
      </c>
      <c r="T10" s="59">
        <v>3.893566667</v>
      </c>
      <c r="U10" s="59" t="s">
        <v>27</v>
      </c>
      <c r="V10" s="59">
        <v>0.89432</v>
      </c>
      <c r="W10" s="59">
        <v>0.3807</v>
      </c>
      <c r="X10" s="59">
        <v>0.6933</v>
      </c>
      <c r="Y10" s="59">
        <v>0.2573</v>
      </c>
      <c r="Z10" s="59">
        <v>0.4243</v>
      </c>
      <c r="AA10" s="59">
        <v>0.4833</v>
      </c>
      <c r="AB10" s="82">
        <v>0.606</v>
      </c>
      <c r="AC10" s="59">
        <v>0.1934</v>
      </c>
      <c r="AD10" s="86">
        <v>3.93262</v>
      </c>
      <c r="AE10" s="54"/>
      <c r="AF10" s="54"/>
      <c r="AG10" s="54"/>
    </row>
    <row r="11" spans="1:33">
      <c r="A11" s="61" t="s">
        <v>69</v>
      </c>
      <c r="B11" s="59">
        <v>0.57135</v>
      </c>
      <c r="C11" s="59">
        <v>0.40495</v>
      </c>
      <c r="D11" s="59">
        <v>0.9117</v>
      </c>
      <c r="E11" s="59">
        <v>0.7071</v>
      </c>
      <c r="F11" s="59">
        <v>0.27</v>
      </c>
      <c r="G11" s="59">
        <v>0.115</v>
      </c>
      <c r="H11" s="59">
        <v>0.169933333</v>
      </c>
      <c r="I11" s="59">
        <v>0.36</v>
      </c>
      <c r="J11" s="59">
        <v>3.510033333</v>
      </c>
      <c r="K11" s="59" t="s">
        <v>69</v>
      </c>
      <c r="L11" s="59">
        <v>0.5721</v>
      </c>
      <c r="M11" s="59">
        <v>0.4107</v>
      </c>
      <c r="N11" s="59">
        <v>0.8633</v>
      </c>
      <c r="O11" s="59">
        <v>0.5854</v>
      </c>
      <c r="P11" s="59">
        <v>0.2437</v>
      </c>
      <c r="Q11" s="59">
        <v>0.1789</v>
      </c>
      <c r="R11" s="59">
        <v>0.1974</v>
      </c>
      <c r="S11" s="59">
        <v>0.6284</v>
      </c>
      <c r="T11" s="59">
        <v>3.6799</v>
      </c>
      <c r="U11" s="59" t="s">
        <v>69</v>
      </c>
      <c r="V11" s="59">
        <v>0.5802</v>
      </c>
      <c r="W11" s="59">
        <v>0.4054</v>
      </c>
      <c r="X11" s="59">
        <v>0.84</v>
      </c>
      <c r="Y11" s="59">
        <v>0.6521</v>
      </c>
      <c r="Z11" s="59">
        <v>0.17</v>
      </c>
      <c r="AA11" s="59">
        <v>0.165</v>
      </c>
      <c r="AB11" s="59">
        <v>0.150333333</v>
      </c>
      <c r="AC11" s="59">
        <v>0.53</v>
      </c>
      <c r="AD11" s="86">
        <v>3.493033333</v>
      </c>
      <c r="AE11" s="54"/>
      <c r="AF11" s="54"/>
      <c r="AG11" s="54"/>
    </row>
    <row r="12" spans="1:33">
      <c r="A12" s="61" t="s">
        <v>29</v>
      </c>
      <c r="B12" s="55">
        <v>0.6717</v>
      </c>
      <c r="C12" s="55">
        <v>0.4062</v>
      </c>
      <c r="D12" s="55">
        <v>0.6433</v>
      </c>
      <c r="E12" s="55">
        <v>0.2719</v>
      </c>
      <c r="F12" s="55">
        <v>0.14</v>
      </c>
      <c r="G12" s="55">
        <v>0.3206</v>
      </c>
      <c r="H12" s="55">
        <v>0.013733333</v>
      </c>
      <c r="I12" s="55">
        <v>0.17</v>
      </c>
      <c r="J12" s="59">
        <v>2.637433333</v>
      </c>
      <c r="K12" s="59" t="s">
        <v>29</v>
      </c>
      <c r="L12" s="55">
        <v>0.73237</v>
      </c>
      <c r="M12" s="55">
        <v>0.3528</v>
      </c>
      <c r="N12" s="55">
        <v>0.6133</v>
      </c>
      <c r="O12" s="55">
        <v>0.3096</v>
      </c>
      <c r="P12" s="55">
        <v>0.17</v>
      </c>
      <c r="Q12" s="55">
        <v>0.319</v>
      </c>
      <c r="R12" s="55">
        <v>0.0586</v>
      </c>
      <c r="S12" s="55">
        <v>0.27</v>
      </c>
      <c r="T12" s="59">
        <v>2.82567</v>
      </c>
      <c r="U12" s="59" t="s">
        <v>29</v>
      </c>
      <c r="V12" s="55">
        <v>0.7478</v>
      </c>
      <c r="W12" s="55">
        <v>0.4135</v>
      </c>
      <c r="X12" s="55">
        <v>0.5483</v>
      </c>
      <c r="Y12" s="55">
        <v>0.2623</v>
      </c>
      <c r="Z12" s="55">
        <v>0.1763</v>
      </c>
      <c r="AA12" s="55">
        <v>0.23</v>
      </c>
      <c r="AB12" s="83">
        <v>0.022633333</v>
      </c>
      <c r="AC12" s="55">
        <v>0.2572</v>
      </c>
      <c r="AD12" s="86">
        <v>2.658033333</v>
      </c>
      <c r="AE12" s="54"/>
      <c r="AF12" s="54"/>
      <c r="AG12" s="54"/>
    </row>
    <row r="13" spans="1:33">
      <c r="A13" s="62" t="s">
        <v>30</v>
      </c>
      <c r="B13" s="62">
        <v>0.88413</v>
      </c>
      <c r="C13" s="62">
        <v>0.8007</v>
      </c>
      <c r="D13" s="62">
        <v>0.8433</v>
      </c>
      <c r="E13" s="62">
        <v>0.7663</v>
      </c>
      <c r="F13" s="62">
        <v>0.9784</v>
      </c>
      <c r="G13" s="62">
        <v>0.88</v>
      </c>
      <c r="H13" s="62">
        <v>0.878666667</v>
      </c>
      <c r="I13" s="62">
        <v>0.7448</v>
      </c>
      <c r="J13" s="62">
        <v>6.776296667</v>
      </c>
      <c r="K13" s="62" t="s">
        <v>30</v>
      </c>
      <c r="L13" s="62">
        <v>0.89431</v>
      </c>
      <c r="M13" s="62">
        <v>0.8149</v>
      </c>
      <c r="N13" s="62">
        <v>0.9167</v>
      </c>
      <c r="O13" s="62">
        <v>0.8067</v>
      </c>
      <c r="P13" s="62">
        <v>0.9527</v>
      </c>
      <c r="Q13" s="62">
        <v>0.905</v>
      </c>
      <c r="R13" s="62">
        <v>0.929566667</v>
      </c>
      <c r="S13" s="62">
        <v>0.7587</v>
      </c>
      <c r="T13" s="62">
        <v>6.978576667</v>
      </c>
      <c r="U13" s="62" t="s">
        <v>30</v>
      </c>
      <c r="V13" s="62">
        <v>0.89423</v>
      </c>
      <c r="W13" s="62">
        <v>0.8521</v>
      </c>
      <c r="X13" s="62">
        <v>0.905</v>
      </c>
      <c r="Y13" s="62">
        <v>0.7541</v>
      </c>
      <c r="Z13" s="62">
        <v>0.9781</v>
      </c>
      <c r="AA13" s="62">
        <v>0.9233</v>
      </c>
      <c r="AB13" s="62">
        <v>0.945</v>
      </c>
      <c r="AC13" s="62">
        <v>0.7266</v>
      </c>
      <c r="AD13" s="62">
        <v>6.97843</v>
      </c>
      <c r="AE13" s="54"/>
      <c r="AF13" s="54"/>
      <c r="AG13" s="54"/>
    </row>
    <row r="14" spans="1:33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</row>
    <row r="15" spans="1:33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</row>
    <row r="16" spans="1:33">
      <c r="A16" s="36" t="s">
        <v>45</v>
      </c>
      <c r="B16" s="30" t="s">
        <v>2</v>
      </c>
      <c r="C16" s="30"/>
      <c r="D16" s="30"/>
      <c r="E16" s="30"/>
      <c r="F16" s="30"/>
      <c r="G16" s="30"/>
      <c r="H16" s="30"/>
      <c r="I16" s="30"/>
      <c r="J16" s="30"/>
      <c r="K16" s="45" t="s">
        <v>3</v>
      </c>
      <c r="L16" s="45"/>
      <c r="M16" s="45"/>
      <c r="N16" s="45"/>
      <c r="O16" s="45"/>
      <c r="P16" s="45"/>
      <c r="Q16" s="45"/>
      <c r="R16" s="45"/>
      <c r="S16" s="45"/>
      <c r="T16" s="52" t="s">
        <v>1</v>
      </c>
      <c r="U16" s="52"/>
      <c r="V16" s="52"/>
      <c r="W16" s="52"/>
      <c r="X16" s="52"/>
      <c r="Y16" s="52"/>
      <c r="Z16" s="52"/>
      <c r="AA16" s="52"/>
      <c r="AB16" s="52"/>
      <c r="AE16" s="54"/>
      <c r="AF16" s="54"/>
      <c r="AG16" s="54"/>
    </row>
    <row r="17" spans="1:33">
      <c r="A17" s="36" t="s">
        <v>45</v>
      </c>
      <c r="B17" s="30" t="s">
        <v>70</v>
      </c>
      <c r="C17" s="30" t="s">
        <v>71</v>
      </c>
      <c r="D17" s="30" t="s">
        <v>72</v>
      </c>
      <c r="E17" s="30" t="s">
        <v>73</v>
      </c>
      <c r="F17" s="30" t="s">
        <v>74</v>
      </c>
      <c r="G17" s="30" t="s">
        <v>75</v>
      </c>
      <c r="H17" s="30" t="s">
        <v>76</v>
      </c>
      <c r="I17" s="30" t="s">
        <v>77</v>
      </c>
      <c r="J17" s="30" t="s">
        <v>44</v>
      </c>
      <c r="K17" s="76" t="s">
        <v>70</v>
      </c>
      <c r="L17" s="76" t="s">
        <v>71</v>
      </c>
      <c r="M17" s="76" t="s">
        <v>72</v>
      </c>
      <c r="N17" s="76" t="s">
        <v>73</v>
      </c>
      <c r="O17" s="76" t="s">
        <v>74</v>
      </c>
      <c r="P17" s="76" t="s">
        <v>75</v>
      </c>
      <c r="Q17" s="76" t="s">
        <v>76</v>
      </c>
      <c r="R17" s="76" t="s">
        <v>77</v>
      </c>
      <c r="S17" s="76" t="s">
        <v>44</v>
      </c>
      <c r="T17" s="78" t="s">
        <v>70</v>
      </c>
      <c r="U17" s="78" t="s">
        <v>71</v>
      </c>
      <c r="V17" s="78" t="s">
        <v>72</v>
      </c>
      <c r="W17" s="78" t="s">
        <v>73</v>
      </c>
      <c r="X17" s="78" t="s">
        <v>74</v>
      </c>
      <c r="Y17" s="78" t="s">
        <v>75</v>
      </c>
      <c r="Z17" s="78" t="s">
        <v>76</v>
      </c>
      <c r="AA17" s="78" t="s">
        <v>77</v>
      </c>
      <c r="AB17" s="78" t="s">
        <v>44</v>
      </c>
      <c r="AE17" s="54"/>
      <c r="AF17" s="54"/>
      <c r="AG17" s="54"/>
    </row>
    <row r="18" spans="1:33">
      <c r="A18" s="63" t="s">
        <v>20</v>
      </c>
      <c r="B18" s="64">
        <f>B3*100</f>
        <v>83.35</v>
      </c>
      <c r="C18" s="64">
        <f t="shared" ref="C18:I18" si="0">C3*100</f>
        <v>47.11</v>
      </c>
      <c r="D18" s="64">
        <f t="shared" si="0"/>
        <v>85.78</v>
      </c>
      <c r="E18" s="64">
        <f t="shared" si="0"/>
        <v>63.74</v>
      </c>
      <c r="F18" s="64">
        <f t="shared" si="0"/>
        <v>79.41</v>
      </c>
      <c r="G18" s="64">
        <f t="shared" si="0"/>
        <v>84.67</v>
      </c>
      <c r="H18" s="64">
        <f t="shared" si="0"/>
        <v>77.5</v>
      </c>
      <c r="I18" s="64">
        <f t="shared" si="0"/>
        <v>57.61</v>
      </c>
      <c r="J18" s="64">
        <f>AVERAGE(B18:I18)</f>
        <v>72.39625</v>
      </c>
      <c r="K18" s="64">
        <f>L3*100</f>
        <v>83.467</v>
      </c>
      <c r="L18" s="64">
        <f t="shared" ref="L18:R18" si="1">M3*100</f>
        <v>41.42</v>
      </c>
      <c r="M18" s="64">
        <f t="shared" si="1"/>
        <v>87.5</v>
      </c>
      <c r="N18" s="64">
        <f t="shared" si="1"/>
        <v>61.15</v>
      </c>
      <c r="O18" s="64">
        <f t="shared" si="1"/>
        <v>76.09</v>
      </c>
      <c r="P18" s="64">
        <f t="shared" si="1"/>
        <v>75.17</v>
      </c>
      <c r="Q18" s="64">
        <f t="shared" si="1"/>
        <v>84.3</v>
      </c>
      <c r="R18" s="64">
        <f t="shared" si="1"/>
        <v>51.02</v>
      </c>
      <c r="S18" s="64">
        <f>AVERAGE(K18:R18)</f>
        <v>70.014625</v>
      </c>
      <c r="T18" s="64">
        <f>V3*100</f>
        <v>82.167</v>
      </c>
      <c r="U18" s="64">
        <f t="shared" ref="U18:AA18" si="2">W3*100</f>
        <v>40.5</v>
      </c>
      <c r="V18" s="64">
        <f t="shared" si="2"/>
        <v>87.5</v>
      </c>
      <c r="W18" s="64">
        <f t="shared" si="2"/>
        <v>61.35</v>
      </c>
      <c r="X18" s="64">
        <f t="shared" si="2"/>
        <v>73.65</v>
      </c>
      <c r="Y18" s="64">
        <f t="shared" si="2"/>
        <v>80.83</v>
      </c>
      <c r="Z18" s="64">
        <f t="shared" si="2"/>
        <v>91.3666667</v>
      </c>
      <c r="AA18" s="64">
        <f t="shared" si="2"/>
        <v>53.52</v>
      </c>
      <c r="AB18" s="84">
        <f>AVERAGE(T18:AA18)</f>
        <v>71.3604583375</v>
      </c>
      <c r="AE18" s="54"/>
      <c r="AF18" s="54"/>
      <c r="AG18" s="54"/>
    </row>
    <row r="19" spans="1:33">
      <c r="A19" s="63" t="s">
        <v>21</v>
      </c>
      <c r="B19" s="64">
        <f t="shared" ref="B19:B28" si="3">B4*100</f>
        <v>78.08</v>
      </c>
      <c r="C19" s="64">
        <f t="shared" ref="C19:I19" si="4">C4*100</f>
        <v>47.17</v>
      </c>
      <c r="D19" s="64">
        <f t="shared" si="4"/>
        <v>91.61</v>
      </c>
      <c r="E19" s="64">
        <f t="shared" si="4"/>
        <v>70.53</v>
      </c>
      <c r="F19" s="64">
        <f t="shared" si="4"/>
        <v>28</v>
      </c>
      <c r="G19" s="64">
        <f t="shared" si="4"/>
        <v>10.62</v>
      </c>
      <c r="H19" s="64">
        <f t="shared" si="4"/>
        <v>25.13</v>
      </c>
      <c r="I19" s="64">
        <f t="shared" si="4"/>
        <v>51.1</v>
      </c>
      <c r="J19" s="64">
        <f t="shared" ref="J19:J28" si="5">AVERAGE(B19:I19)</f>
        <v>50.28</v>
      </c>
      <c r="K19" s="64">
        <f t="shared" ref="K19:K28" si="6">L4*100</f>
        <v>78.663</v>
      </c>
      <c r="L19" s="64">
        <f t="shared" ref="L19:R19" si="7">M4*100</f>
        <v>41.4</v>
      </c>
      <c r="M19" s="64">
        <f t="shared" si="7"/>
        <v>86</v>
      </c>
      <c r="N19" s="64">
        <f t="shared" si="7"/>
        <v>77.8</v>
      </c>
      <c r="O19" s="64">
        <f t="shared" si="7"/>
        <v>31.21</v>
      </c>
      <c r="P19" s="64">
        <f t="shared" si="7"/>
        <v>16.83</v>
      </c>
      <c r="Q19" s="64">
        <f t="shared" si="7"/>
        <v>32.3333333</v>
      </c>
      <c r="R19" s="64">
        <f t="shared" si="7"/>
        <v>50.32</v>
      </c>
      <c r="S19" s="64">
        <f t="shared" ref="S19:S28" si="8">AVERAGE(K19:R19)</f>
        <v>51.8195416625</v>
      </c>
      <c r="T19" s="64">
        <f t="shared" ref="T19:T28" si="9">V4*100</f>
        <v>82.789</v>
      </c>
      <c r="U19" s="64">
        <f t="shared" ref="U19:AA19" si="10">W4*100</f>
        <v>43.5</v>
      </c>
      <c r="V19" s="64">
        <f t="shared" si="10"/>
        <v>90.17</v>
      </c>
      <c r="W19" s="64">
        <f t="shared" si="10"/>
        <v>76.8</v>
      </c>
      <c r="X19" s="64">
        <f t="shared" si="10"/>
        <v>27.52</v>
      </c>
      <c r="Y19" s="64">
        <f t="shared" si="10"/>
        <v>20.1</v>
      </c>
      <c r="Z19" s="64">
        <f t="shared" si="10"/>
        <v>28.7</v>
      </c>
      <c r="AA19" s="64">
        <f t="shared" si="10"/>
        <v>51.1</v>
      </c>
      <c r="AB19" s="84">
        <f t="shared" ref="AB19:AB28" si="11">AVERAGE(T19:AA19)</f>
        <v>52.584875</v>
      </c>
      <c r="AE19" s="54"/>
      <c r="AF19" s="54"/>
      <c r="AG19" s="54"/>
    </row>
    <row r="20" spans="1:33">
      <c r="A20" s="63" t="s">
        <v>22</v>
      </c>
      <c r="B20" s="64">
        <f t="shared" si="3"/>
        <v>76.41</v>
      </c>
      <c r="C20" s="64">
        <f t="shared" ref="C20:I20" si="12">C5*100</f>
        <v>44.67</v>
      </c>
      <c r="D20" s="64">
        <f t="shared" si="12"/>
        <v>80.33</v>
      </c>
      <c r="E20" s="64">
        <f t="shared" si="12"/>
        <v>54</v>
      </c>
      <c r="F20" s="64">
        <f t="shared" si="12"/>
        <v>57</v>
      </c>
      <c r="G20" s="64">
        <f t="shared" si="12"/>
        <v>86.33</v>
      </c>
      <c r="H20" s="64">
        <f t="shared" si="12"/>
        <v>87.3</v>
      </c>
      <c r="I20" s="64">
        <f t="shared" si="12"/>
        <v>67</v>
      </c>
      <c r="J20" s="64">
        <f t="shared" si="5"/>
        <v>69.13</v>
      </c>
      <c r="K20" s="64">
        <f t="shared" si="6"/>
        <v>74.439</v>
      </c>
      <c r="L20" s="64">
        <f t="shared" ref="L20:R20" si="13">M5*100</f>
        <v>41.44</v>
      </c>
      <c r="M20" s="64">
        <f t="shared" si="13"/>
        <v>79.83</v>
      </c>
      <c r="N20" s="64">
        <f t="shared" si="13"/>
        <v>51</v>
      </c>
      <c r="O20" s="64">
        <f t="shared" si="13"/>
        <v>57</v>
      </c>
      <c r="P20" s="64">
        <f t="shared" si="13"/>
        <v>83.78</v>
      </c>
      <c r="Q20" s="64">
        <f t="shared" si="13"/>
        <v>91.0333333</v>
      </c>
      <c r="R20" s="64">
        <f t="shared" si="13"/>
        <v>50</v>
      </c>
      <c r="S20" s="64">
        <f t="shared" si="8"/>
        <v>66.0652916625</v>
      </c>
      <c r="T20" s="64">
        <f t="shared" si="9"/>
        <v>72.772</v>
      </c>
      <c r="U20" s="64">
        <f t="shared" ref="U20:AA20" si="14">W5*100</f>
        <v>40.59</v>
      </c>
      <c r="V20" s="64">
        <f t="shared" si="14"/>
        <v>70.83</v>
      </c>
      <c r="W20" s="64">
        <f t="shared" si="14"/>
        <v>51.58</v>
      </c>
      <c r="X20" s="64">
        <f t="shared" si="14"/>
        <v>54.26</v>
      </c>
      <c r="Y20" s="64">
        <f t="shared" si="14"/>
        <v>81.93</v>
      </c>
      <c r="Z20" s="64">
        <f t="shared" si="14"/>
        <v>88.7666667</v>
      </c>
      <c r="AA20" s="64">
        <f t="shared" si="14"/>
        <v>53.85</v>
      </c>
      <c r="AB20" s="84">
        <f t="shared" si="11"/>
        <v>64.3223333375</v>
      </c>
      <c r="AE20" s="54"/>
      <c r="AF20" s="54"/>
      <c r="AG20" s="54"/>
    </row>
    <row r="21" spans="1:33">
      <c r="A21" s="63" t="s">
        <v>23</v>
      </c>
      <c r="B21" s="64">
        <f t="shared" si="3"/>
        <v>50.982</v>
      </c>
      <c r="C21" s="64">
        <f t="shared" ref="C21:I21" si="15">C6*100</f>
        <v>43</v>
      </c>
      <c r="D21" s="64">
        <f t="shared" si="15"/>
        <v>61.17</v>
      </c>
      <c r="E21" s="64">
        <f t="shared" si="15"/>
        <v>43.47</v>
      </c>
      <c r="F21" s="64">
        <f t="shared" si="15"/>
        <v>32.41</v>
      </c>
      <c r="G21" s="64">
        <f t="shared" si="15"/>
        <v>36.62</v>
      </c>
      <c r="H21" s="64">
        <f t="shared" si="15"/>
        <v>0.3333333</v>
      </c>
      <c r="I21" s="64">
        <f t="shared" si="15"/>
        <v>10.12</v>
      </c>
      <c r="J21" s="64">
        <f t="shared" si="5"/>
        <v>34.7631666625</v>
      </c>
      <c r="K21" s="64">
        <f t="shared" si="6"/>
        <v>47.73</v>
      </c>
      <c r="L21" s="64">
        <f t="shared" ref="L21:R21" si="16">M6*100</f>
        <v>39.11</v>
      </c>
      <c r="M21" s="64">
        <f t="shared" si="16"/>
        <v>60</v>
      </c>
      <c r="N21" s="64">
        <f t="shared" si="16"/>
        <v>47.66</v>
      </c>
      <c r="O21" s="64">
        <f t="shared" si="16"/>
        <v>34.95</v>
      </c>
      <c r="P21" s="64">
        <f t="shared" si="16"/>
        <v>29.93</v>
      </c>
      <c r="Q21" s="64">
        <f t="shared" si="16"/>
        <v>6.5566667</v>
      </c>
      <c r="R21" s="64">
        <f t="shared" si="16"/>
        <v>6.71</v>
      </c>
      <c r="S21" s="64">
        <f t="shared" si="8"/>
        <v>34.0808333375</v>
      </c>
      <c r="T21" s="64">
        <f t="shared" si="9"/>
        <v>44.57</v>
      </c>
      <c r="U21" s="64">
        <f t="shared" ref="U21:AA21" si="17">W6*100</f>
        <v>42.85</v>
      </c>
      <c r="V21" s="64">
        <f t="shared" si="17"/>
        <v>62.67</v>
      </c>
      <c r="W21" s="64">
        <f t="shared" si="17"/>
        <v>0</v>
      </c>
      <c r="X21" s="64">
        <f t="shared" si="17"/>
        <v>32.57</v>
      </c>
      <c r="Y21" s="64">
        <f t="shared" si="17"/>
        <v>23.24</v>
      </c>
      <c r="Z21" s="64">
        <f t="shared" si="17"/>
        <v>4.5866667</v>
      </c>
      <c r="AA21" s="64">
        <f t="shared" si="17"/>
        <v>7.45</v>
      </c>
      <c r="AB21" s="84">
        <f t="shared" si="11"/>
        <v>27.2420833375</v>
      </c>
      <c r="AE21" s="54"/>
      <c r="AF21" s="54"/>
      <c r="AG21" s="54"/>
    </row>
    <row r="22" spans="1:33">
      <c r="A22" s="63" t="s">
        <v>24</v>
      </c>
      <c r="B22" s="64">
        <f t="shared" si="3"/>
        <v>87.83</v>
      </c>
      <c r="C22" s="64">
        <f t="shared" ref="C22:I22" si="18">C7*100</f>
        <v>34.7</v>
      </c>
      <c r="D22" s="64">
        <f t="shared" si="18"/>
        <v>79.5</v>
      </c>
      <c r="E22" s="64">
        <f t="shared" si="18"/>
        <v>65.57</v>
      </c>
      <c r="F22" s="64">
        <f t="shared" si="18"/>
        <v>82.02</v>
      </c>
      <c r="G22" s="64">
        <f t="shared" si="18"/>
        <v>78</v>
      </c>
      <c r="H22" s="64">
        <f t="shared" si="18"/>
        <v>91.3666667</v>
      </c>
      <c r="I22" s="64">
        <f t="shared" si="18"/>
        <v>68.23</v>
      </c>
      <c r="J22" s="64">
        <f t="shared" si="5"/>
        <v>73.4020833375</v>
      </c>
      <c r="K22" s="64">
        <f t="shared" si="6"/>
        <v>87.92</v>
      </c>
      <c r="L22" s="64">
        <f t="shared" ref="L22:R22" si="19">M7*100</f>
        <v>30.55</v>
      </c>
      <c r="M22" s="64">
        <f t="shared" si="19"/>
        <v>69.83</v>
      </c>
      <c r="N22" s="64">
        <f t="shared" si="19"/>
        <v>67.94</v>
      </c>
      <c r="O22" s="64">
        <f t="shared" si="19"/>
        <v>83.46</v>
      </c>
      <c r="P22" s="64">
        <f t="shared" si="19"/>
        <v>81.77</v>
      </c>
      <c r="Q22" s="64">
        <f t="shared" si="19"/>
        <v>95.9333333</v>
      </c>
      <c r="R22" s="64">
        <f t="shared" si="19"/>
        <v>72.55</v>
      </c>
      <c r="S22" s="64">
        <f t="shared" si="8"/>
        <v>73.7441666625</v>
      </c>
      <c r="T22" s="64">
        <f t="shared" si="9"/>
        <v>87.46</v>
      </c>
      <c r="U22" s="64">
        <f t="shared" ref="U22:AA22" si="20">W7*100</f>
        <v>33.3</v>
      </c>
      <c r="V22" s="64">
        <f t="shared" si="20"/>
        <v>71.5</v>
      </c>
      <c r="W22" s="64">
        <f t="shared" si="20"/>
        <v>60.81</v>
      </c>
      <c r="X22" s="64">
        <f t="shared" si="20"/>
        <v>75.77</v>
      </c>
      <c r="Y22" s="64">
        <f t="shared" si="20"/>
        <v>71.5</v>
      </c>
      <c r="Z22" s="64">
        <f t="shared" si="20"/>
        <v>98.7966667</v>
      </c>
      <c r="AA22" s="64">
        <f t="shared" si="20"/>
        <v>70.19</v>
      </c>
      <c r="AB22" s="84">
        <f t="shared" si="11"/>
        <v>71.1658333375</v>
      </c>
      <c r="AE22" s="54"/>
      <c r="AF22" s="54"/>
      <c r="AG22" s="54"/>
    </row>
    <row r="23" spans="1:33">
      <c r="A23" s="63" t="s">
        <v>25</v>
      </c>
      <c r="B23" s="64">
        <f t="shared" si="3"/>
        <v>81.09</v>
      </c>
      <c r="C23" s="64">
        <f t="shared" ref="C23:I23" si="21">C8*100</f>
        <v>47.39</v>
      </c>
      <c r="D23" s="64">
        <f t="shared" si="21"/>
        <v>75.3</v>
      </c>
      <c r="E23" s="64">
        <f t="shared" si="21"/>
        <v>65.7</v>
      </c>
      <c r="F23" s="64">
        <f t="shared" si="21"/>
        <v>37.26</v>
      </c>
      <c r="G23" s="64">
        <f t="shared" si="21"/>
        <v>77.27</v>
      </c>
      <c r="H23" s="64">
        <f t="shared" si="21"/>
        <v>84.4666667</v>
      </c>
      <c r="I23" s="64">
        <f t="shared" si="21"/>
        <v>65.09</v>
      </c>
      <c r="J23" s="64">
        <f t="shared" si="5"/>
        <v>66.6958333375</v>
      </c>
      <c r="K23" s="64">
        <f t="shared" si="6"/>
        <v>77.929</v>
      </c>
      <c r="L23" s="64">
        <f t="shared" ref="L23:R23" si="22">M8*100</f>
        <v>46.8</v>
      </c>
      <c r="M23" s="64">
        <f t="shared" si="22"/>
        <v>88.33</v>
      </c>
      <c r="N23" s="64">
        <f t="shared" si="22"/>
        <v>66.28</v>
      </c>
      <c r="O23" s="64">
        <f t="shared" si="22"/>
        <v>39.21</v>
      </c>
      <c r="P23" s="64">
        <f t="shared" si="22"/>
        <v>67.5</v>
      </c>
      <c r="Q23" s="64">
        <f t="shared" si="22"/>
        <v>88.2666667</v>
      </c>
      <c r="R23" s="64">
        <f t="shared" si="22"/>
        <v>66.72</v>
      </c>
      <c r="S23" s="64">
        <f t="shared" si="8"/>
        <v>67.6294583375</v>
      </c>
      <c r="T23" s="64">
        <f t="shared" si="9"/>
        <v>70.84</v>
      </c>
      <c r="U23" s="64">
        <f t="shared" ref="U23:AA23" si="23">W8*100</f>
        <v>39.38</v>
      </c>
      <c r="V23" s="64">
        <f t="shared" si="23"/>
        <v>84.83</v>
      </c>
      <c r="W23" s="64">
        <f t="shared" si="23"/>
        <v>64.49</v>
      </c>
      <c r="X23" s="64">
        <f t="shared" si="23"/>
        <v>34</v>
      </c>
      <c r="Y23" s="64">
        <f t="shared" si="23"/>
        <v>55.5</v>
      </c>
      <c r="Z23" s="64">
        <f t="shared" si="23"/>
        <v>82.0933333</v>
      </c>
      <c r="AA23" s="64">
        <f t="shared" si="23"/>
        <v>73.86</v>
      </c>
      <c r="AB23" s="84">
        <f t="shared" si="11"/>
        <v>63.1241666625</v>
      </c>
      <c r="AE23" s="54"/>
      <c r="AF23" s="54"/>
      <c r="AG23" s="54"/>
    </row>
    <row r="24" spans="1:33">
      <c r="A24" s="63" t="s">
        <v>52</v>
      </c>
      <c r="B24" s="64">
        <f t="shared" si="3"/>
        <v>68.386</v>
      </c>
      <c r="C24" s="64">
        <f t="shared" ref="C24:I24" si="24">C9*100</f>
        <v>42.295</v>
      </c>
      <c r="D24" s="64">
        <f t="shared" si="24"/>
        <v>71.16</v>
      </c>
      <c r="E24" s="64">
        <f t="shared" si="24"/>
        <v>31.59</v>
      </c>
      <c r="F24" s="64">
        <f t="shared" si="24"/>
        <v>11.96</v>
      </c>
      <c r="G24" s="64">
        <f t="shared" si="24"/>
        <v>57.37</v>
      </c>
      <c r="H24" s="64">
        <f t="shared" si="24"/>
        <v>12.3833333</v>
      </c>
      <c r="I24" s="64">
        <f t="shared" si="24"/>
        <v>20.13</v>
      </c>
      <c r="J24" s="64">
        <f t="shared" si="5"/>
        <v>39.4092916625</v>
      </c>
      <c r="K24" s="64">
        <f t="shared" si="6"/>
        <v>70.658</v>
      </c>
      <c r="L24" s="64">
        <f t="shared" ref="L24:R24" si="25">M9*100</f>
        <v>40.2</v>
      </c>
      <c r="M24" s="64">
        <f t="shared" si="25"/>
        <v>78</v>
      </c>
      <c r="N24" s="64">
        <f t="shared" si="25"/>
        <v>31.58</v>
      </c>
      <c r="O24" s="64">
        <f t="shared" si="25"/>
        <v>12</v>
      </c>
      <c r="P24" s="64">
        <f t="shared" si="25"/>
        <v>66.44</v>
      </c>
      <c r="Q24" s="64">
        <f t="shared" si="25"/>
        <v>29.5666667</v>
      </c>
      <c r="R24" s="64">
        <f t="shared" si="25"/>
        <v>17</v>
      </c>
      <c r="S24" s="64">
        <f t="shared" si="8"/>
        <v>43.1805833375</v>
      </c>
      <c r="T24" s="64">
        <f t="shared" si="9"/>
        <v>74.384</v>
      </c>
      <c r="U24" s="64">
        <f t="shared" ref="U24:AA24" si="26">W9*100</f>
        <v>42.34</v>
      </c>
      <c r="V24" s="64">
        <f t="shared" si="26"/>
        <v>73</v>
      </c>
      <c r="W24" s="64">
        <f t="shared" si="26"/>
        <v>28.82</v>
      </c>
      <c r="X24" s="64">
        <f t="shared" si="26"/>
        <v>21.56</v>
      </c>
      <c r="Y24" s="64">
        <f t="shared" si="26"/>
        <v>58.46</v>
      </c>
      <c r="Z24" s="64">
        <f t="shared" si="26"/>
        <v>29.5666667</v>
      </c>
      <c r="AA24" s="64">
        <f t="shared" si="26"/>
        <v>16.54</v>
      </c>
      <c r="AB24" s="84">
        <f t="shared" si="11"/>
        <v>43.0838333375</v>
      </c>
      <c r="AE24" s="54"/>
      <c r="AF24" s="54"/>
      <c r="AG24" s="54"/>
    </row>
    <row r="25" spans="1:33">
      <c r="A25" s="65" t="s">
        <v>27</v>
      </c>
      <c r="B25" s="64">
        <f t="shared" si="3"/>
        <v>86.525</v>
      </c>
      <c r="C25" s="64">
        <f t="shared" ref="C25:I25" si="27">C10*100</f>
        <v>40.5</v>
      </c>
      <c r="D25" s="64">
        <f t="shared" si="27"/>
        <v>69.5</v>
      </c>
      <c r="E25" s="64">
        <f t="shared" si="27"/>
        <v>27.01</v>
      </c>
      <c r="F25" s="64">
        <f t="shared" si="27"/>
        <v>39</v>
      </c>
      <c r="G25" s="64">
        <f t="shared" si="27"/>
        <v>51.5</v>
      </c>
      <c r="H25" s="64">
        <f t="shared" si="27"/>
        <v>47.9833333</v>
      </c>
      <c r="I25" s="64">
        <f t="shared" si="27"/>
        <v>16</v>
      </c>
      <c r="J25" s="64">
        <f t="shared" si="5"/>
        <v>47.2522916625</v>
      </c>
      <c r="K25" s="64">
        <f t="shared" si="6"/>
        <v>87.75</v>
      </c>
      <c r="L25" s="64">
        <f t="shared" ref="L25:R25" si="28">M10*100</f>
        <v>36.55</v>
      </c>
      <c r="M25" s="64">
        <f t="shared" si="28"/>
        <v>75.83</v>
      </c>
      <c r="N25" s="64">
        <f t="shared" si="28"/>
        <v>27.16</v>
      </c>
      <c r="O25" s="64">
        <f t="shared" si="28"/>
        <v>34.04</v>
      </c>
      <c r="P25" s="64">
        <f t="shared" si="28"/>
        <v>52.16</v>
      </c>
      <c r="Q25" s="64">
        <f t="shared" si="28"/>
        <v>56.8666667</v>
      </c>
      <c r="R25" s="64">
        <f t="shared" si="28"/>
        <v>19</v>
      </c>
      <c r="S25" s="64">
        <f t="shared" si="8"/>
        <v>48.6695833375</v>
      </c>
      <c r="T25" s="64">
        <f t="shared" si="9"/>
        <v>89.432</v>
      </c>
      <c r="U25" s="64">
        <f t="shared" ref="U25:AA25" si="29">W10*100</f>
        <v>38.07</v>
      </c>
      <c r="V25" s="64">
        <f t="shared" si="29"/>
        <v>69.33</v>
      </c>
      <c r="W25" s="64">
        <f t="shared" si="29"/>
        <v>25.73</v>
      </c>
      <c r="X25" s="64">
        <f t="shared" si="29"/>
        <v>42.43</v>
      </c>
      <c r="Y25" s="64">
        <f t="shared" si="29"/>
        <v>48.33</v>
      </c>
      <c r="Z25" s="64">
        <f t="shared" si="29"/>
        <v>60.6</v>
      </c>
      <c r="AA25" s="64">
        <f t="shared" si="29"/>
        <v>19.34</v>
      </c>
      <c r="AB25" s="84">
        <f t="shared" si="11"/>
        <v>49.15775</v>
      </c>
      <c r="AE25" s="54"/>
      <c r="AF25" s="54"/>
      <c r="AG25" s="54"/>
    </row>
    <row r="26" spans="1:33">
      <c r="A26" s="65" t="s">
        <v>69</v>
      </c>
      <c r="B26" s="64">
        <f t="shared" si="3"/>
        <v>57.135</v>
      </c>
      <c r="C26" s="64">
        <f t="shared" ref="C26:I26" si="30">C11*100</f>
        <v>40.495</v>
      </c>
      <c r="D26" s="64">
        <f t="shared" si="30"/>
        <v>91.17</v>
      </c>
      <c r="E26" s="64">
        <f t="shared" si="30"/>
        <v>70.71</v>
      </c>
      <c r="F26" s="64">
        <f t="shared" si="30"/>
        <v>27</v>
      </c>
      <c r="G26" s="64">
        <f t="shared" si="30"/>
        <v>11.5</v>
      </c>
      <c r="H26" s="64">
        <f t="shared" si="30"/>
        <v>16.9933333</v>
      </c>
      <c r="I26" s="64">
        <f t="shared" si="30"/>
        <v>36</v>
      </c>
      <c r="J26" s="64">
        <f t="shared" si="5"/>
        <v>43.8754166625</v>
      </c>
      <c r="K26" s="64">
        <f t="shared" si="6"/>
        <v>57.21</v>
      </c>
      <c r="L26" s="64">
        <f t="shared" ref="L26:R26" si="31">M11*100</f>
        <v>41.07</v>
      </c>
      <c r="M26" s="64">
        <f t="shared" si="31"/>
        <v>86.33</v>
      </c>
      <c r="N26" s="64">
        <f t="shared" si="31"/>
        <v>58.54</v>
      </c>
      <c r="O26" s="64">
        <f t="shared" si="31"/>
        <v>24.37</v>
      </c>
      <c r="P26" s="64">
        <f t="shared" si="31"/>
        <v>17.89</v>
      </c>
      <c r="Q26" s="64">
        <f t="shared" si="31"/>
        <v>19.74</v>
      </c>
      <c r="R26" s="64">
        <f t="shared" si="31"/>
        <v>62.84</v>
      </c>
      <c r="S26" s="64">
        <f t="shared" si="8"/>
        <v>45.99875</v>
      </c>
      <c r="T26" s="64">
        <f t="shared" si="9"/>
        <v>58.02</v>
      </c>
      <c r="U26" s="64">
        <f t="shared" ref="U26:AA26" si="32">W11*100</f>
        <v>40.54</v>
      </c>
      <c r="V26" s="64">
        <f t="shared" si="32"/>
        <v>84</v>
      </c>
      <c r="W26" s="64">
        <f t="shared" si="32"/>
        <v>65.21</v>
      </c>
      <c r="X26" s="64">
        <f t="shared" si="32"/>
        <v>17</v>
      </c>
      <c r="Y26" s="64">
        <f t="shared" si="32"/>
        <v>16.5</v>
      </c>
      <c r="Z26" s="64">
        <f t="shared" si="32"/>
        <v>15.0333333</v>
      </c>
      <c r="AA26" s="64">
        <f t="shared" si="32"/>
        <v>53</v>
      </c>
      <c r="AB26" s="84">
        <f t="shared" si="11"/>
        <v>43.6629166625</v>
      </c>
      <c r="AE26" s="54"/>
      <c r="AF26" s="54"/>
      <c r="AG26" s="54"/>
    </row>
    <row r="27" spans="1:33">
      <c r="A27" s="65" t="s">
        <v>29</v>
      </c>
      <c r="B27" s="64">
        <f t="shared" si="3"/>
        <v>67.17</v>
      </c>
      <c r="C27" s="64">
        <f t="shared" ref="C27:I27" si="33">C12*100</f>
        <v>40.62</v>
      </c>
      <c r="D27" s="64">
        <f t="shared" si="33"/>
        <v>64.33</v>
      </c>
      <c r="E27" s="64">
        <f t="shared" si="33"/>
        <v>27.19</v>
      </c>
      <c r="F27" s="64">
        <f t="shared" si="33"/>
        <v>14</v>
      </c>
      <c r="G27" s="64">
        <f t="shared" si="33"/>
        <v>32.06</v>
      </c>
      <c r="H27" s="64">
        <f t="shared" si="33"/>
        <v>1.3733333</v>
      </c>
      <c r="I27" s="64">
        <f t="shared" si="33"/>
        <v>17</v>
      </c>
      <c r="J27" s="64">
        <f t="shared" si="5"/>
        <v>32.9679166625</v>
      </c>
      <c r="K27" s="64">
        <f t="shared" si="6"/>
        <v>73.237</v>
      </c>
      <c r="L27" s="64">
        <f t="shared" ref="L27:R27" si="34">M12*100</f>
        <v>35.28</v>
      </c>
      <c r="M27" s="64">
        <f t="shared" si="34"/>
        <v>61.33</v>
      </c>
      <c r="N27" s="64">
        <f t="shared" si="34"/>
        <v>30.96</v>
      </c>
      <c r="O27" s="64">
        <f t="shared" si="34"/>
        <v>17</v>
      </c>
      <c r="P27" s="64">
        <f t="shared" si="34"/>
        <v>31.9</v>
      </c>
      <c r="Q27" s="64">
        <f t="shared" si="34"/>
        <v>5.86</v>
      </c>
      <c r="R27" s="64">
        <f t="shared" si="34"/>
        <v>27</v>
      </c>
      <c r="S27" s="64">
        <f t="shared" si="8"/>
        <v>35.320875</v>
      </c>
      <c r="T27" s="64">
        <f t="shared" si="9"/>
        <v>74.78</v>
      </c>
      <c r="U27" s="64">
        <f t="shared" ref="U27:AA27" si="35">W12*100</f>
        <v>41.35</v>
      </c>
      <c r="V27" s="64">
        <f t="shared" si="35"/>
        <v>54.83</v>
      </c>
      <c r="W27" s="64">
        <f t="shared" si="35"/>
        <v>26.23</v>
      </c>
      <c r="X27" s="64">
        <f t="shared" si="35"/>
        <v>17.63</v>
      </c>
      <c r="Y27" s="64">
        <f t="shared" si="35"/>
        <v>23</v>
      </c>
      <c r="Z27" s="64">
        <f t="shared" si="35"/>
        <v>2.2633333</v>
      </c>
      <c r="AA27" s="64">
        <f t="shared" si="35"/>
        <v>25.72</v>
      </c>
      <c r="AB27" s="84">
        <f t="shared" si="11"/>
        <v>33.2254166625</v>
      </c>
      <c r="AE27" s="54"/>
      <c r="AF27" s="54"/>
      <c r="AG27" s="54"/>
    </row>
    <row r="28" spans="1:33">
      <c r="A28" s="34" t="s">
        <v>58</v>
      </c>
      <c r="B28" s="64">
        <f t="shared" si="3"/>
        <v>88.413</v>
      </c>
      <c r="C28" s="64">
        <f t="shared" ref="C28:I28" si="36">C13*100</f>
        <v>80.07</v>
      </c>
      <c r="D28" s="64">
        <f t="shared" si="36"/>
        <v>84.33</v>
      </c>
      <c r="E28" s="64">
        <f t="shared" si="36"/>
        <v>76.63</v>
      </c>
      <c r="F28" s="64">
        <f t="shared" si="36"/>
        <v>97.84</v>
      </c>
      <c r="G28" s="64">
        <f t="shared" si="36"/>
        <v>88</v>
      </c>
      <c r="H28" s="64">
        <f t="shared" si="36"/>
        <v>87.8666667</v>
      </c>
      <c r="I28" s="64">
        <f t="shared" si="36"/>
        <v>74.48</v>
      </c>
      <c r="J28" s="64">
        <f t="shared" si="5"/>
        <v>84.7037083375</v>
      </c>
      <c r="K28" s="64">
        <f t="shared" si="6"/>
        <v>89.431</v>
      </c>
      <c r="L28" s="64">
        <f t="shared" ref="L28:R28" si="37">M13*100</f>
        <v>81.49</v>
      </c>
      <c r="M28" s="64">
        <f t="shared" si="37"/>
        <v>91.67</v>
      </c>
      <c r="N28" s="64">
        <f t="shared" si="37"/>
        <v>80.67</v>
      </c>
      <c r="O28" s="64">
        <f t="shared" si="37"/>
        <v>95.27</v>
      </c>
      <c r="P28" s="64">
        <f t="shared" si="37"/>
        <v>90.5</v>
      </c>
      <c r="Q28" s="64">
        <f t="shared" si="37"/>
        <v>92.9566667</v>
      </c>
      <c r="R28" s="64">
        <f t="shared" si="37"/>
        <v>75.87</v>
      </c>
      <c r="S28" s="64">
        <f t="shared" si="8"/>
        <v>87.2322083375</v>
      </c>
      <c r="T28" s="64">
        <f t="shared" si="9"/>
        <v>89.423</v>
      </c>
      <c r="U28" s="64">
        <f t="shared" ref="U28:AA28" si="38">W13*100</f>
        <v>85.21</v>
      </c>
      <c r="V28" s="64">
        <f t="shared" si="38"/>
        <v>90.5</v>
      </c>
      <c r="W28" s="64">
        <f t="shared" si="38"/>
        <v>75.41</v>
      </c>
      <c r="X28" s="64">
        <f t="shared" si="38"/>
        <v>97.81</v>
      </c>
      <c r="Y28" s="64">
        <f t="shared" si="38"/>
        <v>92.33</v>
      </c>
      <c r="Z28" s="64">
        <f t="shared" si="38"/>
        <v>94.5</v>
      </c>
      <c r="AA28" s="64">
        <f t="shared" si="38"/>
        <v>72.66</v>
      </c>
      <c r="AB28" s="84">
        <f t="shared" si="11"/>
        <v>87.230375</v>
      </c>
      <c r="AE28" s="54"/>
      <c r="AF28" s="54"/>
      <c r="AG28" s="54"/>
    </row>
    <row r="29" spans="1:33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</row>
    <row r="30" spans="1:33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</row>
    <row r="31" spans="1:33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</row>
    <row r="32" spans="1:33">
      <c r="A32" s="31" t="s">
        <v>0</v>
      </c>
      <c r="B32" s="66" t="s">
        <v>70</v>
      </c>
      <c r="C32" s="66" t="s">
        <v>71</v>
      </c>
      <c r="D32" s="66" t="s">
        <v>72</v>
      </c>
      <c r="E32" s="66" t="s">
        <v>73</v>
      </c>
      <c r="F32" s="66" t="s">
        <v>74</v>
      </c>
      <c r="G32" s="66" t="s">
        <v>75</v>
      </c>
      <c r="H32" s="66" t="s">
        <v>76</v>
      </c>
      <c r="I32" s="66" t="s">
        <v>77</v>
      </c>
      <c r="J32" s="66" t="s">
        <v>44</v>
      </c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</row>
    <row r="33" spans="1:33">
      <c r="A33" s="67" t="s">
        <v>31</v>
      </c>
      <c r="B33" s="68">
        <f>(B3+L3+V3)/3*100</f>
        <v>82.9946666666667</v>
      </c>
      <c r="C33" s="68">
        <f t="shared" ref="C33:J33" si="39">(C3+M3+W3)/3*100</f>
        <v>43.01</v>
      </c>
      <c r="D33" s="68">
        <f t="shared" si="39"/>
        <v>86.9266666666667</v>
      </c>
      <c r="E33" s="68">
        <f t="shared" si="39"/>
        <v>62.08</v>
      </c>
      <c r="F33" s="68">
        <f t="shared" si="39"/>
        <v>76.3833333333333</v>
      </c>
      <c r="G33" s="68">
        <f t="shared" si="39"/>
        <v>80.2233333333333</v>
      </c>
      <c r="H33" s="68">
        <f t="shared" si="39"/>
        <v>84.3888889</v>
      </c>
      <c r="I33" s="68">
        <f t="shared" si="39"/>
        <v>54.05</v>
      </c>
      <c r="J33" s="68">
        <f>AVERAGE(B33:I33)</f>
        <v>71.2571111125</v>
      </c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</row>
    <row r="34" spans="1:33">
      <c r="A34" s="67" t="s">
        <v>32</v>
      </c>
      <c r="B34" s="68">
        <f t="shared" ref="B34:B43" si="40">(B4+L4+V4)/3*100</f>
        <v>79.844</v>
      </c>
      <c r="C34" s="68">
        <f t="shared" ref="C34:J34" si="41">(C4+M4+W4)/3*100</f>
        <v>44.0233333333333</v>
      </c>
      <c r="D34" s="68">
        <f t="shared" si="41"/>
        <v>89.26</v>
      </c>
      <c r="E34" s="68">
        <f t="shared" si="41"/>
        <v>75.0433333333333</v>
      </c>
      <c r="F34" s="68">
        <f t="shared" si="41"/>
        <v>28.91</v>
      </c>
      <c r="G34" s="68">
        <f t="shared" si="41"/>
        <v>15.85</v>
      </c>
      <c r="H34" s="68">
        <f t="shared" si="41"/>
        <v>28.7211111</v>
      </c>
      <c r="I34" s="68">
        <f t="shared" si="41"/>
        <v>50.84</v>
      </c>
      <c r="J34" s="68">
        <f t="shared" ref="J34:J43" si="42">AVERAGE(B34:I34)</f>
        <v>51.5614722208333</v>
      </c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</row>
    <row r="35" spans="1:33">
      <c r="A35" s="67" t="s">
        <v>33</v>
      </c>
      <c r="B35" s="68">
        <f t="shared" si="40"/>
        <v>74.5403333333333</v>
      </c>
      <c r="C35" s="68">
        <f t="shared" ref="C35:J35" si="43">(C5+M5+W5)/3*100</f>
        <v>42.2333333333333</v>
      </c>
      <c r="D35" s="68">
        <f t="shared" si="43"/>
        <v>76.9966666666667</v>
      </c>
      <c r="E35" s="68">
        <f t="shared" si="43"/>
        <v>52.1933333333333</v>
      </c>
      <c r="F35" s="68">
        <f t="shared" si="43"/>
        <v>56.0866666666667</v>
      </c>
      <c r="G35" s="68">
        <f t="shared" si="43"/>
        <v>84.0133333333333</v>
      </c>
      <c r="H35" s="68">
        <f t="shared" si="43"/>
        <v>89.0333333333333</v>
      </c>
      <c r="I35" s="68">
        <f t="shared" si="43"/>
        <v>56.95</v>
      </c>
      <c r="J35" s="68">
        <f t="shared" si="42"/>
        <v>66.505875</v>
      </c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</row>
    <row r="36" spans="1:33">
      <c r="A36" s="67" t="s">
        <v>34</v>
      </c>
      <c r="B36" s="68">
        <f t="shared" si="40"/>
        <v>47.7606666666667</v>
      </c>
      <c r="C36" s="68">
        <f t="shared" ref="C36:J36" si="44">(C6+M6+W6)/3*100</f>
        <v>41.6533333333333</v>
      </c>
      <c r="D36" s="68">
        <f t="shared" si="44"/>
        <v>61.28</v>
      </c>
      <c r="E36" s="68">
        <f t="shared" si="44"/>
        <v>30.3766666666667</v>
      </c>
      <c r="F36" s="68">
        <f t="shared" si="44"/>
        <v>33.31</v>
      </c>
      <c r="G36" s="68">
        <f t="shared" si="44"/>
        <v>29.93</v>
      </c>
      <c r="H36" s="68">
        <f t="shared" si="44"/>
        <v>3.82555556666667</v>
      </c>
      <c r="I36" s="68">
        <f t="shared" si="44"/>
        <v>8.09333333333333</v>
      </c>
      <c r="J36" s="68">
        <f t="shared" si="42"/>
        <v>32.0286944458333</v>
      </c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</row>
    <row r="37" spans="1:33">
      <c r="A37" s="67" t="s">
        <v>35</v>
      </c>
      <c r="B37" s="68">
        <f t="shared" si="40"/>
        <v>87.7366666666667</v>
      </c>
      <c r="C37" s="68">
        <f t="shared" ref="C37:J37" si="45">(C7+M7+W7)/3*100</f>
        <v>32.85</v>
      </c>
      <c r="D37" s="68">
        <f t="shared" si="45"/>
        <v>73.61</v>
      </c>
      <c r="E37" s="68">
        <f t="shared" si="45"/>
        <v>64.7733333333333</v>
      </c>
      <c r="F37" s="68">
        <f t="shared" si="45"/>
        <v>80.4166666666667</v>
      </c>
      <c r="G37" s="68">
        <f t="shared" si="45"/>
        <v>77.09</v>
      </c>
      <c r="H37" s="68">
        <f t="shared" si="45"/>
        <v>95.3655555666667</v>
      </c>
      <c r="I37" s="68">
        <f t="shared" si="45"/>
        <v>70.3233333333333</v>
      </c>
      <c r="J37" s="68">
        <f t="shared" si="42"/>
        <v>72.7706944458333</v>
      </c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</row>
    <row r="38" spans="1:33">
      <c r="A38" s="67" t="s">
        <v>36</v>
      </c>
      <c r="B38" s="68">
        <f t="shared" si="40"/>
        <v>76.6196666666667</v>
      </c>
      <c r="C38" s="68">
        <f t="shared" ref="C38:J38" si="46">(C8+M8+W8)/3*100</f>
        <v>44.5233333333333</v>
      </c>
      <c r="D38" s="68">
        <f t="shared" si="46"/>
        <v>82.82</v>
      </c>
      <c r="E38" s="68">
        <f t="shared" si="46"/>
        <v>65.49</v>
      </c>
      <c r="F38" s="68">
        <f t="shared" si="46"/>
        <v>36.8233333333333</v>
      </c>
      <c r="G38" s="68">
        <f t="shared" si="46"/>
        <v>66.7566666666667</v>
      </c>
      <c r="H38" s="68">
        <f t="shared" si="46"/>
        <v>84.9422222333333</v>
      </c>
      <c r="I38" s="68">
        <f t="shared" si="46"/>
        <v>68.5566666666667</v>
      </c>
      <c r="J38" s="68">
        <f t="shared" si="42"/>
        <v>65.8164861125</v>
      </c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</row>
    <row r="39" spans="1:33">
      <c r="A39" s="67" t="s">
        <v>37</v>
      </c>
      <c r="B39" s="68">
        <f t="shared" si="40"/>
        <v>71.1426666666667</v>
      </c>
      <c r="C39" s="68">
        <f t="shared" ref="C39:J39" si="47">(C9+M9+W9)/3*100</f>
        <v>41.6116666666667</v>
      </c>
      <c r="D39" s="68">
        <f t="shared" si="47"/>
        <v>74.0533333333333</v>
      </c>
      <c r="E39" s="68">
        <f t="shared" si="47"/>
        <v>30.6633333333333</v>
      </c>
      <c r="F39" s="68">
        <f t="shared" si="47"/>
        <v>15.1733333333333</v>
      </c>
      <c r="G39" s="68">
        <f t="shared" si="47"/>
        <v>60.7566666666667</v>
      </c>
      <c r="H39" s="68">
        <f t="shared" si="47"/>
        <v>23.8388889</v>
      </c>
      <c r="I39" s="68">
        <f t="shared" si="47"/>
        <v>17.89</v>
      </c>
      <c r="J39" s="68">
        <f t="shared" si="42"/>
        <v>41.8912361125</v>
      </c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</row>
    <row r="40" spans="1:33">
      <c r="A40" s="69" t="s">
        <v>38</v>
      </c>
      <c r="B40" s="68">
        <f t="shared" si="40"/>
        <v>87.9023333333333</v>
      </c>
      <c r="C40" s="68">
        <f t="shared" ref="C40:J40" si="48">(C10+M10+W10)/3*100</f>
        <v>38.3733333333333</v>
      </c>
      <c r="D40" s="68">
        <f t="shared" si="48"/>
        <v>71.5533333333333</v>
      </c>
      <c r="E40" s="68">
        <f t="shared" si="48"/>
        <v>26.6333333333333</v>
      </c>
      <c r="F40" s="68">
        <f t="shared" si="48"/>
        <v>38.49</v>
      </c>
      <c r="G40" s="68">
        <f t="shared" si="48"/>
        <v>50.6633333333333</v>
      </c>
      <c r="H40" s="68">
        <f t="shared" si="48"/>
        <v>55.15</v>
      </c>
      <c r="I40" s="68">
        <f t="shared" si="48"/>
        <v>18.1133333333333</v>
      </c>
      <c r="J40" s="68">
        <f t="shared" si="42"/>
        <v>48.359875</v>
      </c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</row>
    <row r="41" ht="17" spans="1:10">
      <c r="A41" s="70" t="s">
        <v>39</v>
      </c>
      <c r="B41" s="68">
        <f t="shared" si="40"/>
        <v>57.455</v>
      </c>
      <c r="C41" s="68">
        <f t="shared" ref="C41:J41" si="49">(C11+M11+W11)/3*100</f>
        <v>40.7016666666667</v>
      </c>
      <c r="D41" s="68">
        <f t="shared" si="49"/>
        <v>87.1666666666667</v>
      </c>
      <c r="E41" s="68">
        <f t="shared" si="49"/>
        <v>64.82</v>
      </c>
      <c r="F41" s="68">
        <f t="shared" si="49"/>
        <v>22.79</v>
      </c>
      <c r="G41" s="68">
        <f t="shared" si="49"/>
        <v>15.2966666666667</v>
      </c>
      <c r="H41" s="68">
        <f t="shared" si="49"/>
        <v>17.2555555333333</v>
      </c>
      <c r="I41" s="68">
        <f t="shared" si="49"/>
        <v>50.6133333333333</v>
      </c>
      <c r="J41" s="68">
        <f t="shared" si="42"/>
        <v>44.5123611083333</v>
      </c>
    </row>
    <row r="42" spans="1:10">
      <c r="A42" s="69" t="s">
        <v>40</v>
      </c>
      <c r="B42" s="68">
        <f t="shared" si="40"/>
        <v>71.729</v>
      </c>
      <c r="C42" s="68">
        <f t="shared" ref="C42:J42" si="50">(C12+M12+W12)/3*100</f>
        <v>39.0833333333333</v>
      </c>
      <c r="D42" s="68">
        <f t="shared" si="50"/>
        <v>60.1633333333333</v>
      </c>
      <c r="E42" s="68">
        <f t="shared" si="50"/>
        <v>28.1266666666667</v>
      </c>
      <c r="F42" s="68">
        <f t="shared" si="50"/>
        <v>16.21</v>
      </c>
      <c r="G42" s="68">
        <f t="shared" si="50"/>
        <v>28.9866666666667</v>
      </c>
      <c r="H42" s="68">
        <f t="shared" si="50"/>
        <v>3.16555553333333</v>
      </c>
      <c r="I42" s="68">
        <f t="shared" si="50"/>
        <v>23.24</v>
      </c>
      <c r="J42" s="68">
        <f t="shared" si="42"/>
        <v>33.8380694416667</v>
      </c>
    </row>
    <row r="43" spans="1:10">
      <c r="A43" s="71" t="s">
        <v>41</v>
      </c>
      <c r="B43" s="68">
        <f t="shared" si="40"/>
        <v>89.089</v>
      </c>
      <c r="C43" s="68">
        <f t="shared" ref="C43:J43" si="51">(C13+M13+W13)/3*100</f>
        <v>82.2566666666667</v>
      </c>
      <c r="D43" s="68">
        <f t="shared" si="51"/>
        <v>88.8333333333333</v>
      </c>
      <c r="E43" s="68">
        <f t="shared" si="51"/>
        <v>77.57</v>
      </c>
      <c r="F43" s="68">
        <f t="shared" si="51"/>
        <v>96.9733333333333</v>
      </c>
      <c r="G43" s="68">
        <f t="shared" si="51"/>
        <v>90.2766666666667</v>
      </c>
      <c r="H43" s="68">
        <f t="shared" si="51"/>
        <v>91.7744444666667</v>
      </c>
      <c r="I43" s="68">
        <f t="shared" si="51"/>
        <v>74.3366666666667</v>
      </c>
      <c r="J43" s="68">
        <f t="shared" si="42"/>
        <v>86.3887638916667</v>
      </c>
    </row>
    <row r="52" spans="2:10">
      <c r="B52" t="s">
        <v>70</v>
      </c>
      <c r="C52" t="s">
        <v>71</v>
      </c>
      <c r="D52" t="s">
        <v>72</v>
      </c>
      <c r="E52" t="s">
        <v>73</v>
      </c>
      <c r="F52" t="s">
        <v>74</v>
      </c>
      <c r="G52" t="s">
        <v>75</v>
      </c>
      <c r="H52" t="s">
        <v>76</v>
      </c>
      <c r="I52" t="s">
        <v>77</v>
      </c>
      <c r="J52" t="s">
        <v>44</v>
      </c>
    </row>
  </sheetData>
  <mergeCells count="9">
    <mergeCell ref="B1:I1"/>
    <mergeCell ref="L1:S1"/>
    <mergeCell ref="V1:AC1"/>
    <mergeCell ref="B16:I16"/>
    <mergeCell ref="K16:S16"/>
    <mergeCell ref="T16:AB16"/>
    <mergeCell ref="A1:A2"/>
    <mergeCell ref="K1:K2"/>
    <mergeCell ref="U1:U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1"/>
  <sheetViews>
    <sheetView topLeftCell="J6" workbookViewId="0">
      <selection activeCell="N16" sqref="A16:A27 N16:S27"/>
    </sheetView>
  </sheetViews>
  <sheetFormatPr defaultColWidth="9.23076923076923" defaultRowHeight="16.8"/>
  <cols>
    <col min="1" max="1" width="53.7692307692308" customWidth="1"/>
    <col min="2" max="3" width="18.7692307692308" customWidth="1"/>
    <col min="4" max="6" width="17.6923076923077" customWidth="1"/>
    <col min="7" max="7" width="15" customWidth="1"/>
    <col min="8" max="8" width="28.3846153846154" customWidth="1"/>
    <col min="9" max="10" width="18.7692307692308" customWidth="1"/>
    <col min="11" max="13" width="17.6923076923077" customWidth="1"/>
    <col min="14" max="14" width="15" customWidth="1"/>
    <col min="15" max="15" width="28.3846153846154" customWidth="1"/>
    <col min="16" max="17" width="18.7692307692308" customWidth="1"/>
    <col min="18" max="20" width="17.6923076923077" customWidth="1"/>
    <col min="21" max="21" width="15" customWidth="1"/>
  </cols>
  <sheetData>
    <row r="1" customHeight="1" spans="1:27">
      <c r="A1" s="29" t="s">
        <v>45</v>
      </c>
      <c r="B1" s="30" t="s">
        <v>2</v>
      </c>
      <c r="C1" s="30"/>
      <c r="D1" s="30"/>
      <c r="E1" s="30"/>
      <c r="F1" s="30"/>
      <c r="G1" s="30"/>
      <c r="H1" s="43"/>
      <c r="I1" s="46" t="s">
        <v>3</v>
      </c>
      <c r="J1" s="46"/>
      <c r="K1" s="46"/>
      <c r="L1" s="46"/>
      <c r="M1" s="46"/>
      <c r="N1" s="46"/>
      <c r="O1" s="48" t="s">
        <v>1</v>
      </c>
      <c r="P1" s="48"/>
      <c r="Q1" s="48"/>
      <c r="R1" s="48"/>
      <c r="S1" s="48"/>
      <c r="T1" s="48"/>
      <c r="U1" s="48"/>
      <c r="V1" s="54"/>
      <c r="W1" s="54"/>
      <c r="X1" s="54"/>
      <c r="Y1" s="54"/>
      <c r="Z1" s="54"/>
      <c r="AA1" s="54"/>
    </row>
    <row r="2" spans="1:27">
      <c r="A2" s="29"/>
      <c r="B2" s="30" t="s">
        <v>78</v>
      </c>
      <c r="C2" s="30" t="s">
        <v>79</v>
      </c>
      <c r="D2" s="30" t="s">
        <v>80</v>
      </c>
      <c r="E2" s="30" t="s">
        <v>81</v>
      </c>
      <c r="F2" s="30" t="s">
        <v>50</v>
      </c>
      <c r="G2" s="30" t="s">
        <v>82</v>
      </c>
      <c r="H2" s="43"/>
      <c r="I2" s="46" t="s">
        <v>78</v>
      </c>
      <c r="J2" s="46" t="s">
        <v>79</v>
      </c>
      <c r="K2" s="46" t="s">
        <v>80</v>
      </c>
      <c r="L2" s="46" t="s">
        <v>81</v>
      </c>
      <c r="M2" s="46" t="s">
        <v>50</v>
      </c>
      <c r="N2" s="46" t="s">
        <v>82</v>
      </c>
      <c r="O2" s="43"/>
      <c r="P2" s="48" t="s">
        <v>78</v>
      </c>
      <c r="Q2" s="48" t="s">
        <v>79</v>
      </c>
      <c r="R2" s="48" t="s">
        <v>80</v>
      </c>
      <c r="S2" s="48" t="s">
        <v>81</v>
      </c>
      <c r="T2" s="48" t="s">
        <v>50</v>
      </c>
      <c r="U2" s="48" t="s">
        <v>82</v>
      </c>
      <c r="V2" s="54"/>
      <c r="W2" s="54"/>
      <c r="X2" s="54"/>
      <c r="Y2" s="54"/>
      <c r="Z2" s="54"/>
      <c r="AA2" s="54"/>
    </row>
    <row r="3" spans="1:27">
      <c r="A3" s="31" t="s">
        <v>20</v>
      </c>
      <c r="B3" s="32">
        <v>8.59</v>
      </c>
      <c r="C3" s="32">
        <v>8.51</v>
      </c>
      <c r="D3" s="32">
        <v>1.96</v>
      </c>
      <c r="E3" s="32">
        <v>1.98</v>
      </c>
      <c r="F3" s="32">
        <v>1.29</v>
      </c>
      <c r="G3" s="32">
        <v>22.33</v>
      </c>
      <c r="H3" s="31" t="s">
        <v>83</v>
      </c>
      <c r="I3" s="32">
        <v>9.15</v>
      </c>
      <c r="J3" s="32">
        <v>8.83</v>
      </c>
      <c r="K3" s="32">
        <v>1.99</v>
      </c>
      <c r="L3" s="32">
        <v>1.94</v>
      </c>
      <c r="M3" s="32">
        <v>1.75</v>
      </c>
      <c r="N3" s="32">
        <v>23.66</v>
      </c>
      <c r="O3" s="31" t="s">
        <v>83</v>
      </c>
      <c r="P3" s="32">
        <v>9</v>
      </c>
      <c r="Q3" s="32">
        <v>7.92</v>
      </c>
      <c r="R3" s="32">
        <v>1.94</v>
      </c>
      <c r="S3" s="32">
        <v>1.9</v>
      </c>
      <c r="T3" s="32">
        <v>1.63</v>
      </c>
      <c r="U3" s="32">
        <v>22.38</v>
      </c>
      <c r="V3" s="54"/>
      <c r="W3" s="54"/>
      <c r="X3" s="54"/>
      <c r="Y3" s="54"/>
      <c r="Z3" s="54"/>
      <c r="AA3" s="54"/>
    </row>
    <row r="4" spans="1:27">
      <c r="A4" s="31" t="s">
        <v>21</v>
      </c>
      <c r="B4" s="32">
        <v>8.79</v>
      </c>
      <c r="C4" s="32">
        <v>10.1</v>
      </c>
      <c r="D4" s="33">
        <v>2</v>
      </c>
      <c r="E4" s="33">
        <v>2</v>
      </c>
      <c r="F4" s="32">
        <v>1.53</v>
      </c>
      <c r="G4" s="32">
        <v>24.41</v>
      </c>
      <c r="H4" s="31" t="s">
        <v>21</v>
      </c>
      <c r="I4" s="32">
        <v>8.99</v>
      </c>
      <c r="J4" s="32">
        <v>10.09</v>
      </c>
      <c r="K4" s="32">
        <v>1.99</v>
      </c>
      <c r="L4" s="32">
        <v>1.99</v>
      </c>
      <c r="M4" s="32">
        <v>1.93</v>
      </c>
      <c r="N4" s="32">
        <v>24.99</v>
      </c>
      <c r="O4" s="31" t="s">
        <v>21</v>
      </c>
      <c r="P4" s="32">
        <v>9.12</v>
      </c>
      <c r="Q4" s="32">
        <v>9.82</v>
      </c>
      <c r="R4" s="32">
        <v>1.98</v>
      </c>
      <c r="S4" s="33">
        <v>1.99</v>
      </c>
      <c r="T4" s="32">
        <v>1.85</v>
      </c>
      <c r="U4" s="32">
        <v>24.76</v>
      </c>
      <c r="V4" s="54"/>
      <c r="W4" s="54"/>
      <c r="X4" s="54"/>
      <c r="Y4" s="54"/>
      <c r="Z4" s="54"/>
      <c r="AA4" s="54"/>
    </row>
    <row r="5" spans="1:27">
      <c r="A5" s="31" t="s">
        <v>22</v>
      </c>
      <c r="B5" s="32">
        <v>5.76</v>
      </c>
      <c r="C5" s="32">
        <v>5.16</v>
      </c>
      <c r="D5" s="32">
        <v>1.48</v>
      </c>
      <c r="E5" s="32">
        <v>1.84</v>
      </c>
      <c r="F5" s="32">
        <v>1.82</v>
      </c>
      <c r="G5" s="32">
        <v>16.06</v>
      </c>
      <c r="H5" s="31" t="s">
        <v>22</v>
      </c>
      <c r="I5" s="32">
        <v>6.33</v>
      </c>
      <c r="J5" s="32">
        <v>5.69</v>
      </c>
      <c r="K5" s="32">
        <v>1.75</v>
      </c>
      <c r="L5" s="32">
        <v>1.63</v>
      </c>
      <c r="M5" s="32">
        <v>1.91</v>
      </c>
      <c r="N5" s="32">
        <v>17.32</v>
      </c>
      <c r="O5" s="31" t="s">
        <v>22</v>
      </c>
      <c r="P5" s="32">
        <v>5.91</v>
      </c>
      <c r="Q5" s="32">
        <v>5.13</v>
      </c>
      <c r="R5" s="32">
        <v>1.29</v>
      </c>
      <c r="S5" s="32">
        <v>1.38</v>
      </c>
      <c r="T5" s="32">
        <v>1.86</v>
      </c>
      <c r="U5" s="32">
        <v>15.57</v>
      </c>
      <c r="V5" s="54"/>
      <c r="W5" s="54"/>
      <c r="X5" s="54"/>
      <c r="Y5" s="54"/>
      <c r="Z5" s="54"/>
      <c r="AA5" s="54"/>
    </row>
    <row r="6" spans="1:27">
      <c r="A6" s="31" t="s">
        <v>23</v>
      </c>
      <c r="B6" s="32">
        <v>6.39</v>
      </c>
      <c r="C6" s="32">
        <v>4.78</v>
      </c>
      <c r="D6" s="32">
        <v>1.45</v>
      </c>
      <c r="E6" s="32">
        <v>1.37</v>
      </c>
      <c r="F6" s="32">
        <v>1.11</v>
      </c>
      <c r="G6" s="32">
        <v>15.09</v>
      </c>
      <c r="H6" s="31" t="s">
        <v>23</v>
      </c>
      <c r="I6" s="32">
        <v>6.59</v>
      </c>
      <c r="J6" s="32">
        <v>5.68</v>
      </c>
      <c r="K6" s="32">
        <v>1.8</v>
      </c>
      <c r="L6" s="32">
        <v>1.45</v>
      </c>
      <c r="M6" s="32">
        <v>1.83</v>
      </c>
      <c r="N6" s="32">
        <v>17.36</v>
      </c>
      <c r="O6" s="31" t="s">
        <v>23</v>
      </c>
      <c r="P6" s="32">
        <v>6.59</v>
      </c>
      <c r="Q6" s="32">
        <v>4.5</v>
      </c>
      <c r="R6" s="32">
        <v>1.27</v>
      </c>
      <c r="S6" s="32">
        <v>1.23</v>
      </c>
      <c r="T6" s="32">
        <v>1.63</v>
      </c>
      <c r="U6" s="32">
        <v>15.21</v>
      </c>
      <c r="V6" s="54"/>
      <c r="W6" s="54"/>
      <c r="X6" s="54"/>
      <c r="Y6" s="54"/>
      <c r="Z6" s="54"/>
      <c r="AA6" s="54"/>
    </row>
    <row r="7" spans="1:27">
      <c r="A7" s="31" t="s">
        <v>24</v>
      </c>
      <c r="B7" s="32">
        <v>8.69</v>
      </c>
      <c r="C7" s="32">
        <v>9.81</v>
      </c>
      <c r="D7" s="32">
        <v>1.98</v>
      </c>
      <c r="E7" s="33">
        <v>2</v>
      </c>
      <c r="F7" s="32">
        <v>1.58</v>
      </c>
      <c r="G7" s="32">
        <v>24.05</v>
      </c>
      <c r="H7" s="31" t="s">
        <v>84</v>
      </c>
      <c r="I7" s="32">
        <v>9.15</v>
      </c>
      <c r="J7" s="32">
        <v>10.63</v>
      </c>
      <c r="K7" s="33">
        <v>2</v>
      </c>
      <c r="L7" s="33">
        <v>2</v>
      </c>
      <c r="M7" s="32">
        <v>1.95</v>
      </c>
      <c r="N7" s="32">
        <v>25.72</v>
      </c>
      <c r="O7" s="31" t="s">
        <v>84</v>
      </c>
      <c r="P7" s="32">
        <v>8.95</v>
      </c>
      <c r="Q7" s="32">
        <v>9.33</v>
      </c>
      <c r="R7" s="32">
        <v>1.98</v>
      </c>
      <c r="S7" s="32">
        <v>1.98</v>
      </c>
      <c r="T7" s="32">
        <v>1.93</v>
      </c>
      <c r="U7" s="32">
        <v>24.18</v>
      </c>
      <c r="V7" s="54"/>
      <c r="W7" s="54"/>
      <c r="X7" s="54"/>
      <c r="Y7" s="54"/>
      <c r="Z7" s="54"/>
      <c r="AA7" s="54"/>
    </row>
    <row r="8" spans="1:27">
      <c r="A8" s="31" t="s">
        <v>25</v>
      </c>
      <c r="B8" s="32">
        <v>8.21</v>
      </c>
      <c r="C8" s="32">
        <v>7.24</v>
      </c>
      <c r="D8" s="32">
        <v>1.95</v>
      </c>
      <c r="E8" s="32">
        <v>1.94</v>
      </c>
      <c r="F8" s="32">
        <v>1.67</v>
      </c>
      <c r="G8" s="32">
        <v>21</v>
      </c>
      <c r="H8" s="31" t="s">
        <v>25</v>
      </c>
      <c r="I8" s="32">
        <v>8.99</v>
      </c>
      <c r="J8" s="32">
        <v>8.47</v>
      </c>
      <c r="K8" s="33">
        <v>2</v>
      </c>
      <c r="L8" s="32">
        <v>1.9</v>
      </c>
      <c r="M8" s="32">
        <v>1.89</v>
      </c>
      <c r="N8" s="32">
        <v>23.25</v>
      </c>
      <c r="O8" s="31" t="s">
        <v>25</v>
      </c>
      <c r="P8" s="32">
        <v>8.94</v>
      </c>
      <c r="Q8" s="32">
        <v>7.63</v>
      </c>
      <c r="R8" s="32">
        <v>1.95</v>
      </c>
      <c r="S8" s="32">
        <v>1.77</v>
      </c>
      <c r="T8" s="32">
        <v>1.71</v>
      </c>
      <c r="U8" s="32">
        <v>22</v>
      </c>
      <c r="V8" s="54"/>
      <c r="W8" s="54"/>
      <c r="X8" s="54"/>
      <c r="Y8" s="54"/>
      <c r="Z8" s="54"/>
      <c r="AA8" s="54"/>
    </row>
    <row r="9" spans="1:27">
      <c r="A9" s="31" t="s">
        <v>52</v>
      </c>
      <c r="B9" s="32">
        <v>6.87</v>
      </c>
      <c r="C9" s="32">
        <v>4.85</v>
      </c>
      <c r="D9" s="32">
        <v>1.64</v>
      </c>
      <c r="E9" s="32">
        <v>1.83</v>
      </c>
      <c r="F9" s="32">
        <v>1.36</v>
      </c>
      <c r="G9" s="32">
        <v>16.55</v>
      </c>
      <c r="H9" s="31" t="s">
        <v>52</v>
      </c>
      <c r="I9" s="32">
        <v>7.57</v>
      </c>
      <c r="J9" s="32">
        <v>6.21</v>
      </c>
      <c r="K9" s="32">
        <v>1.78</v>
      </c>
      <c r="L9" s="32">
        <v>1.76</v>
      </c>
      <c r="M9" s="32">
        <v>1.78</v>
      </c>
      <c r="N9" s="32">
        <v>19.09</v>
      </c>
      <c r="O9" s="31" t="s">
        <v>52</v>
      </c>
      <c r="P9" s="32">
        <v>7.18</v>
      </c>
      <c r="Q9" s="32">
        <v>5.54</v>
      </c>
      <c r="R9" s="32">
        <v>1.58</v>
      </c>
      <c r="S9" s="32">
        <v>1.56</v>
      </c>
      <c r="T9" s="32">
        <v>1.61</v>
      </c>
      <c r="U9" s="32">
        <v>17.48</v>
      </c>
      <c r="V9" s="54"/>
      <c r="W9" s="54"/>
      <c r="X9" s="54"/>
      <c r="Y9" s="54"/>
      <c r="Z9" s="54"/>
      <c r="AA9" s="54"/>
    </row>
    <row r="10" spans="1:27">
      <c r="A10" s="31" t="s">
        <v>27</v>
      </c>
      <c r="B10" s="32">
        <v>4.74</v>
      </c>
      <c r="C10" s="32">
        <v>3.89</v>
      </c>
      <c r="D10" s="32">
        <v>0.56</v>
      </c>
      <c r="E10" s="32">
        <v>1</v>
      </c>
      <c r="F10" s="32">
        <v>1.04</v>
      </c>
      <c r="G10" s="32">
        <v>11.24</v>
      </c>
      <c r="H10" s="31" t="s">
        <v>27</v>
      </c>
      <c r="I10" s="32">
        <v>5.86</v>
      </c>
      <c r="J10" s="32">
        <v>5.79</v>
      </c>
      <c r="K10" s="32">
        <v>0.93</v>
      </c>
      <c r="L10" s="32">
        <v>1.01</v>
      </c>
      <c r="M10" s="32">
        <v>1.5</v>
      </c>
      <c r="N10" s="32">
        <v>15.09</v>
      </c>
      <c r="O10" s="31" t="s">
        <v>27</v>
      </c>
      <c r="P10" s="32">
        <v>5.26</v>
      </c>
      <c r="Q10" s="32">
        <v>5.19</v>
      </c>
      <c r="R10" s="32">
        <v>0.59</v>
      </c>
      <c r="S10" s="32">
        <v>0.74</v>
      </c>
      <c r="T10" s="32">
        <v>1.36</v>
      </c>
      <c r="U10" s="32">
        <v>13.14</v>
      </c>
      <c r="V10" s="54"/>
      <c r="W10" s="54"/>
      <c r="X10" s="54"/>
      <c r="Y10" s="54"/>
      <c r="Z10" s="54"/>
      <c r="AA10" s="54"/>
    </row>
    <row r="11" spans="1:27">
      <c r="A11" s="31" t="s">
        <v>69</v>
      </c>
      <c r="B11" s="32">
        <v>8.87</v>
      </c>
      <c r="C11" s="33">
        <v>10.16</v>
      </c>
      <c r="D11" s="32">
        <v>1.99</v>
      </c>
      <c r="E11" s="32">
        <v>1.99</v>
      </c>
      <c r="F11" s="32">
        <v>1.34</v>
      </c>
      <c r="G11" s="32">
        <v>24.35</v>
      </c>
      <c r="H11" s="31" t="s">
        <v>69</v>
      </c>
      <c r="I11" s="32">
        <v>9.32</v>
      </c>
      <c r="J11" s="32">
        <v>10.77</v>
      </c>
      <c r="K11" s="33">
        <v>2</v>
      </c>
      <c r="L11" s="32">
        <v>1.99</v>
      </c>
      <c r="M11" s="32">
        <v>1.92</v>
      </c>
      <c r="N11" s="32">
        <v>25.99</v>
      </c>
      <c r="O11" s="31" t="s">
        <v>69</v>
      </c>
      <c r="P11" s="32">
        <v>9.06</v>
      </c>
      <c r="Q11" s="32">
        <v>9.67</v>
      </c>
      <c r="R11" s="33">
        <v>1.99</v>
      </c>
      <c r="S11" s="32">
        <v>1.98</v>
      </c>
      <c r="T11" s="32">
        <v>1.85</v>
      </c>
      <c r="U11" s="32">
        <v>24.55</v>
      </c>
      <c r="V11" s="54"/>
      <c r="W11" s="54"/>
      <c r="X11" s="54"/>
      <c r="Y11" s="54"/>
      <c r="Z11" s="54"/>
      <c r="AA11" s="54"/>
    </row>
    <row r="12" spans="1:27">
      <c r="A12" s="31" t="s">
        <v>29</v>
      </c>
      <c r="B12" s="32">
        <v>7.36</v>
      </c>
      <c r="C12" s="32">
        <v>5.09</v>
      </c>
      <c r="D12" s="32">
        <v>1.26</v>
      </c>
      <c r="E12" s="32">
        <v>1.47</v>
      </c>
      <c r="F12" s="32">
        <v>1.7</v>
      </c>
      <c r="G12" s="32">
        <v>16.88</v>
      </c>
      <c r="H12" s="31" t="s">
        <v>29</v>
      </c>
      <c r="I12" s="32">
        <v>8.34</v>
      </c>
      <c r="J12" s="32">
        <v>6.48</v>
      </c>
      <c r="K12" s="32">
        <v>1.75</v>
      </c>
      <c r="L12" s="32">
        <v>1.55</v>
      </c>
      <c r="M12" s="32">
        <v>1.82</v>
      </c>
      <c r="N12" s="32">
        <v>19.94</v>
      </c>
      <c r="O12" s="31" t="s">
        <v>29</v>
      </c>
      <c r="P12" s="32">
        <v>8.19</v>
      </c>
      <c r="Q12" s="32">
        <v>6.03</v>
      </c>
      <c r="R12" s="32">
        <v>1.52</v>
      </c>
      <c r="S12" s="32">
        <v>1.4</v>
      </c>
      <c r="T12" s="32">
        <v>1.8</v>
      </c>
      <c r="U12" s="32">
        <v>18.94</v>
      </c>
      <c r="V12" s="54"/>
      <c r="W12" s="54"/>
      <c r="X12" s="54"/>
      <c r="Y12" s="54"/>
      <c r="Z12" s="54"/>
      <c r="AA12" s="54"/>
    </row>
    <row r="13" spans="1:27">
      <c r="A13" s="34" t="s">
        <v>30</v>
      </c>
      <c r="B13" s="35">
        <v>8.95</v>
      </c>
      <c r="C13" s="35">
        <v>10.22</v>
      </c>
      <c r="D13" s="35">
        <v>1.97</v>
      </c>
      <c r="E13" s="35">
        <v>1.97</v>
      </c>
      <c r="F13" s="35">
        <v>1.71</v>
      </c>
      <c r="G13" s="35">
        <v>24.81</v>
      </c>
      <c r="H13" s="34" t="s">
        <v>30</v>
      </c>
      <c r="I13" s="35">
        <v>9.6</v>
      </c>
      <c r="J13" s="35">
        <v>11.83</v>
      </c>
      <c r="K13" s="35">
        <v>1.97</v>
      </c>
      <c r="L13" s="35">
        <v>1.94</v>
      </c>
      <c r="M13" s="35">
        <v>1.99</v>
      </c>
      <c r="N13" s="35">
        <v>27.33</v>
      </c>
      <c r="O13" s="34" t="s">
        <v>30</v>
      </c>
      <c r="P13" s="35">
        <v>9.37</v>
      </c>
      <c r="Q13" s="35">
        <v>11.33</v>
      </c>
      <c r="R13" s="35">
        <v>1.94</v>
      </c>
      <c r="S13" s="35">
        <v>1.89</v>
      </c>
      <c r="T13" s="35">
        <v>1.95</v>
      </c>
      <c r="U13" s="35">
        <v>26.48</v>
      </c>
      <c r="V13" s="54"/>
      <c r="W13" s="54"/>
      <c r="X13" s="54"/>
      <c r="Y13" s="54"/>
      <c r="Z13" s="54"/>
      <c r="AA13" s="54"/>
    </row>
    <row r="15" spans="1:19">
      <c r="A15" s="36" t="s">
        <v>45</v>
      </c>
      <c r="B15" s="30" t="s">
        <v>2</v>
      </c>
      <c r="C15" s="30"/>
      <c r="D15" s="30"/>
      <c r="E15" s="30"/>
      <c r="F15" s="30"/>
      <c r="G15" s="30"/>
      <c r="H15" s="44" t="s">
        <v>3</v>
      </c>
      <c r="I15" s="47"/>
      <c r="J15" s="47"/>
      <c r="K15" s="47"/>
      <c r="L15" s="47"/>
      <c r="M15" s="49"/>
      <c r="N15" s="50" t="s">
        <v>1</v>
      </c>
      <c r="O15" s="51"/>
      <c r="P15" s="51"/>
      <c r="Q15" s="51"/>
      <c r="R15" s="51"/>
      <c r="S15" s="53"/>
    </row>
    <row r="16" spans="1:19">
      <c r="A16" s="36" t="s">
        <v>45</v>
      </c>
      <c r="B16" s="30" t="s">
        <v>85</v>
      </c>
      <c r="C16" s="30" t="s">
        <v>86</v>
      </c>
      <c r="D16" s="30" t="s">
        <v>87</v>
      </c>
      <c r="E16" s="30" t="s">
        <v>88</v>
      </c>
      <c r="F16" s="30" t="s">
        <v>57</v>
      </c>
      <c r="G16" s="30" t="s">
        <v>89</v>
      </c>
      <c r="H16" s="45" t="s">
        <v>85</v>
      </c>
      <c r="I16" s="45" t="s">
        <v>86</v>
      </c>
      <c r="J16" s="45" t="s">
        <v>87</v>
      </c>
      <c r="K16" s="45" t="s">
        <v>88</v>
      </c>
      <c r="L16" s="45" t="s">
        <v>57</v>
      </c>
      <c r="M16" s="45" t="s">
        <v>89</v>
      </c>
      <c r="N16" s="52" t="s">
        <v>85</v>
      </c>
      <c r="O16" s="52" t="s">
        <v>86</v>
      </c>
      <c r="P16" s="52" t="s">
        <v>87</v>
      </c>
      <c r="Q16" s="52" t="s">
        <v>88</v>
      </c>
      <c r="R16" s="52" t="s">
        <v>57</v>
      </c>
      <c r="S16" s="52" t="s">
        <v>89</v>
      </c>
    </row>
    <row r="17" spans="1:19">
      <c r="A17" s="31" t="s">
        <v>20</v>
      </c>
      <c r="B17" s="32">
        <f>B3/10*100</f>
        <v>85.9</v>
      </c>
      <c r="C17" s="32">
        <f>C3/14*100</f>
        <v>60.7857142857143</v>
      </c>
      <c r="D17" s="32">
        <f>D3/2*100</f>
        <v>98</v>
      </c>
      <c r="E17" s="32">
        <f>E3/2*100</f>
        <v>99</v>
      </c>
      <c r="F17" s="32">
        <f t="shared" ref="F17:F27" si="0">F3/2*100</f>
        <v>64.5</v>
      </c>
      <c r="G17" s="32">
        <f>G3/30*100</f>
        <v>74.4333333333333</v>
      </c>
      <c r="H17" s="32">
        <f>I3/10*100</f>
        <v>91.5</v>
      </c>
      <c r="I17" s="32">
        <f>J3/14*100</f>
        <v>63.0714285714286</v>
      </c>
      <c r="J17" s="32">
        <f>K3/2*100</f>
        <v>99.5</v>
      </c>
      <c r="K17" s="32">
        <f t="shared" ref="K17:K27" si="1">L3/2*100</f>
        <v>97</v>
      </c>
      <c r="L17" s="32">
        <f t="shared" ref="L17:L27" si="2">M3/2*100</f>
        <v>87.5</v>
      </c>
      <c r="M17" s="32">
        <f>N3/30*100</f>
        <v>78.8666666666667</v>
      </c>
      <c r="N17" s="32">
        <f>P3/10*100</f>
        <v>90</v>
      </c>
      <c r="O17" s="32">
        <f>Q3/14*100</f>
        <v>56.5714285714286</v>
      </c>
      <c r="P17" s="32">
        <f>R3/2*100</f>
        <v>97</v>
      </c>
      <c r="Q17" s="32">
        <f t="shared" ref="Q17:Q27" si="3">S3/2*100</f>
        <v>95</v>
      </c>
      <c r="R17" s="32">
        <f t="shared" ref="R17:R27" si="4">T3/2*100</f>
        <v>81.5</v>
      </c>
      <c r="S17" s="32">
        <f>U3/30*100</f>
        <v>74.6</v>
      </c>
    </row>
    <row r="18" spans="1:19">
      <c r="A18" s="31" t="s">
        <v>21</v>
      </c>
      <c r="B18" s="32">
        <f t="shared" ref="B18:B27" si="5">B4/10*100</f>
        <v>87.9</v>
      </c>
      <c r="C18" s="32">
        <f t="shared" ref="C18:C27" si="6">C4/14*100</f>
        <v>72.1428571428571</v>
      </c>
      <c r="D18" s="32">
        <f t="shared" ref="D18:D27" si="7">D4/2*100</f>
        <v>100</v>
      </c>
      <c r="E18" s="32">
        <f t="shared" ref="E18:E27" si="8">E4/2*100</f>
        <v>100</v>
      </c>
      <c r="F18" s="32">
        <f t="shared" si="0"/>
        <v>76.5</v>
      </c>
      <c r="G18" s="32">
        <f t="shared" ref="G18:G27" si="9">G4/30*100</f>
        <v>81.3666666666667</v>
      </c>
      <c r="H18" s="32">
        <f t="shared" ref="H18:H27" si="10">I4/10*100</f>
        <v>89.9</v>
      </c>
      <c r="I18" s="32">
        <f t="shared" ref="I18:I27" si="11">J4/14*100</f>
        <v>72.0714285714286</v>
      </c>
      <c r="J18" s="32">
        <f t="shared" ref="J18:J27" si="12">K4/2*100</f>
        <v>99.5</v>
      </c>
      <c r="K18" s="32">
        <f t="shared" si="1"/>
        <v>99.5</v>
      </c>
      <c r="L18" s="32">
        <f t="shared" si="2"/>
        <v>96.5</v>
      </c>
      <c r="M18" s="32">
        <f t="shared" ref="M18:M27" si="13">N4/30*100</f>
        <v>83.3</v>
      </c>
      <c r="N18" s="32">
        <f t="shared" ref="N18:N27" si="14">P4/10*100</f>
        <v>91.2</v>
      </c>
      <c r="O18" s="32">
        <f t="shared" ref="O18:O27" si="15">Q4/14*100</f>
        <v>70.1428571428571</v>
      </c>
      <c r="P18" s="32">
        <f t="shared" ref="P18:P27" si="16">R4/2*100</f>
        <v>99</v>
      </c>
      <c r="Q18" s="32">
        <f t="shared" si="3"/>
        <v>99.5</v>
      </c>
      <c r="R18" s="32">
        <f t="shared" si="4"/>
        <v>92.5</v>
      </c>
      <c r="S18" s="32">
        <f t="shared" ref="S18:S27" si="17">U4/30*100</f>
        <v>82.5333333333333</v>
      </c>
    </row>
    <row r="19" spans="1:19">
      <c r="A19" s="31" t="s">
        <v>22</v>
      </c>
      <c r="B19" s="32">
        <f t="shared" si="5"/>
        <v>57.6</v>
      </c>
      <c r="C19" s="32">
        <f t="shared" si="6"/>
        <v>36.8571428571429</v>
      </c>
      <c r="D19" s="32">
        <f t="shared" si="7"/>
        <v>74</v>
      </c>
      <c r="E19" s="32">
        <f t="shared" si="8"/>
        <v>92</v>
      </c>
      <c r="F19" s="32">
        <f t="shared" si="0"/>
        <v>91</v>
      </c>
      <c r="G19" s="32">
        <f t="shared" si="9"/>
        <v>53.5333333333333</v>
      </c>
      <c r="H19" s="32">
        <f t="shared" si="10"/>
        <v>63.3</v>
      </c>
      <c r="I19" s="32">
        <f t="shared" si="11"/>
        <v>40.6428571428571</v>
      </c>
      <c r="J19" s="32">
        <f t="shared" si="12"/>
        <v>87.5</v>
      </c>
      <c r="K19" s="32">
        <f t="shared" si="1"/>
        <v>81.5</v>
      </c>
      <c r="L19" s="32">
        <f t="shared" si="2"/>
        <v>95.5</v>
      </c>
      <c r="M19" s="32">
        <f t="shared" si="13"/>
        <v>57.7333333333333</v>
      </c>
      <c r="N19" s="32">
        <f t="shared" si="14"/>
        <v>59.1</v>
      </c>
      <c r="O19" s="32">
        <f t="shared" si="15"/>
        <v>36.6428571428571</v>
      </c>
      <c r="P19" s="32">
        <f t="shared" si="16"/>
        <v>64.5</v>
      </c>
      <c r="Q19" s="32">
        <f t="shared" si="3"/>
        <v>69</v>
      </c>
      <c r="R19" s="32">
        <f t="shared" si="4"/>
        <v>93</v>
      </c>
      <c r="S19" s="32">
        <f t="shared" si="17"/>
        <v>51.9</v>
      </c>
    </row>
    <row r="20" spans="1:19">
      <c r="A20" s="31" t="s">
        <v>23</v>
      </c>
      <c r="B20" s="32">
        <f t="shared" si="5"/>
        <v>63.9</v>
      </c>
      <c r="C20" s="32">
        <f t="shared" si="6"/>
        <v>34.1428571428571</v>
      </c>
      <c r="D20" s="32">
        <f t="shared" si="7"/>
        <v>72.5</v>
      </c>
      <c r="E20" s="32">
        <f t="shared" si="8"/>
        <v>68.5</v>
      </c>
      <c r="F20" s="32">
        <f t="shared" si="0"/>
        <v>55.5</v>
      </c>
      <c r="G20" s="32">
        <f t="shared" si="9"/>
        <v>50.3</v>
      </c>
      <c r="H20" s="32">
        <f t="shared" si="10"/>
        <v>65.9</v>
      </c>
      <c r="I20" s="32">
        <f t="shared" si="11"/>
        <v>40.5714285714286</v>
      </c>
      <c r="J20" s="32">
        <f t="shared" si="12"/>
        <v>90</v>
      </c>
      <c r="K20" s="32">
        <f t="shared" si="1"/>
        <v>72.5</v>
      </c>
      <c r="L20" s="32">
        <f t="shared" si="2"/>
        <v>91.5</v>
      </c>
      <c r="M20" s="32">
        <f t="shared" si="13"/>
        <v>57.8666666666667</v>
      </c>
      <c r="N20" s="32">
        <f t="shared" si="14"/>
        <v>65.9</v>
      </c>
      <c r="O20" s="32">
        <f t="shared" si="15"/>
        <v>32.1428571428571</v>
      </c>
      <c r="P20" s="32">
        <f t="shared" si="16"/>
        <v>63.5</v>
      </c>
      <c r="Q20" s="32">
        <f t="shared" si="3"/>
        <v>61.5</v>
      </c>
      <c r="R20" s="32">
        <f t="shared" si="4"/>
        <v>81.5</v>
      </c>
      <c r="S20" s="32">
        <f t="shared" si="17"/>
        <v>50.7</v>
      </c>
    </row>
    <row r="21" spans="1:19">
      <c r="A21" s="31" t="s">
        <v>24</v>
      </c>
      <c r="B21" s="32">
        <f t="shared" si="5"/>
        <v>86.9</v>
      </c>
      <c r="C21" s="32">
        <f t="shared" si="6"/>
        <v>70.0714285714286</v>
      </c>
      <c r="D21" s="32">
        <f t="shared" si="7"/>
        <v>99</v>
      </c>
      <c r="E21" s="32">
        <f t="shared" si="8"/>
        <v>100</v>
      </c>
      <c r="F21" s="32">
        <f t="shared" si="0"/>
        <v>79</v>
      </c>
      <c r="G21" s="32">
        <f t="shared" si="9"/>
        <v>80.1666666666667</v>
      </c>
      <c r="H21" s="32">
        <f t="shared" si="10"/>
        <v>91.5</v>
      </c>
      <c r="I21" s="32">
        <f t="shared" si="11"/>
        <v>75.9285714285714</v>
      </c>
      <c r="J21" s="32">
        <f t="shared" si="12"/>
        <v>100</v>
      </c>
      <c r="K21" s="32">
        <f t="shared" si="1"/>
        <v>100</v>
      </c>
      <c r="L21" s="32">
        <f t="shared" si="2"/>
        <v>97.5</v>
      </c>
      <c r="M21" s="32">
        <f t="shared" si="13"/>
        <v>85.7333333333333</v>
      </c>
      <c r="N21" s="32">
        <f t="shared" si="14"/>
        <v>89.5</v>
      </c>
      <c r="O21" s="32">
        <f t="shared" si="15"/>
        <v>66.6428571428572</v>
      </c>
      <c r="P21" s="32">
        <f t="shared" si="16"/>
        <v>99</v>
      </c>
      <c r="Q21" s="32">
        <f t="shared" si="3"/>
        <v>99</v>
      </c>
      <c r="R21" s="32">
        <f t="shared" si="4"/>
        <v>96.5</v>
      </c>
      <c r="S21" s="32">
        <f t="shared" si="17"/>
        <v>80.6</v>
      </c>
    </row>
    <row r="22" spans="1:19">
      <c r="A22" s="31" t="s">
        <v>25</v>
      </c>
      <c r="B22" s="32">
        <f t="shared" si="5"/>
        <v>82.1</v>
      </c>
      <c r="C22" s="32">
        <f t="shared" si="6"/>
        <v>51.7142857142857</v>
      </c>
      <c r="D22" s="32">
        <f t="shared" si="7"/>
        <v>97.5</v>
      </c>
      <c r="E22" s="32">
        <f t="shared" si="8"/>
        <v>97</v>
      </c>
      <c r="F22" s="32">
        <f t="shared" si="0"/>
        <v>83.5</v>
      </c>
      <c r="G22" s="32">
        <f t="shared" si="9"/>
        <v>70</v>
      </c>
      <c r="H22" s="32">
        <f t="shared" si="10"/>
        <v>89.9</v>
      </c>
      <c r="I22" s="32">
        <f t="shared" si="11"/>
        <v>60.5</v>
      </c>
      <c r="J22" s="32">
        <f t="shared" si="12"/>
        <v>100</v>
      </c>
      <c r="K22" s="32">
        <f t="shared" si="1"/>
        <v>95</v>
      </c>
      <c r="L22" s="32">
        <f t="shared" si="2"/>
        <v>94.5</v>
      </c>
      <c r="M22" s="32">
        <f t="shared" si="13"/>
        <v>77.5</v>
      </c>
      <c r="N22" s="32">
        <f t="shared" si="14"/>
        <v>89.4</v>
      </c>
      <c r="O22" s="32">
        <f t="shared" si="15"/>
        <v>54.5</v>
      </c>
      <c r="P22" s="32">
        <f t="shared" si="16"/>
        <v>97.5</v>
      </c>
      <c r="Q22" s="32">
        <f t="shared" si="3"/>
        <v>88.5</v>
      </c>
      <c r="R22" s="32">
        <f t="shared" si="4"/>
        <v>85.5</v>
      </c>
      <c r="S22" s="32">
        <f t="shared" si="17"/>
        <v>73.3333333333333</v>
      </c>
    </row>
    <row r="23" spans="1:19">
      <c r="A23" s="31" t="s">
        <v>52</v>
      </c>
      <c r="B23" s="32">
        <f t="shared" si="5"/>
        <v>68.7</v>
      </c>
      <c r="C23" s="32">
        <f t="shared" si="6"/>
        <v>34.6428571428571</v>
      </c>
      <c r="D23" s="32">
        <f t="shared" si="7"/>
        <v>82</v>
      </c>
      <c r="E23" s="32">
        <f t="shared" si="8"/>
        <v>91.5</v>
      </c>
      <c r="F23" s="32">
        <f t="shared" si="0"/>
        <v>68</v>
      </c>
      <c r="G23" s="32">
        <f t="shared" si="9"/>
        <v>55.1666666666667</v>
      </c>
      <c r="H23" s="32">
        <f t="shared" si="10"/>
        <v>75.7</v>
      </c>
      <c r="I23" s="32">
        <f t="shared" si="11"/>
        <v>44.3571428571429</v>
      </c>
      <c r="J23" s="32">
        <f t="shared" si="12"/>
        <v>89</v>
      </c>
      <c r="K23" s="32">
        <f t="shared" si="1"/>
        <v>88</v>
      </c>
      <c r="L23" s="32">
        <f t="shared" si="2"/>
        <v>89</v>
      </c>
      <c r="M23" s="32">
        <f t="shared" si="13"/>
        <v>63.6333333333333</v>
      </c>
      <c r="N23" s="32">
        <f t="shared" si="14"/>
        <v>71.8</v>
      </c>
      <c r="O23" s="32">
        <f t="shared" si="15"/>
        <v>39.5714285714286</v>
      </c>
      <c r="P23" s="32">
        <f t="shared" si="16"/>
        <v>79</v>
      </c>
      <c r="Q23" s="32">
        <f t="shared" si="3"/>
        <v>78</v>
      </c>
      <c r="R23" s="32">
        <f t="shared" si="4"/>
        <v>80.5</v>
      </c>
      <c r="S23" s="32">
        <f t="shared" si="17"/>
        <v>58.2666666666667</v>
      </c>
    </row>
    <row r="24" spans="1:19">
      <c r="A24" s="31" t="s">
        <v>27</v>
      </c>
      <c r="B24" s="32">
        <f t="shared" si="5"/>
        <v>47.4</v>
      </c>
      <c r="C24" s="32">
        <f t="shared" si="6"/>
        <v>27.7857142857143</v>
      </c>
      <c r="D24" s="32">
        <f t="shared" si="7"/>
        <v>28</v>
      </c>
      <c r="E24" s="32">
        <f t="shared" si="8"/>
        <v>50</v>
      </c>
      <c r="F24" s="32">
        <f t="shared" si="0"/>
        <v>52</v>
      </c>
      <c r="G24" s="32">
        <f t="shared" si="9"/>
        <v>37.4666666666667</v>
      </c>
      <c r="H24" s="32">
        <f t="shared" si="10"/>
        <v>58.6</v>
      </c>
      <c r="I24" s="32">
        <f t="shared" si="11"/>
        <v>41.3571428571429</v>
      </c>
      <c r="J24" s="32">
        <f t="shared" si="12"/>
        <v>46.5</v>
      </c>
      <c r="K24" s="32">
        <f t="shared" si="1"/>
        <v>50.5</v>
      </c>
      <c r="L24" s="32">
        <f t="shared" si="2"/>
        <v>75</v>
      </c>
      <c r="M24" s="32">
        <f t="shared" si="13"/>
        <v>50.3</v>
      </c>
      <c r="N24" s="32">
        <f t="shared" si="14"/>
        <v>52.6</v>
      </c>
      <c r="O24" s="32">
        <f t="shared" si="15"/>
        <v>37.0714285714286</v>
      </c>
      <c r="P24" s="32">
        <f t="shared" si="16"/>
        <v>29.5</v>
      </c>
      <c r="Q24" s="32">
        <f t="shared" si="3"/>
        <v>37</v>
      </c>
      <c r="R24" s="32">
        <f t="shared" si="4"/>
        <v>68</v>
      </c>
      <c r="S24" s="32">
        <f t="shared" si="17"/>
        <v>43.8</v>
      </c>
    </row>
    <row r="25" spans="1:19">
      <c r="A25" s="31" t="s">
        <v>69</v>
      </c>
      <c r="B25" s="32">
        <f t="shared" si="5"/>
        <v>88.7</v>
      </c>
      <c r="C25" s="32">
        <f t="shared" si="6"/>
        <v>72.5714285714286</v>
      </c>
      <c r="D25" s="32">
        <f t="shared" si="7"/>
        <v>99.5</v>
      </c>
      <c r="E25" s="32">
        <f t="shared" si="8"/>
        <v>99.5</v>
      </c>
      <c r="F25" s="32">
        <f t="shared" si="0"/>
        <v>67</v>
      </c>
      <c r="G25" s="32">
        <f t="shared" si="9"/>
        <v>81.1666666666667</v>
      </c>
      <c r="H25" s="32">
        <f t="shared" si="10"/>
        <v>93.2</v>
      </c>
      <c r="I25" s="32">
        <f t="shared" si="11"/>
        <v>76.9285714285714</v>
      </c>
      <c r="J25" s="32">
        <f t="shared" si="12"/>
        <v>100</v>
      </c>
      <c r="K25" s="32">
        <f t="shared" si="1"/>
        <v>99.5</v>
      </c>
      <c r="L25" s="32">
        <f t="shared" si="2"/>
        <v>96</v>
      </c>
      <c r="M25" s="32">
        <f t="shared" si="13"/>
        <v>86.6333333333333</v>
      </c>
      <c r="N25" s="32">
        <f t="shared" si="14"/>
        <v>90.6</v>
      </c>
      <c r="O25" s="32">
        <f t="shared" si="15"/>
        <v>69.0714285714286</v>
      </c>
      <c r="P25" s="32">
        <f t="shared" si="16"/>
        <v>99.5</v>
      </c>
      <c r="Q25" s="32">
        <f t="shared" si="3"/>
        <v>99</v>
      </c>
      <c r="R25" s="32">
        <f t="shared" si="4"/>
        <v>92.5</v>
      </c>
      <c r="S25" s="32">
        <f t="shared" si="17"/>
        <v>81.8333333333333</v>
      </c>
    </row>
    <row r="26" spans="1:19">
      <c r="A26" s="31" t="s">
        <v>29</v>
      </c>
      <c r="B26" s="32">
        <f t="shared" si="5"/>
        <v>73.6</v>
      </c>
      <c r="C26" s="32">
        <f t="shared" si="6"/>
        <v>36.3571428571429</v>
      </c>
      <c r="D26" s="32">
        <f t="shared" si="7"/>
        <v>63</v>
      </c>
      <c r="E26" s="32">
        <f t="shared" si="8"/>
        <v>73.5</v>
      </c>
      <c r="F26" s="32">
        <f t="shared" si="0"/>
        <v>85</v>
      </c>
      <c r="G26" s="32">
        <f t="shared" si="9"/>
        <v>56.2666666666667</v>
      </c>
      <c r="H26" s="32">
        <f t="shared" si="10"/>
        <v>83.4</v>
      </c>
      <c r="I26" s="32">
        <f t="shared" si="11"/>
        <v>46.2857142857143</v>
      </c>
      <c r="J26" s="32">
        <f t="shared" si="12"/>
        <v>87.5</v>
      </c>
      <c r="K26" s="32">
        <f t="shared" si="1"/>
        <v>77.5</v>
      </c>
      <c r="L26" s="32">
        <f t="shared" si="2"/>
        <v>91</v>
      </c>
      <c r="M26" s="32">
        <f t="shared" si="13"/>
        <v>66.4666666666667</v>
      </c>
      <c r="N26" s="32">
        <f t="shared" si="14"/>
        <v>81.9</v>
      </c>
      <c r="O26" s="32">
        <f t="shared" si="15"/>
        <v>43.0714285714286</v>
      </c>
      <c r="P26" s="32">
        <f t="shared" si="16"/>
        <v>76</v>
      </c>
      <c r="Q26" s="32">
        <f t="shared" si="3"/>
        <v>70</v>
      </c>
      <c r="R26" s="32">
        <f t="shared" si="4"/>
        <v>90</v>
      </c>
      <c r="S26" s="32">
        <f t="shared" si="17"/>
        <v>63.1333333333333</v>
      </c>
    </row>
    <row r="27" spans="1:19">
      <c r="A27" s="34" t="s">
        <v>58</v>
      </c>
      <c r="B27" s="32">
        <f t="shared" si="5"/>
        <v>89.5</v>
      </c>
      <c r="C27" s="32">
        <f t="shared" si="6"/>
        <v>73</v>
      </c>
      <c r="D27" s="32">
        <f t="shared" si="7"/>
        <v>98.5</v>
      </c>
      <c r="E27" s="32">
        <f t="shared" si="8"/>
        <v>98.5</v>
      </c>
      <c r="F27" s="32">
        <f t="shared" si="0"/>
        <v>85.5</v>
      </c>
      <c r="G27" s="32">
        <f t="shared" si="9"/>
        <v>82.7</v>
      </c>
      <c r="H27" s="32">
        <f t="shared" si="10"/>
        <v>96</v>
      </c>
      <c r="I27" s="32">
        <f t="shared" si="11"/>
        <v>84.5</v>
      </c>
      <c r="J27" s="32">
        <f t="shared" si="12"/>
        <v>98.5</v>
      </c>
      <c r="K27" s="32">
        <f t="shared" si="1"/>
        <v>97</v>
      </c>
      <c r="L27" s="32">
        <f t="shared" si="2"/>
        <v>99.5</v>
      </c>
      <c r="M27" s="32">
        <f t="shared" si="13"/>
        <v>91.1</v>
      </c>
      <c r="N27" s="32">
        <f t="shared" si="14"/>
        <v>93.7</v>
      </c>
      <c r="O27" s="32">
        <f t="shared" si="15"/>
        <v>80.9285714285714</v>
      </c>
      <c r="P27" s="32">
        <f t="shared" si="16"/>
        <v>97</v>
      </c>
      <c r="Q27" s="32">
        <f t="shared" si="3"/>
        <v>94.5</v>
      </c>
      <c r="R27" s="32">
        <f t="shared" si="4"/>
        <v>97.5</v>
      </c>
      <c r="S27" s="32">
        <f t="shared" si="17"/>
        <v>88.2666666666667</v>
      </c>
    </row>
    <row r="28" customFormat="1"/>
    <row r="29" customFormat="1"/>
    <row r="30" spans="1:7">
      <c r="A30" s="37" t="s">
        <v>0</v>
      </c>
      <c r="B30" s="30" t="s">
        <v>85</v>
      </c>
      <c r="C30" s="30" t="s">
        <v>86</v>
      </c>
      <c r="D30" s="30" t="s">
        <v>87</v>
      </c>
      <c r="E30" s="30" t="s">
        <v>88</v>
      </c>
      <c r="F30" s="30" t="s">
        <v>57</v>
      </c>
      <c r="G30" s="30" t="s">
        <v>89</v>
      </c>
    </row>
    <row r="31" spans="1:7">
      <c r="A31" s="38" t="s">
        <v>31</v>
      </c>
      <c r="B31" s="39">
        <f>(B3+I3+P3)/10*30</f>
        <v>80.22</v>
      </c>
      <c r="C31" s="39">
        <f>(C3+J3+Q3)/14*30</f>
        <v>54.1285714285714</v>
      </c>
      <c r="D31" s="39">
        <f>(D3+K3+R3)/2*30</f>
        <v>88.35</v>
      </c>
      <c r="E31" s="39">
        <f>(E3+L3+S3)/2*30</f>
        <v>87.3</v>
      </c>
      <c r="F31" s="39">
        <f>(F3+M3+T3)/2*30</f>
        <v>70.05</v>
      </c>
      <c r="G31" s="39">
        <f>(G3+N3+U3)*100/90</f>
        <v>75.9666666666667</v>
      </c>
    </row>
    <row r="32" spans="1:7">
      <c r="A32" s="38" t="s">
        <v>32</v>
      </c>
      <c r="B32" s="39">
        <f t="shared" ref="B32:B41" si="18">(B4+I4+P4)/10*30</f>
        <v>80.7</v>
      </c>
      <c r="C32" s="39">
        <f t="shared" ref="C32:C41" si="19">(C4+J4+Q4)/14*30</f>
        <v>64.3071428571428</v>
      </c>
      <c r="D32" s="39">
        <f t="shared" ref="D32:D41" si="20">(D4+K4+R4)/2*30</f>
        <v>89.55</v>
      </c>
      <c r="E32" s="39">
        <f t="shared" ref="E32:E41" si="21">(E4+L4+S4)/2*30</f>
        <v>89.7</v>
      </c>
      <c r="F32" s="39">
        <f t="shared" ref="F32:F41" si="22">(F4+M4+T4)/2*30</f>
        <v>79.65</v>
      </c>
      <c r="G32" s="39">
        <f t="shared" ref="G32:G41" si="23">(G4+N4+U4)*100/90</f>
        <v>82.4</v>
      </c>
    </row>
    <row r="33" spans="1:7">
      <c r="A33" s="38" t="s">
        <v>33</v>
      </c>
      <c r="B33" s="39">
        <f t="shared" si="18"/>
        <v>54</v>
      </c>
      <c r="C33" s="39">
        <f t="shared" si="19"/>
        <v>34.2428571428571</v>
      </c>
      <c r="D33" s="39">
        <f t="shared" si="20"/>
        <v>67.8</v>
      </c>
      <c r="E33" s="39">
        <f t="shared" si="21"/>
        <v>72.75</v>
      </c>
      <c r="F33" s="39">
        <f t="shared" si="22"/>
        <v>83.85</v>
      </c>
      <c r="G33" s="39">
        <f t="shared" si="23"/>
        <v>54.3888888888889</v>
      </c>
    </row>
    <row r="34" spans="1:7">
      <c r="A34" s="38" t="s">
        <v>34</v>
      </c>
      <c r="B34" s="39">
        <f t="shared" si="18"/>
        <v>58.71</v>
      </c>
      <c r="C34" s="39">
        <f t="shared" si="19"/>
        <v>32.0571428571429</v>
      </c>
      <c r="D34" s="39">
        <f t="shared" si="20"/>
        <v>67.8</v>
      </c>
      <c r="E34" s="39">
        <f t="shared" si="21"/>
        <v>60.75</v>
      </c>
      <c r="F34" s="39">
        <f t="shared" si="22"/>
        <v>68.55</v>
      </c>
      <c r="G34" s="39">
        <f t="shared" si="23"/>
        <v>52.9555555555556</v>
      </c>
    </row>
    <row r="35" spans="1:7">
      <c r="A35" s="38" t="s">
        <v>35</v>
      </c>
      <c r="B35" s="39">
        <f t="shared" si="18"/>
        <v>80.37</v>
      </c>
      <c r="C35" s="39">
        <f t="shared" si="19"/>
        <v>63.7928571428572</v>
      </c>
      <c r="D35" s="39">
        <f t="shared" si="20"/>
        <v>89.4</v>
      </c>
      <c r="E35" s="39">
        <f t="shared" si="21"/>
        <v>89.7</v>
      </c>
      <c r="F35" s="39">
        <f t="shared" si="22"/>
        <v>81.9</v>
      </c>
      <c r="G35" s="39">
        <f t="shared" si="23"/>
        <v>82.1666666666667</v>
      </c>
    </row>
    <row r="36" spans="1:7">
      <c r="A36" s="38" t="s">
        <v>36</v>
      </c>
      <c r="B36" s="39">
        <f t="shared" si="18"/>
        <v>78.42</v>
      </c>
      <c r="C36" s="39">
        <f t="shared" si="19"/>
        <v>50.0142857142857</v>
      </c>
      <c r="D36" s="39">
        <f t="shared" si="20"/>
        <v>88.5</v>
      </c>
      <c r="E36" s="39">
        <f t="shared" si="21"/>
        <v>84.15</v>
      </c>
      <c r="F36" s="39">
        <f t="shared" si="22"/>
        <v>79.05</v>
      </c>
      <c r="G36" s="39">
        <f t="shared" si="23"/>
        <v>73.6111111111111</v>
      </c>
    </row>
    <row r="37" spans="1:7">
      <c r="A37" s="38" t="s">
        <v>37</v>
      </c>
      <c r="B37" s="39">
        <f t="shared" si="18"/>
        <v>64.86</v>
      </c>
      <c r="C37" s="39">
        <f t="shared" si="19"/>
        <v>35.5714285714286</v>
      </c>
      <c r="D37" s="39">
        <f t="shared" si="20"/>
        <v>75</v>
      </c>
      <c r="E37" s="39">
        <f t="shared" si="21"/>
        <v>77.25</v>
      </c>
      <c r="F37" s="39">
        <f t="shared" si="22"/>
        <v>71.25</v>
      </c>
      <c r="G37" s="39">
        <f t="shared" si="23"/>
        <v>59.0222222222222</v>
      </c>
    </row>
    <row r="38" spans="1:7">
      <c r="A38" s="40" t="s">
        <v>38</v>
      </c>
      <c r="B38" s="39">
        <f t="shared" si="18"/>
        <v>47.58</v>
      </c>
      <c r="C38" s="39">
        <f t="shared" si="19"/>
        <v>31.8642857142857</v>
      </c>
      <c r="D38" s="39">
        <f t="shared" si="20"/>
        <v>31.2</v>
      </c>
      <c r="E38" s="39">
        <f t="shared" si="21"/>
        <v>41.25</v>
      </c>
      <c r="F38" s="39">
        <f t="shared" si="22"/>
        <v>58.5</v>
      </c>
      <c r="G38" s="39">
        <f t="shared" si="23"/>
        <v>43.8555555555556</v>
      </c>
    </row>
    <row r="39" ht="17" spans="1:7">
      <c r="A39" s="41" t="s">
        <v>39</v>
      </c>
      <c r="B39" s="39">
        <f t="shared" si="18"/>
        <v>81.75</v>
      </c>
      <c r="C39" s="39">
        <f t="shared" si="19"/>
        <v>65.5714285714286</v>
      </c>
      <c r="D39" s="39">
        <f t="shared" si="20"/>
        <v>89.7</v>
      </c>
      <c r="E39" s="39">
        <f t="shared" si="21"/>
        <v>89.4</v>
      </c>
      <c r="F39" s="39">
        <f t="shared" si="22"/>
        <v>76.65</v>
      </c>
      <c r="G39" s="39">
        <f t="shared" si="23"/>
        <v>83.2111111111111</v>
      </c>
    </row>
    <row r="40" spans="1:7">
      <c r="A40" s="40" t="s">
        <v>40</v>
      </c>
      <c r="B40" s="39">
        <f t="shared" si="18"/>
        <v>71.67</v>
      </c>
      <c r="C40" s="39">
        <f t="shared" si="19"/>
        <v>37.7142857142857</v>
      </c>
      <c r="D40" s="39">
        <f t="shared" si="20"/>
        <v>67.95</v>
      </c>
      <c r="E40" s="39">
        <f t="shared" si="21"/>
        <v>66.3</v>
      </c>
      <c r="F40" s="39">
        <f t="shared" si="22"/>
        <v>79.8</v>
      </c>
      <c r="G40" s="39">
        <f t="shared" si="23"/>
        <v>61.9555555555556</v>
      </c>
    </row>
    <row r="41" spans="1:7">
      <c r="A41" s="42" t="s">
        <v>41</v>
      </c>
      <c r="B41" s="39">
        <f t="shared" si="18"/>
        <v>83.76</v>
      </c>
      <c r="C41" s="39">
        <f t="shared" si="19"/>
        <v>71.5285714285714</v>
      </c>
      <c r="D41" s="39">
        <f t="shared" si="20"/>
        <v>88.2</v>
      </c>
      <c r="E41" s="39">
        <f t="shared" si="21"/>
        <v>87</v>
      </c>
      <c r="F41" s="39">
        <f t="shared" si="22"/>
        <v>84.75</v>
      </c>
      <c r="G41" s="39">
        <f t="shared" si="23"/>
        <v>87.3555555555556</v>
      </c>
    </row>
  </sheetData>
  <mergeCells count="7">
    <mergeCell ref="B1:G1"/>
    <mergeCell ref="I1:N1"/>
    <mergeCell ref="O1:U1"/>
    <mergeCell ref="B15:G15"/>
    <mergeCell ref="H15:M15"/>
    <mergeCell ref="N15:S15"/>
    <mergeCell ref="A1:A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2"/>
  <sheetViews>
    <sheetView workbookViewId="0">
      <selection activeCell="A1" sqref="A1:A12"/>
    </sheetView>
  </sheetViews>
  <sheetFormatPr defaultColWidth="9.23076923076923" defaultRowHeight="16.8"/>
  <cols>
    <col min="1" max="1" width="41.3365384615385" style="19" customWidth="1"/>
    <col min="2" max="2" width="9.23076923076923" style="19"/>
    <col min="4" max="5" width="9.23076923076923" style="19"/>
    <col min="7" max="7" width="9.23076923076923" style="19"/>
    <col min="8" max="8" width="13.1346153846154" style="19" customWidth="1"/>
    <col min="9" max="9" width="12.9230769230769"/>
    <col min="10" max="10" width="9.23076923076923" style="19"/>
    <col min="11" max="11" width="12.9230769230769"/>
    <col min="13" max="13" width="9.93269230769231" style="19" customWidth="1"/>
    <col min="15" max="15" width="10.25" style="19" customWidth="1"/>
    <col min="18" max="16384" width="9.23076923076923" style="19"/>
  </cols>
  <sheetData>
    <row r="1" spans="1:21">
      <c r="A1" s="11" t="s">
        <v>45</v>
      </c>
      <c r="B1" s="20" t="s">
        <v>90</v>
      </c>
      <c r="C1" s="20" t="s">
        <v>91</v>
      </c>
      <c r="D1" s="20" t="s">
        <v>92</v>
      </c>
      <c r="E1" s="20" t="s">
        <v>93</v>
      </c>
      <c r="F1" s="20" t="s">
        <v>94</v>
      </c>
      <c r="G1" s="20" t="s">
        <v>95</v>
      </c>
      <c r="H1" s="23" t="s">
        <v>96</v>
      </c>
      <c r="I1" t="s">
        <v>44</v>
      </c>
      <c r="M1" s="22" t="s">
        <v>97</v>
      </c>
      <c r="O1" s="22" t="s">
        <v>98</v>
      </c>
      <c r="R1" s="11"/>
      <c r="S1" s="11"/>
      <c r="T1" s="11"/>
      <c r="U1" s="11"/>
    </row>
    <row r="2" spans="1:21">
      <c r="A2" s="12" t="s">
        <v>31</v>
      </c>
      <c r="B2" s="21">
        <v>78.45</v>
      </c>
      <c r="C2" s="22">
        <v>82.37</v>
      </c>
      <c r="D2" s="22">
        <v>78.13</v>
      </c>
      <c r="E2" s="22">
        <v>64.02</v>
      </c>
      <c r="F2" s="22">
        <v>46.46</v>
      </c>
      <c r="G2" s="22">
        <v>80.19</v>
      </c>
      <c r="H2" s="24">
        <v>62.22</v>
      </c>
      <c r="I2" s="26">
        <f>AVERAGE(B2:H2)</f>
        <v>70.2628571428571</v>
      </c>
      <c r="J2" s="27"/>
      <c r="K2" s="28"/>
      <c r="L2" s="28"/>
      <c r="M2" s="22">
        <v>86.37</v>
      </c>
      <c r="N2" s="28"/>
      <c r="O2" s="22">
        <v>80</v>
      </c>
      <c r="R2" s="11"/>
      <c r="S2" s="11"/>
      <c r="T2" s="11"/>
      <c r="U2" s="11"/>
    </row>
    <row r="3" spans="1:21">
      <c r="A3" s="12" t="s">
        <v>32</v>
      </c>
      <c r="B3" s="22">
        <v>71.9</v>
      </c>
      <c r="C3" s="22">
        <v>67.38</v>
      </c>
      <c r="D3" s="22">
        <v>86.08</v>
      </c>
      <c r="E3" s="22">
        <v>73.23</v>
      </c>
      <c r="F3" s="21">
        <v>55.56</v>
      </c>
      <c r="G3" s="22">
        <v>81.77</v>
      </c>
      <c r="H3" s="24">
        <v>43.56</v>
      </c>
      <c r="I3" s="26">
        <f t="shared" ref="I3:I12" si="0">AVERAGE(B3:H3)</f>
        <v>68.4971428571429</v>
      </c>
      <c r="J3" s="27"/>
      <c r="K3" s="28"/>
      <c r="L3" s="28"/>
      <c r="M3" s="22">
        <v>74.94</v>
      </c>
      <c r="N3" s="28"/>
      <c r="O3" s="22">
        <v>91.3</v>
      </c>
      <c r="R3" s="11"/>
      <c r="S3" s="11"/>
      <c r="T3" s="11"/>
      <c r="U3" s="11"/>
    </row>
    <row r="4" spans="1:21">
      <c r="A4" s="12" t="s">
        <v>33</v>
      </c>
      <c r="B4" s="22">
        <v>60.81</v>
      </c>
      <c r="C4" s="22">
        <v>63.26</v>
      </c>
      <c r="D4" s="22">
        <v>85.92</v>
      </c>
      <c r="E4" s="22">
        <v>72.9</v>
      </c>
      <c r="F4" s="22">
        <v>55.56</v>
      </c>
      <c r="G4" s="22">
        <v>65.03</v>
      </c>
      <c r="H4" s="24">
        <v>18.67</v>
      </c>
      <c r="I4" s="26">
        <f t="shared" si="0"/>
        <v>60.3071428571429</v>
      </c>
      <c r="J4" s="27"/>
      <c r="K4" s="28"/>
      <c r="L4" s="28"/>
      <c r="M4" s="22">
        <v>51.16</v>
      </c>
      <c r="N4" s="28"/>
      <c r="O4" s="22">
        <v>81.6</v>
      </c>
      <c r="R4" s="11"/>
      <c r="S4" s="11"/>
      <c r="T4" s="11"/>
      <c r="U4" s="11"/>
    </row>
    <row r="5" spans="1:21">
      <c r="A5" s="12" t="s">
        <v>34</v>
      </c>
      <c r="B5" s="22">
        <v>77.63</v>
      </c>
      <c r="C5" s="22">
        <v>80.37</v>
      </c>
      <c r="D5" s="22">
        <v>38.53</v>
      </c>
      <c r="E5" s="22">
        <v>22.11</v>
      </c>
      <c r="F5" s="22">
        <v>30.81</v>
      </c>
      <c r="G5" s="22">
        <v>61.24</v>
      </c>
      <c r="H5" s="22">
        <v>29.78</v>
      </c>
      <c r="I5" s="26">
        <f t="shared" si="0"/>
        <v>48.6385714285714</v>
      </c>
      <c r="J5" s="27"/>
      <c r="K5" s="28"/>
      <c r="L5" s="28"/>
      <c r="M5" s="22">
        <v>79.88</v>
      </c>
      <c r="N5" s="28"/>
      <c r="O5" s="22">
        <v>40</v>
      </c>
      <c r="R5" s="11"/>
      <c r="S5" s="11"/>
      <c r="T5" s="11"/>
      <c r="U5" s="11"/>
    </row>
    <row r="6" spans="1:21">
      <c r="A6" s="12" t="s">
        <v>35</v>
      </c>
      <c r="B6" s="22">
        <v>81.7</v>
      </c>
      <c r="C6" s="22">
        <v>58.22</v>
      </c>
      <c r="D6" s="22">
        <v>78.54</v>
      </c>
      <c r="E6" s="22">
        <v>76.51</v>
      </c>
      <c r="F6" s="22">
        <v>36.36</v>
      </c>
      <c r="G6" s="22">
        <v>61.39</v>
      </c>
      <c r="H6" s="22">
        <v>28.67</v>
      </c>
      <c r="I6" s="26">
        <f t="shared" si="0"/>
        <v>60.1985714285714</v>
      </c>
      <c r="J6" s="27"/>
      <c r="K6" s="28"/>
      <c r="L6" s="28"/>
      <c r="M6" s="22">
        <v>72.51</v>
      </c>
      <c r="N6" s="28"/>
      <c r="O6" s="22">
        <v>55.72</v>
      </c>
      <c r="R6" s="11"/>
      <c r="S6" s="11"/>
      <c r="T6" s="11"/>
      <c r="U6" s="11"/>
    </row>
    <row r="7" spans="1:15">
      <c r="A7" s="12" t="s">
        <v>36</v>
      </c>
      <c r="B7" s="22">
        <v>81.89</v>
      </c>
      <c r="C7" s="22">
        <v>70.67</v>
      </c>
      <c r="D7" s="22">
        <v>71.66</v>
      </c>
      <c r="E7" s="22">
        <v>46.14</v>
      </c>
      <c r="F7" s="22">
        <v>30.3</v>
      </c>
      <c r="G7" s="22">
        <v>70.39</v>
      </c>
      <c r="H7" s="24">
        <v>38</v>
      </c>
      <c r="I7" s="26">
        <f t="shared" si="0"/>
        <v>58.4357142857143</v>
      </c>
      <c r="J7" s="27"/>
      <c r="K7" s="28"/>
      <c r="L7" s="28"/>
      <c r="M7" s="22">
        <v>78.81</v>
      </c>
      <c r="N7" s="28"/>
      <c r="O7" s="22">
        <v>39.1</v>
      </c>
    </row>
    <row r="8" spans="1:15">
      <c r="A8" s="12" t="s">
        <v>37</v>
      </c>
      <c r="B8" s="22">
        <v>12.38</v>
      </c>
      <c r="C8" s="22">
        <v>55.43</v>
      </c>
      <c r="D8" s="22">
        <v>12.66</v>
      </c>
      <c r="E8" s="22">
        <v>16.62</v>
      </c>
      <c r="F8" s="25">
        <v>5.05</v>
      </c>
      <c r="G8" s="22">
        <v>59.93</v>
      </c>
      <c r="H8" s="24">
        <v>24.44</v>
      </c>
      <c r="I8" s="26">
        <f t="shared" si="0"/>
        <v>26.6442857142857</v>
      </c>
      <c r="J8" s="27"/>
      <c r="K8" s="28"/>
      <c r="L8" s="28"/>
      <c r="M8" s="22">
        <v>12.54</v>
      </c>
      <c r="N8" s="28"/>
      <c r="O8" s="25">
        <v>8.16</v>
      </c>
    </row>
    <row r="9" spans="1:15">
      <c r="A9" s="14" t="s">
        <v>38</v>
      </c>
      <c r="B9" s="22">
        <v>35.12</v>
      </c>
      <c r="C9" s="22">
        <v>42.39</v>
      </c>
      <c r="D9" s="22">
        <v>24.61</v>
      </c>
      <c r="E9" s="22">
        <v>12.06</v>
      </c>
      <c r="F9" s="22">
        <v>12.12</v>
      </c>
      <c r="G9" s="22">
        <v>42.82</v>
      </c>
      <c r="H9" s="24">
        <v>15.56</v>
      </c>
      <c r="I9" s="26">
        <f t="shared" si="0"/>
        <v>26.3828571428571</v>
      </c>
      <c r="J9" s="27"/>
      <c r="K9" s="28"/>
      <c r="L9" s="28"/>
      <c r="M9" s="22">
        <v>33.48</v>
      </c>
      <c r="N9" s="28"/>
      <c r="O9" s="25">
        <v>3.2</v>
      </c>
    </row>
    <row r="10" ht="17" spans="1:15">
      <c r="A10" s="15" t="s">
        <v>39</v>
      </c>
      <c r="B10" s="22">
        <v>60.26</v>
      </c>
      <c r="C10" s="22">
        <v>78.31</v>
      </c>
      <c r="D10" s="22">
        <v>74.05</v>
      </c>
      <c r="E10" s="22">
        <v>49.2</v>
      </c>
      <c r="F10" s="22">
        <v>38.38</v>
      </c>
      <c r="G10" s="22">
        <v>83.49</v>
      </c>
      <c r="H10" s="24">
        <v>54.67</v>
      </c>
      <c r="I10" s="26">
        <f t="shared" si="0"/>
        <v>62.6228571428571</v>
      </c>
      <c r="J10" s="27"/>
      <c r="K10" s="28"/>
      <c r="L10" s="28"/>
      <c r="M10" s="22">
        <v>80.52</v>
      </c>
      <c r="N10" s="28"/>
      <c r="O10" s="22">
        <v>78.3</v>
      </c>
    </row>
    <row r="11" spans="1:15">
      <c r="A11" s="14" t="s">
        <v>40</v>
      </c>
      <c r="B11" s="22">
        <v>7.76</v>
      </c>
      <c r="C11" s="22">
        <v>31.83</v>
      </c>
      <c r="D11" s="22">
        <v>28.31</v>
      </c>
      <c r="E11" s="22">
        <v>17.64</v>
      </c>
      <c r="F11" s="22">
        <v>25.25</v>
      </c>
      <c r="G11" s="22">
        <v>30.16</v>
      </c>
      <c r="H11" s="24">
        <v>13.62</v>
      </c>
      <c r="I11" s="26">
        <f t="shared" si="0"/>
        <v>22.0814285714286</v>
      </c>
      <c r="J11" s="27"/>
      <c r="K11" s="28"/>
      <c r="L11" s="28"/>
      <c r="M11" s="22">
        <v>20.26</v>
      </c>
      <c r="N11" s="28"/>
      <c r="O11" s="22">
        <v>21.03</v>
      </c>
    </row>
    <row r="12" spans="1:15">
      <c r="A12" s="16" t="s">
        <v>41</v>
      </c>
      <c r="B12" s="22">
        <v>75.97</v>
      </c>
      <c r="C12" s="22">
        <v>81.88</v>
      </c>
      <c r="D12" s="22">
        <v>84.66</v>
      </c>
      <c r="E12" s="22">
        <v>67.43</v>
      </c>
      <c r="F12" s="22">
        <v>45.96</v>
      </c>
      <c r="G12" s="22">
        <v>82.33</v>
      </c>
      <c r="H12" s="22">
        <v>73.67</v>
      </c>
      <c r="I12" s="26">
        <f t="shared" si="0"/>
        <v>73.1285714285714</v>
      </c>
      <c r="J12" s="27"/>
      <c r="K12" s="28"/>
      <c r="L12" s="28"/>
      <c r="M12" s="22">
        <v>85.29</v>
      </c>
      <c r="N12" s="28"/>
      <c r="O12" s="22">
        <v>82.6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8"/>
  <sheetViews>
    <sheetView tabSelected="1" workbookViewId="0">
      <selection activeCell="B17" sqref="B17:D28"/>
    </sheetView>
  </sheetViews>
  <sheetFormatPr defaultColWidth="9.23076923076923" defaultRowHeight="16.8"/>
  <cols>
    <col min="1" max="1" width="45.5096153846154" customWidth="1"/>
  </cols>
  <sheetData>
    <row r="1" customHeight="1" spans="1:21">
      <c r="A1" s="1" t="s">
        <v>0</v>
      </c>
      <c r="B1" s="1" t="s">
        <v>2</v>
      </c>
      <c r="C1" s="1"/>
      <c r="D1" s="1"/>
      <c r="E1" s="1"/>
      <c r="F1" s="17" t="s">
        <v>3</v>
      </c>
      <c r="G1" s="17"/>
      <c r="H1" s="17"/>
      <c r="I1" s="17"/>
      <c r="J1" s="17"/>
      <c r="K1" s="1" t="s">
        <v>1</v>
      </c>
      <c r="L1" s="1"/>
      <c r="M1" s="1"/>
      <c r="N1" s="1"/>
      <c r="O1" s="1"/>
      <c r="P1" s="10"/>
      <c r="Q1" s="10"/>
      <c r="R1" s="10"/>
      <c r="S1" s="10"/>
      <c r="T1" s="10"/>
      <c r="U1" s="10"/>
    </row>
    <row r="2" customHeight="1" spans="1:21">
      <c r="A2" s="2"/>
      <c r="B2" s="3" t="s">
        <v>4</v>
      </c>
      <c r="C2" s="3" t="s">
        <v>4</v>
      </c>
      <c r="D2" s="3" t="s">
        <v>4</v>
      </c>
      <c r="E2" s="3" t="s">
        <v>4</v>
      </c>
      <c r="F2" s="3" t="s">
        <v>4</v>
      </c>
      <c r="G2" s="3" t="s">
        <v>4</v>
      </c>
      <c r="H2" s="3" t="s">
        <v>4</v>
      </c>
      <c r="I2" s="3" t="s">
        <v>4</v>
      </c>
      <c r="J2" s="3" t="s">
        <v>4</v>
      </c>
      <c r="K2" s="3" t="s">
        <v>4</v>
      </c>
      <c r="L2" s="3" t="s">
        <v>4</v>
      </c>
      <c r="M2" s="3" t="s">
        <v>4</v>
      </c>
      <c r="N2" s="3" t="s">
        <v>4</v>
      </c>
      <c r="O2" s="3" t="s">
        <v>4</v>
      </c>
      <c r="P2" s="10"/>
      <c r="Q2" s="10"/>
      <c r="R2" s="10"/>
      <c r="S2" s="10"/>
      <c r="T2" s="10"/>
      <c r="U2" s="10"/>
    </row>
    <row r="3" spans="1:21">
      <c r="A3" s="2"/>
      <c r="B3" s="3" t="s">
        <v>11</v>
      </c>
      <c r="C3" s="3" t="s">
        <v>12</v>
      </c>
      <c r="D3" s="3" t="s">
        <v>13</v>
      </c>
      <c r="E3" s="3" t="s">
        <v>14</v>
      </c>
      <c r="F3" s="3" t="s">
        <v>15</v>
      </c>
      <c r="G3" s="3" t="s">
        <v>16</v>
      </c>
      <c r="H3" s="3" t="s">
        <v>17</v>
      </c>
      <c r="I3" s="3" t="s">
        <v>18</v>
      </c>
      <c r="J3" s="3" t="s">
        <v>19</v>
      </c>
      <c r="K3" s="3" t="s">
        <v>6</v>
      </c>
      <c r="L3" s="3" t="s">
        <v>7</v>
      </c>
      <c r="M3" s="3" t="s">
        <v>8</v>
      </c>
      <c r="N3" s="3" t="s">
        <v>9</v>
      </c>
      <c r="O3" s="3" t="s">
        <v>10</v>
      </c>
      <c r="P3" s="10"/>
      <c r="Q3" s="10"/>
      <c r="R3" s="10"/>
      <c r="S3" s="10"/>
      <c r="T3" s="10"/>
      <c r="U3" s="10"/>
    </row>
    <row r="4" spans="1:21">
      <c r="A4" s="4" t="s">
        <v>20</v>
      </c>
      <c r="B4" s="5">
        <v>0.84</v>
      </c>
      <c r="C4" s="5">
        <v>0.875</v>
      </c>
      <c r="D4" s="5">
        <v>0.82</v>
      </c>
      <c r="E4" s="5">
        <v>0.79</v>
      </c>
      <c r="F4" s="5">
        <v>0.61</v>
      </c>
      <c r="G4" s="5">
        <v>0.85</v>
      </c>
      <c r="H4" s="5">
        <v>0.905</v>
      </c>
      <c r="I4" s="5">
        <v>0.76</v>
      </c>
      <c r="J4" s="5">
        <v>0.85</v>
      </c>
      <c r="K4" s="5">
        <v>0.86</v>
      </c>
      <c r="L4" s="5">
        <v>0.77</v>
      </c>
      <c r="M4" s="5">
        <v>0.82</v>
      </c>
      <c r="N4" s="5">
        <v>0.635</v>
      </c>
      <c r="O4" s="5">
        <v>0.62</v>
      </c>
      <c r="P4" s="10"/>
      <c r="Q4" s="10"/>
      <c r="R4" s="10"/>
      <c r="S4" s="10"/>
      <c r="T4" s="10"/>
      <c r="U4" s="10"/>
    </row>
    <row r="5" spans="1:21">
      <c r="A5" s="4" t="s">
        <v>21</v>
      </c>
      <c r="B5" s="5">
        <v>0.72</v>
      </c>
      <c r="C5" s="5">
        <v>0.845</v>
      </c>
      <c r="D5" s="5">
        <v>0.76</v>
      </c>
      <c r="E5" s="5">
        <v>0.815</v>
      </c>
      <c r="F5" s="5">
        <v>0.59</v>
      </c>
      <c r="G5" s="5">
        <v>0.7</v>
      </c>
      <c r="H5" s="5">
        <v>0.795</v>
      </c>
      <c r="I5" s="5">
        <v>0.745</v>
      </c>
      <c r="J5" s="5">
        <v>0.76</v>
      </c>
      <c r="K5" s="5">
        <v>0.62</v>
      </c>
      <c r="L5" s="5">
        <v>0.815</v>
      </c>
      <c r="M5" s="5">
        <v>0.755</v>
      </c>
      <c r="N5" s="5">
        <v>0.53</v>
      </c>
      <c r="O5" s="5">
        <v>0.62</v>
      </c>
      <c r="P5" s="10"/>
      <c r="Q5" s="10"/>
      <c r="R5" s="10"/>
      <c r="S5" s="10"/>
      <c r="T5" s="10"/>
      <c r="U5" s="10"/>
    </row>
    <row r="6" spans="1:21">
      <c r="A6" s="4" t="s">
        <v>22</v>
      </c>
      <c r="B6" s="5">
        <v>0.685</v>
      </c>
      <c r="C6" s="5">
        <v>0.845</v>
      </c>
      <c r="D6" s="5">
        <v>0.775</v>
      </c>
      <c r="E6" s="5">
        <v>0.815</v>
      </c>
      <c r="F6" s="5">
        <v>0.445</v>
      </c>
      <c r="G6" s="5">
        <v>0.645</v>
      </c>
      <c r="H6" s="5">
        <v>0.735</v>
      </c>
      <c r="I6" s="5">
        <v>0.565</v>
      </c>
      <c r="J6" s="5">
        <v>0.62</v>
      </c>
      <c r="K6" s="5">
        <v>0.705</v>
      </c>
      <c r="L6" s="5">
        <v>0.685</v>
      </c>
      <c r="M6" s="5">
        <v>0.705</v>
      </c>
      <c r="N6" s="5">
        <v>0.5</v>
      </c>
      <c r="O6" s="5">
        <v>0.3</v>
      </c>
      <c r="P6" s="10"/>
      <c r="Q6" s="10"/>
      <c r="R6" s="10"/>
      <c r="S6" s="10"/>
      <c r="T6" s="10"/>
      <c r="U6" s="10"/>
    </row>
    <row r="7" spans="1:21">
      <c r="A7" s="4" t="s">
        <v>23</v>
      </c>
      <c r="B7" s="5">
        <v>0.42</v>
      </c>
      <c r="C7" s="5">
        <v>0.455</v>
      </c>
      <c r="D7" s="5">
        <v>0.395</v>
      </c>
      <c r="E7" s="5">
        <v>0.42</v>
      </c>
      <c r="F7" s="5">
        <v>0.26</v>
      </c>
      <c r="G7" s="5">
        <v>0.465</v>
      </c>
      <c r="H7" s="5">
        <v>0.5</v>
      </c>
      <c r="I7" s="5">
        <v>0.37</v>
      </c>
      <c r="J7" s="5">
        <v>0.395</v>
      </c>
      <c r="K7" s="5">
        <v>0.57</v>
      </c>
      <c r="L7" s="5">
        <v>0.435</v>
      </c>
      <c r="M7" s="5">
        <v>0.46</v>
      </c>
      <c r="N7" s="5">
        <v>0.32</v>
      </c>
      <c r="O7" s="5">
        <v>0.24</v>
      </c>
      <c r="P7" s="10"/>
      <c r="Q7" s="10"/>
      <c r="R7" s="10"/>
      <c r="S7" s="10"/>
      <c r="T7" s="10"/>
      <c r="U7" s="10"/>
    </row>
    <row r="8" spans="1:21">
      <c r="A8" s="4" t="s">
        <v>24</v>
      </c>
      <c r="B8" s="5">
        <v>0.685</v>
      </c>
      <c r="C8" s="5">
        <v>0.775</v>
      </c>
      <c r="D8" s="5">
        <v>0.745</v>
      </c>
      <c r="E8" s="5">
        <v>0.645</v>
      </c>
      <c r="F8" s="5">
        <v>0.425</v>
      </c>
      <c r="G8" s="5">
        <v>0.61</v>
      </c>
      <c r="H8" s="5">
        <v>0.67</v>
      </c>
      <c r="I8" s="5">
        <v>0.565</v>
      </c>
      <c r="J8" s="5">
        <v>0.53</v>
      </c>
      <c r="K8" s="5">
        <v>0.605</v>
      </c>
      <c r="L8" s="5">
        <v>0.685</v>
      </c>
      <c r="M8" s="5">
        <v>0.69</v>
      </c>
      <c r="N8" s="5">
        <v>0.425</v>
      </c>
      <c r="O8" s="5">
        <v>0.34</v>
      </c>
      <c r="P8" s="10"/>
      <c r="Q8" s="10"/>
      <c r="R8" s="10"/>
      <c r="S8" s="10"/>
      <c r="T8" s="10"/>
      <c r="U8" s="10"/>
    </row>
    <row r="9" spans="1:21">
      <c r="A9" s="4" t="s">
        <v>25</v>
      </c>
      <c r="B9" s="5">
        <v>0.49</v>
      </c>
      <c r="C9" s="5">
        <v>0.555</v>
      </c>
      <c r="D9" s="5">
        <v>0.41</v>
      </c>
      <c r="E9" s="5">
        <v>0.33</v>
      </c>
      <c r="F9" s="5">
        <v>0.37</v>
      </c>
      <c r="G9" s="5">
        <v>0.63</v>
      </c>
      <c r="H9" s="5">
        <v>0.675</v>
      </c>
      <c r="I9" s="5">
        <v>0.6</v>
      </c>
      <c r="J9" s="5">
        <v>0.605</v>
      </c>
      <c r="K9" s="5">
        <v>0.605</v>
      </c>
      <c r="L9" s="5">
        <v>0.565</v>
      </c>
      <c r="M9" s="5">
        <v>0.59</v>
      </c>
      <c r="N9" s="5">
        <v>0.455</v>
      </c>
      <c r="O9" s="5">
        <v>0.46</v>
      </c>
      <c r="P9" s="10"/>
      <c r="Q9" s="10"/>
      <c r="R9" s="10"/>
      <c r="S9" s="10"/>
      <c r="T9" s="10"/>
      <c r="U9" s="10"/>
    </row>
    <row r="10" spans="1:21">
      <c r="A10" s="4" t="s">
        <v>26</v>
      </c>
      <c r="B10" s="5">
        <v>0.29</v>
      </c>
      <c r="C10" s="5">
        <v>0.375</v>
      </c>
      <c r="D10" s="5">
        <v>0.38</v>
      </c>
      <c r="E10" s="5">
        <v>0.34</v>
      </c>
      <c r="F10" s="5">
        <v>0.24</v>
      </c>
      <c r="G10" s="5">
        <v>0.425</v>
      </c>
      <c r="H10" s="5">
        <v>0.455</v>
      </c>
      <c r="I10" s="5">
        <v>0.34</v>
      </c>
      <c r="J10" s="5">
        <v>0.47</v>
      </c>
      <c r="K10" s="5">
        <v>0.465</v>
      </c>
      <c r="L10" s="5">
        <v>0.355</v>
      </c>
      <c r="M10" s="5">
        <v>0.375</v>
      </c>
      <c r="N10" s="5">
        <v>0.38</v>
      </c>
      <c r="O10" s="5">
        <v>0.26</v>
      </c>
      <c r="P10" s="10"/>
      <c r="Q10" s="10"/>
      <c r="R10" s="10"/>
      <c r="S10" s="10"/>
      <c r="T10" s="10"/>
      <c r="U10" s="10"/>
    </row>
    <row r="11" spans="1:21">
      <c r="A11" s="6" t="s">
        <v>27</v>
      </c>
      <c r="B11" s="5">
        <v>0.155</v>
      </c>
      <c r="C11" s="5">
        <v>0.195</v>
      </c>
      <c r="D11" s="5">
        <v>0.305</v>
      </c>
      <c r="E11" s="5">
        <v>0.225</v>
      </c>
      <c r="F11" s="5">
        <v>0.145</v>
      </c>
      <c r="G11" s="5">
        <v>0.165</v>
      </c>
      <c r="H11" s="5">
        <v>0.205</v>
      </c>
      <c r="I11" s="5">
        <v>0.255</v>
      </c>
      <c r="J11" s="5">
        <v>0.225</v>
      </c>
      <c r="K11" s="5">
        <v>0.345</v>
      </c>
      <c r="L11" s="5">
        <v>0.23</v>
      </c>
      <c r="M11" s="5">
        <v>0.23</v>
      </c>
      <c r="N11" s="5">
        <v>0.195</v>
      </c>
      <c r="O11" s="5">
        <v>0.18</v>
      </c>
      <c r="P11" s="10"/>
      <c r="Q11" s="10"/>
      <c r="R11" s="10"/>
      <c r="S11" s="10"/>
      <c r="T11" s="10"/>
      <c r="U11" s="10"/>
    </row>
    <row r="12" ht="17" spans="1:21">
      <c r="A12" s="7" t="s">
        <v>28</v>
      </c>
      <c r="B12" s="5">
        <v>0.675</v>
      </c>
      <c r="C12" s="5">
        <v>0.795</v>
      </c>
      <c r="D12" s="5">
        <v>0.76</v>
      </c>
      <c r="E12" s="5">
        <v>0.685</v>
      </c>
      <c r="F12" s="5">
        <v>0.625</v>
      </c>
      <c r="G12" s="5">
        <v>0.74</v>
      </c>
      <c r="H12" s="5">
        <v>0.845</v>
      </c>
      <c r="I12" s="5">
        <v>0.725</v>
      </c>
      <c r="J12" s="5">
        <v>0.835</v>
      </c>
      <c r="K12" s="5">
        <v>0.74</v>
      </c>
      <c r="L12" s="5">
        <v>0.75</v>
      </c>
      <c r="M12" s="5">
        <v>0.795</v>
      </c>
      <c r="N12" s="5">
        <v>0.605</v>
      </c>
      <c r="O12" s="5">
        <v>0.74</v>
      </c>
      <c r="P12" s="10"/>
      <c r="Q12" s="10"/>
      <c r="R12" s="10"/>
      <c r="S12" s="10"/>
      <c r="T12" s="10"/>
      <c r="U12" s="10"/>
    </row>
    <row r="13" spans="1:21">
      <c r="A13" s="6" t="s">
        <v>29</v>
      </c>
      <c r="B13" s="5">
        <v>0.235</v>
      </c>
      <c r="C13" s="5">
        <v>0.28</v>
      </c>
      <c r="D13" s="5">
        <v>0.09</v>
      </c>
      <c r="E13" s="5">
        <v>0.17</v>
      </c>
      <c r="F13" s="10"/>
      <c r="G13" s="5">
        <v>0.13</v>
      </c>
      <c r="H13" s="5">
        <v>0.19</v>
      </c>
      <c r="I13" s="5">
        <v>0.145</v>
      </c>
      <c r="J13" s="5">
        <v>0.21</v>
      </c>
      <c r="K13" s="5">
        <v>0.225</v>
      </c>
      <c r="L13" s="5">
        <v>0.105</v>
      </c>
      <c r="M13" s="5">
        <v>0.22</v>
      </c>
      <c r="N13" s="5">
        <v>0.165</v>
      </c>
      <c r="O13" s="5">
        <v>0.2</v>
      </c>
      <c r="P13" s="10"/>
      <c r="Q13" s="10"/>
      <c r="R13" s="10"/>
      <c r="S13" s="10"/>
      <c r="T13" s="10"/>
      <c r="U13" s="10"/>
    </row>
    <row r="14" spans="1:21">
      <c r="A14" s="8" t="s">
        <v>30</v>
      </c>
      <c r="B14" s="9">
        <v>0.875</v>
      </c>
      <c r="C14" s="9">
        <v>0.915</v>
      </c>
      <c r="D14" s="9">
        <v>0.895</v>
      </c>
      <c r="E14" s="9">
        <v>0.74</v>
      </c>
      <c r="F14" s="9">
        <v>0.705</v>
      </c>
      <c r="G14" s="9">
        <v>0.965</v>
      </c>
      <c r="H14" s="9">
        <v>0.905</v>
      </c>
      <c r="I14" s="18">
        <v>0.92</v>
      </c>
      <c r="J14" s="18">
        <v>0.91</v>
      </c>
      <c r="K14" s="18">
        <v>1</v>
      </c>
      <c r="L14" s="9">
        <v>0.98</v>
      </c>
      <c r="M14" s="9">
        <v>0.945</v>
      </c>
      <c r="N14" s="9">
        <v>0.865</v>
      </c>
      <c r="O14" s="9">
        <v>0.86</v>
      </c>
      <c r="P14" s="10"/>
      <c r="Q14" s="10"/>
      <c r="R14" s="10"/>
      <c r="S14" s="10"/>
      <c r="T14" s="10"/>
      <c r="U14" s="10"/>
    </row>
    <row r="15" spans="1:2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spans="1:21">
      <c r="A17" s="11" t="s">
        <v>45</v>
      </c>
      <c r="B17" s="10" t="s">
        <v>2</v>
      </c>
      <c r="C17" s="10" t="s">
        <v>3</v>
      </c>
      <c r="D17" s="10" t="s">
        <v>1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spans="1:21">
      <c r="A18" s="12" t="s">
        <v>31</v>
      </c>
      <c r="B18" s="13">
        <f>SUM(B4:E4)/4*100</f>
        <v>83.125</v>
      </c>
      <c r="C18" s="13">
        <f>SUM(F4:J4)/5*100</f>
        <v>79.5</v>
      </c>
      <c r="D18" s="13">
        <f>SUM(K4:O4)/5*100</f>
        <v>74.1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spans="1:4">
      <c r="A19" s="12" t="s">
        <v>32</v>
      </c>
      <c r="B19" s="13">
        <f t="shared" ref="B19:B28" si="0">SUM(B5:E5)/4*100</f>
        <v>78.5</v>
      </c>
      <c r="C19" s="13">
        <f t="shared" ref="C19:C28" si="1">SUM(F5:J5)/5*100</f>
        <v>71.8</v>
      </c>
      <c r="D19" s="13">
        <f t="shared" ref="D19:D28" si="2">SUM(K5:O5)/5*100</f>
        <v>66.8</v>
      </c>
    </row>
    <row r="20" spans="1:4">
      <c r="A20" s="12" t="s">
        <v>33</v>
      </c>
      <c r="B20" s="13">
        <f t="shared" si="0"/>
        <v>78</v>
      </c>
      <c r="C20" s="13">
        <f t="shared" si="1"/>
        <v>60.2</v>
      </c>
      <c r="D20" s="13">
        <f t="shared" si="2"/>
        <v>57.9</v>
      </c>
    </row>
    <row r="21" spans="1:4">
      <c r="A21" s="12" t="s">
        <v>34</v>
      </c>
      <c r="B21" s="13">
        <f t="shared" si="0"/>
        <v>42.25</v>
      </c>
      <c r="C21" s="13">
        <f t="shared" si="1"/>
        <v>39.8</v>
      </c>
      <c r="D21" s="13">
        <f t="shared" si="2"/>
        <v>40.5</v>
      </c>
    </row>
    <row r="22" spans="1:4">
      <c r="A22" s="12" t="s">
        <v>35</v>
      </c>
      <c r="B22" s="13">
        <f t="shared" si="0"/>
        <v>71.25</v>
      </c>
      <c r="C22" s="13">
        <f t="shared" si="1"/>
        <v>56</v>
      </c>
      <c r="D22" s="13">
        <f t="shared" si="2"/>
        <v>54.9</v>
      </c>
    </row>
    <row r="23" spans="1:4">
      <c r="A23" s="12" t="s">
        <v>36</v>
      </c>
      <c r="B23" s="13">
        <f t="shared" si="0"/>
        <v>44.625</v>
      </c>
      <c r="C23" s="13">
        <f t="shared" si="1"/>
        <v>57.6</v>
      </c>
      <c r="D23" s="13">
        <f t="shared" si="2"/>
        <v>53.5</v>
      </c>
    </row>
    <row r="24" spans="1:4">
      <c r="A24" s="12" t="s">
        <v>37</v>
      </c>
      <c r="B24" s="13">
        <f t="shared" si="0"/>
        <v>34.625</v>
      </c>
      <c r="C24" s="13">
        <f t="shared" si="1"/>
        <v>38.6</v>
      </c>
      <c r="D24" s="13">
        <f t="shared" si="2"/>
        <v>36.7</v>
      </c>
    </row>
    <row r="25" spans="1:4">
      <c r="A25" s="14" t="s">
        <v>38</v>
      </c>
      <c r="B25" s="13">
        <f t="shared" si="0"/>
        <v>22</v>
      </c>
      <c r="C25" s="13">
        <f t="shared" si="1"/>
        <v>19.9</v>
      </c>
      <c r="D25" s="13">
        <f t="shared" si="2"/>
        <v>23.6</v>
      </c>
    </row>
    <row r="26" ht="17" spans="1:4">
      <c r="A26" s="15" t="s">
        <v>39</v>
      </c>
      <c r="B26" s="13">
        <f t="shared" si="0"/>
        <v>72.875</v>
      </c>
      <c r="C26" s="13">
        <f t="shared" si="1"/>
        <v>75.4</v>
      </c>
      <c r="D26" s="13">
        <f t="shared" si="2"/>
        <v>72.6</v>
      </c>
    </row>
    <row r="27" spans="1:4">
      <c r="A27" s="14" t="s">
        <v>40</v>
      </c>
      <c r="B27" s="13">
        <f t="shared" si="0"/>
        <v>19.375</v>
      </c>
      <c r="C27" s="13">
        <f t="shared" si="1"/>
        <v>13.5</v>
      </c>
      <c r="D27" s="13">
        <f t="shared" si="2"/>
        <v>18.3</v>
      </c>
    </row>
    <row r="28" spans="1:4">
      <c r="A28" s="16" t="s">
        <v>41</v>
      </c>
      <c r="B28" s="13">
        <f t="shared" si="0"/>
        <v>85.625</v>
      </c>
      <c r="C28" s="13">
        <f t="shared" si="1"/>
        <v>88.1</v>
      </c>
      <c r="D28" s="13">
        <f t="shared" si="2"/>
        <v>93</v>
      </c>
    </row>
  </sheetData>
  <mergeCells count="3">
    <mergeCell ref="B1:E1"/>
    <mergeCell ref="F1:J1"/>
    <mergeCell ref="K1:O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专业能力</vt:lpstr>
      <vt:lpstr>智能出题</vt:lpstr>
      <vt:lpstr>智能答疑</vt:lpstr>
      <vt:lpstr>教案生成</vt:lpstr>
      <vt:lpstr>通用能力-公开数据集</vt:lpstr>
      <vt:lpstr>作业批改（开源）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superlj666</dc:creator>
  <cp:lastModifiedBy>李健</cp:lastModifiedBy>
  <dcterms:created xsi:type="dcterms:W3CDTF">2025-05-17T22:26:00Z</dcterms:created>
  <dcterms:modified xsi:type="dcterms:W3CDTF">2025-06-08T23:40:02Z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0A95139E1FCED9D0CE863568078B1F62_43</vt:lpwstr>
  </property>
  <property fmtid="{D5CDD505-2E9C-101B-9397-08002B2CF9AE}" pid="3" name="KSOProductBuildVer">
    <vt:lpwstr>2052-7.4.1.8983</vt:lpwstr>
  </property>
</Properties>
</file>