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tonline.sharepoint.com/sites/ERIGrid2.0CollaborationEnvironment/Shared Documents/JRA1.2 Uncertainty Representation/HolisticTestDescription_wUncertaintyAnalysis/Examples/"/>
    </mc:Choice>
  </mc:AlternateContent>
  <xr:revisionPtr revIDLastSave="288" documentId="8_{9F931942-F092-4305-A3E1-DD8BDB4C76BD}" xr6:coauthVersionLast="47" xr6:coauthVersionMax="47" xr10:uidLastSave="{047A3CC9-0F39-403B-9D39-BFA106E9D9DF}"/>
  <bookViews>
    <workbookView xWindow="-120" yWindow="-120" windowWidth="29040" windowHeight="15990" activeTab="2" xr2:uid="{00000000-000D-0000-FFFF-FFFF00000000}"/>
  </bookViews>
  <sheets>
    <sheet name="PoI viewpoint" sheetId="5" r:id="rId1"/>
    <sheet name="SC Definition &amp; Diagrams" sheetId="4" r:id="rId2"/>
    <sheet name="SC Parameter Analysis" sheetId="3" r:id="rId3"/>
    <sheet name="ES viewpoint" sheetId="6" r:id="rId4"/>
    <sheet name="Taxonomy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C2" i="6"/>
  <c r="E2" i="6"/>
  <c r="G3" i="5"/>
  <c r="G4" i="5"/>
  <c r="G5" i="5"/>
  <c r="G6" i="5"/>
  <c r="G7" i="5"/>
  <c r="G8" i="5"/>
  <c r="G9" i="5"/>
  <c r="G10" i="5"/>
  <c r="G11" i="5"/>
  <c r="G12" i="5"/>
  <c r="G13" i="5"/>
  <c r="H3" i="5" a="1"/>
  <c r="H3" i="5" s="1"/>
  <c r="H4" i="5" a="1"/>
  <c r="H4" i="5"/>
  <c r="H5" i="5" a="1"/>
  <c r="H5" i="5" s="1"/>
  <c r="H6" i="5" a="1"/>
  <c r="H6" i="5"/>
  <c r="H7" i="5" a="1"/>
  <c r="H7" i="5" s="1"/>
  <c r="H8" i="5" a="1"/>
  <c r="H8" i="5"/>
  <c r="H9" i="5" a="1"/>
  <c r="H9" i="5" s="1"/>
  <c r="H10" i="5" a="1"/>
  <c r="H10" i="5"/>
  <c r="H11" i="5" a="1"/>
  <c r="H11" i="5" s="1"/>
  <c r="H12" i="5" a="1"/>
  <c r="H12" i="5"/>
  <c r="H13" i="5" a="1"/>
  <c r="H13" i="5" s="1"/>
  <c r="I6" i="5" a="1"/>
  <c r="I6" i="5" s="1"/>
  <c r="I7" i="5" a="1"/>
  <c r="I7" i="5"/>
  <c r="I8" i="5" a="1"/>
  <c r="I8" i="5" s="1"/>
  <c r="I9" i="5" a="1"/>
  <c r="I9" i="5"/>
  <c r="I10" i="5" a="1"/>
  <c r="I10" i="5" s="1"/>
  <c r="I11" i="5" a="1"/>
  <c r="I11" i="5"/>
  <c r="I12" i="5" a="1"/>
  <c r="I12" i="5" s="1"/>
  <c r="I13" i="5" a="1"/>
  <c r="I13" i="5"/>
  <c r="I3" i="5" a="1"/>
  <c r="I3" i="5" s="1"/>
  <c r="I4" i="5" a="1"/>
  <c r="I4" i="5" s="1"/>
  <c r="I5" i="5" a="1"/>
  <c r="I5" i="5" s="1"/>
  <c r="I2" i="5" a="1"/>
  <c r="I2" i="5" s="1"/>
  <c r="H2" i="5" a="1"/>
  <c r="H2" i="5" s="1"/>
  <c r="G2" i="5"/>
  <c r="X2" i="7" a="1"/>
  <c r="X2" i="7" s="1"/>
  <c r="U2" i="7" s="1" a="1"/>
  <c r="U2" i="7" s="1"/>
  <c r="R2" i="7" a="1"/>
  <c r="R2" i="7" s="1"/>
  <c r="S2" i="7" a="1"/>
  <c r="S2" i="7" s="1"/>
  <c r="Y2" i="7" a="1"/>
  <c r="Y2" i="7" s="1"/>
  <c r="AC2" i="7" a="1"/>
  <c r="AC2" i="7" s="1"/>
  <c r="AB2" i="7" a="1"/>
  <c r="AB2" i="7" s="1"/>
  <c r="Q5" i="7" l="1" a="1"/>
  <c r="Q5" i="7" s="1"/>
  <c r="Q62" i="7" a="1"/>
  <c r="Q62" i="7" s="1"/>
  <c r="Q54" i="7" a="1"/>
  <c r="Q54" i="7" s="1"/>
  <c r="Q38" i="7" a="1"/>
  <c r="Q38" i="7" s="1"/>
  <c r="Q22" i="7" a="1"/>
  <c r="Q22" i="7" s="1"/>
  <c r="Q53" i="7" a="1"/>
  <c r="Q53" i="7" s="1"/>
  <c r="Q45" i="7" a="1"/>
  <c r="Q45" i="7" s="1"/>
  <c r="Q37" i="7" a="1"/>
  <c r="Q37" i="7" s="1"/>
  <c r="Q29" i="7" a="1"/>
  <c r="Q29" i="7" s="1"/>
  <c r="Q21" i="7" a="1"/>
  <c r="Q21" i="7" s="1"/>
  <c r="Q13" i="7" a="1"/>
  <c r="Q13" i="7" s="1"/>
  <c r="Q68" i="7" a="1"/>
  <c r="Q68" i="7" s="1"/>
  <c r="Q60" i="7" a="1"/>
  <c r="Q60" i="7" s="1"/>
  <c r="Q52" i="7" a="1"/>
  <c r="Q52" i="7" s="1"/>
  <c r="Q44" i="7" a="1"/>
  <c r="Q44" i="7" s="1"/>
  <c r="Q36" i="7" a="1"/>
  <c r="Q36" i="7" s="1"/>
  <c r="Q28" i="7" a="1"/>
  <c r="Q28" i="7" s="1"/>
  <c r="Q20" i="7" a="1"/>
  <c r="Q20" i="7" s="1"/>
  <c r="Q12" i="7" a="1"/>
  <c r="Q12" i="7" s="1"/>
  <c r="Q4" i="7" a="1"/>
  <c r="Q4" i="7" s="1"/>
  <c r="Q3" i="7" a="1"/>
  <c r="Q3" i="7" s="1"/>
  <c r="Q10" i="7" a="1"/>
  <c r="Q10" i="7" s="1"/>
  <c r="Q57" i="7" a="1"/>
  <c r="Q57" i="7" s="1"/>
  <c r="Q49" i="7" a="1"/>
  <c r="Q49" i="7" s="1"/>
  <c r="Q41" i="7" a="1"/>
  <c r="Q41" i="7" s="1"/>
  <c r="Q33" i="7" a="1"/>
  <c r="Q33" i="7" s="1"/>
  <c r="Q25" i="7" a="1"/>
  <c r="Q25" i="7" s="1"/>
  <c r="Q17" i="7" a="1"/>
  <c r="Q17" i="7" s="1"/>
  <c r="Q9" i="7" a="1"/>
  <c r="Q9" i="7" s="1"/>
  <c r="Q8" i="7" a="1"/>
  <c r="Q8" i="7" s="1"/>
  <c r="Q46" i="7" a="1"/>
  <c r="Q46" i="7" s="1"/>
  <c r="Q30" i="7" a="1"/>
  <c r="Q30" i="7" s="1"/>
  <c r="Q14" i="7" a="1"/>
  <c r="Q14" i="7" s="1"/>
  <c r="Q61" i="7" a="1"/>
  <c r="Q61" i="7" s="1"/>
  <c r="Q67" i="7" a="1"/>
  <c r="Q67" i="7" s="1"/>
  <c r="Q59" i="7" a="1"/>
  <c r="Q59" i="7" s="1"/>
  <c r="Q51" i="7" a="1"/>
  <c r="Q51" i="7" s="1"/>
  <c r="Q43" i="7" a="1"/>
  <c r="Q43" i="7" s="1"/>
  <c r="Q35" i="7" a="1"/>
  <c r="Q35" i="7" s="1"/>
  <c r="Q27" i="7" a="1"/>
  <c r="Q27" i="7" s="1"/>
  <c r="Q19" i="7" a="1"/>
  <c r="Q19" i="7" s="1"/>
  <c r="Q11" i="7" a="1"/>
  <c r="Q11" i="7" s="1"/>
  <c r="Q66" i="7" a="1"/>
  <c r="Q66" i="7" s="1"/>
  <c r="Q58" i="7" a="1"/>
  <c r="Q58" i="7" s="1"/>
  <c r="Q50" i="7" a="1"/>
  <c r="Q50" i="7" s="1"/>
  <c r="Q42" i="7" a="1"/>
  <c r="Q42" i="7" s="1"/>
  <c r="Q34" i="7" a="1"/>
  <c r="Q34" i="7" s="1"/>
  <c r="Q26" i="7" a="1"/>
  <c r="Q26" i="7" s="1"/>
  <c r="Q18" i="7" a="1"/>
  <c r="Q18" i="7" s="1"/>
  <c r="Q65" i="7" a="1"/>
  <c r="Q65" i="7" s="1"/>
  <c r="Q64" i="7" a="1"/>
  <c r="Q64" i="7" s="1"/>
  <c r="Q56" i="7" a="1"/>
  <c r="Q56" i="7" s="1"/>
  <c r="Q48" i="7" a="1"/>
  <c r="Q48" i="7" s="1"/>
  <c r="Q40" i="7" a="1"/>
  <c r="Q40" i="7" s="1"/>
  <c r="Q32" i="7" a="1"/>
  <c r="Q32" i="7" s="1"/>
  <c r="Q24" i="7" a="1"/>
  <c r="Q24" i="7" s="1"/>
  <c r="Q16" i="7" a="1"/>
  <c r="Q16" i="7" s="1"/>
  <c r="T2" i="7"/>
  <c r="Q63" i="7" a="1"/>
  <c r="Q63" i="7" s="1"/>
  <c r="Q55" i="7" a="1"/>
  <c r="Q55" i="7" s="1"/>
  <c r="Q47" i="7" a="1"/>
  <c r="Q47" i="7" s="1"/>
  <c r="Q39" i="7" a="1"/>
  <c r="Q39" i="7" s="1"/>
  <c r="Q31" i="7" a="1"/>
  <c r="Q31" i="7" s="1"/>
  <c r="Q23" i="7" a="1"/>
  <c r="Q23" i="7" s="1"/>
  <c r="Q15" i="7" a="1"/>
  <c r="Q15" i="7" s="1"/>
  <c r="Q7" i="7" a="1"/>
  <c r="Q7" i="7" s="1"/>
  <c r="Q6" i="7" a="1"/>
  <c r="Q6" i="7" s="1"/>
  <c r="Q2" i="7" a="1"/>
  <c r="Q2" i="7" s="1"/>
  <c r="W2" i="7" a="1"/>
  <c r="W2" i="7" s="1"/>
  <c r="V57" i="7" a="1"/>
  <c r="V57" i="7" s="1"/>
  <c r="V41" i="7" a="1"/>
  <c r="V41" i="7" s="1"/>
  <c r="V25" i="7" a="1"/>
  <c r="V25" i="7" s="1"/>
  <c r="V9" i="7" a="1"/>
  <c r="V9" i="7" s="1"/>
  <c r="V67" i="7" a="1"/>
  <c r="V67" i="7" s="1"/>
  <c r="V62" i="7" a="1"/>
  <c r="V62" i="7" s="1"/>
  <c r="V56" i="7" a="1"/>
  <c r="V56" i="7" s="1"/>
  <c r="V51" i="7" a="1"/>
  <c r="V51" i="7" s="1"/>
  <c r="V46" i="7" a="1"/>
  <c r="V46" i="7" s="1"/>
  <c r="V40" i="7" a="1"/>
  <c r="V40" i="7" s="1"/>
  <c r="V35" i="7" a="1"/>
  <c r="V35" i="7" s="1"/>
  <c r="V30" i="7" a="1"/>
  <c r="V30" i="7" s="1"/>
  <c r="V24" i="7" a="1"/>
  <c r="V24" i="7" s="1"/>
  <c r="V19" i="7" a="1"/>
  <c r="V19" i="7" s="1"/>
  <c r="V14" i="7" a="1"/>
  <c r="V14" i="7" s="1"/>
  <c r="V8" i="7" a="1"/>
  <c r="V8" i="7" s="1"/>
  <c r="V66" i="7" a="1"/>
  <c r="V66" i="7" s="1"/>
  <c r="V60" i="7" a="1"/>
  <c r="V60" i="7" s="1"/>
  <c r="V55" i="7" a="1"/>
  <c r="V55" i="7" s="1"/>
  <c r="V50" i="7" a="1"/>
  <c r="V50" i="7" s="1"/>
  <c r="V44" i="7" a="1"/>
  <c r="V44" i="7" s="1"/>
  <c r="V39" i="7" a="1"/>
  <c r="V39" i="7" s="1"/>
  <c r="V34" i="7" a="1"/>
  <c r="V34" i="7" s="1"/>
  <c r="V28" i="7" a="1"/>
  <c r="V28" i="7" s="1"/>
  <c r="V23" i="7" a="1"/>
  <c r="V23" i="7" s="1"/>
  <c r="V18" i="7" a="1"/>
  <c r="V18" i="7" s="1"/>
  <c r="V12" i="7" a="1"/>
  <c r="V12" i="7" s="1"/>
  <c r="V7" i="7" a="1"/>
  <c r="V7" i="7" s="1"/>
  <c r="V65" i="7" a="1"/>
  <c r="V65" i="7" s="1"/>
  <c r="V49" i="7" a="1"/>
  <c r="V49" i="7" s="1"/>
  <c r="V33" i="7" a="1"/>
  <c r="V33" i="7" s="1"/>
  <c r="V17" i="7" a="1"/>
  <c r="V17" i="7" s="1"/>
  <c r="V45" i="7" a="1"/>
  <c r="V45" i="7" s="1"/>
  <c r="V29" i="7" a="1"/>
  <c r="V29" i="7" s="1"/>
  <c r="V3" i="7" a="1"/>
  <c r="V3" i="7" s="1"/>
  <c r="V64" i="7" a="1"/>
  <c r="V64" i="7" s="1"/>
  <c r="V59" i="7" a="1"/>
  <c r="V59" i="7" s="1"/>
  <c r="V54" i="7" a="1"/>
  <c r="V54" i="7" s="1"/>
  <c r="V48" i="7" a="1"/>
  <c r="V48" i="7" s="1"/>
  <c r="V43" i="7" a="1"/>
  <c r="V43" i="7" s="1"/>
  <c r="V38" i="7" a="1"/>
  <c r="V38" i="7" s="1"/>
  <c r="V32" i="7" a="1"/>
  <c r="V32" i="7" s="1"/>
  <c r="V27" i="7" a="1"/>
  <c r="V27" i="7" s="1"/>
  <c r="V22" i="7" a="1"/>
  <c r="V22" i="7" s="1"/>
  <c r="V16" i="7" a="1"/>
  <c r="V16" i="7" s="1"/>
  <c r="V11" i="7" a="1"/>
  <c r="V11" i="7" s="1"/>
  <c r="V6" i="7" a="1"/>
  <c r="V6" i="7" s="1"/>
  <c r="V61" i="7" a="1"/>
  <c r="V61" i="7" s="1"/>
  <c r="V13" i="7" a="1"/>
  <c r="V13" i="7" s="1"/>
  <c r="V2" i="7" a="1"/>
  <c r="V2" i="7" s="1"/>
  <c r="V53" i="7" a="1"/>
  <c r="V53" i="7" s="1"/>
  <c r="V37" i="7" a="1"/>
  <c r="V37" i="7" s="1"/>
  <c r="V21" i="7" a="1"/>
  <c r="V21" i="7" s="1"/>
  <c r="V5" i="7" a="1"/>
  <c r="V5" i="7" s="1"/>
  <c r="V68" i="7" a="1"/>
  <c r="V68" i="7" s="1"/>
  <c r="V63" i="7" a="1"/>
  <c r="V63" i="7" s="1"/>
  <c r="V58" i="7" a="1"/>
  <c r="V58" i="7" s="1"/>
  <c r="V52" i="7" a="1"/>
  <c r="V52" i="7" s="1"/>
  <c r="V47" i="7" a="1"/>
  <c r="V47" i="7" s="1"/>
  <c r="V42" i="7" a="1"/>
  <c r="V42" i="7" s="1"/>
  <c r="V36" i="7" a="1"/>
  <c r="V36" i="7" s="1"/>
  <c r="V31" i="7" a="1"/>
  <c r="V31" i="7" s="1"/>
  <c r="V26" i="7" a="1"/>
  <c r="V26" i="7" s="1"/>
  <c r="V20" i="7" a="1"/>
  <c r="V20" i="7" s="1"/>
  <c r="V15" i="7" a="1"/>
  <c r="V15" i="7" s="1"/>
  <c r="V10" i="7" a="1"/>
  <c r="V10" i="7" s="1"/>
  <c r="V4" i="7" a="1"/>
  <c r="V4" i="7" s="1"/>
  <c r="AA60" i="7" a="1"/>
  <c r="AA60" i="7" s="1"/>
  <c r="AA44" i="7" a="1"/>
  <c r="AA44" i="7" s="1"/>
  <c r="AA36" i="7" a="1"/>
  <c r="AA36" i="7" s="1"/>
  <c r="AA14" i="7" a="1"/>
  <c r="AA14" i="7" s="1"/>
  <c r="AA59" i="7" a="1"/>
  <c r="AA59" i="7" s="1"/>
  <c r="AA35" i="7" a="1"/>
  <c r="AA35" i="7" s="1"/>
  <c r="AA21" i="7" a="1"/>
  <c r="AA21" i="7" s="1"/>
  <c r="AA13" i="7" a="1"/>
  <c r="AA13" i="7" s="1"/>
  <c r="AA50" i="7" a="1"/>
  <c r="AA50" i="7" s="1"/>
  <c r="AA34" i="7" a="1"/>
  <c r="AA34" i="7" s="1"/>
  <c r="AA4" i="7" a="1"/>
  <c r="AA4" i="7" s="1"/>
  <c r="AA65" i="7" a="1"/>
  <c r="AA65" i="7" s="1"/>
  <c r="AA57" i="7" a="1"/>
  <c r="AA57" i="7" s="1"/>
  <c r="AA49" i="7" a="1"/>
  <c r="AA49" i="7" s="1"/>
  <c r="AA41" i="7" a="1"/>
  <c r="AA41" i="7" s="1"/>
  <c r="AA26" i="7" a="1"/>
  <c r="AA26" i="7" s="1"/>
  <c r="AA19" i="7" a="1"/>
  <c r="AA19" i="7" s="1"/>
  <c r="AA11" i="7" a="1"/>
  <c r="AA11" i="7" s="1"/>
  <c r="AA62" i="7" a="1"/>
  <c r="AA62" i="7" s="1"/>
  <c r="AA54" i="7" a="1"/>
  <c r="AA54" i="7" s="1"/>
  <c r="AA46" i="7" a="1"/>
  <c r="AA46" i="7" s="1"/>
  <c r="AA38" i="7" a="1"/>
  <c r="AA38" i="7" s="1"/>
  <c r="AA31" i="7" a="1"/>
  <c r="AA31" i="7" s="1"/>
  <c r="AA23" i="7" a="1"/>
  <c r="AA23" i="7" s="1"/>
  <c r="AA16" i="7" a="1"/>
  <c r="AA16" i="7" s="1"/>
  <c r="AA8" i="7" a="1"/>
  <c r="AA8" i="7" s="1"/>
  <c r="AA61" i="7" a="1"/>
  <c r="AA61" i="7" s="1"/>
  <c r="AA45" i="7" a="1"/>
  <c r="AA45" i="7" s="1"/>
  <c r="AA30" i="7" a="1"/>
  <c r="AA30" i="7" s="1"/>
  <c r="AA22" i="7" a="1"/>
  <c r="AA22" i="7" s="1"/>
  <c r="AA7" i="7" a="1"/>
  <c r="AA7" i="7" s="1"/>
  <c r="AA68" i="7" a="1"/>
  <c r="AA68" i="7" s="1"/>
  <c r="AA52" i="7" a="1"/>
  <c r="AA52" i="7" s="1"/>
  <c r="AA29" i="7" a="1"/>
  <c r="AA29" i="7" s="1"/>
  <c r="AA6" i="7" a="1"/>
  <c r="AA6" i="7" s="1"/>
  <c r="AA67" i="7" a="1"/>
  <c r="AA67" i="7" s="1"/>
  <c r="AA51" i="7" a="1"/>
  <c r="AA51" i="7" s="1"/>
  <c r="AA43" i="7" a="1"/>
  <c r="AA43" i="7" s="1"/>
  <c r="AA28" i="7" a="1"/>
  <c r="AA28" i="7" s="1"/>
  <c r="AA5" i="7" a="1"/>
  <c r="AA5" i="7" s="1"/>
  <c r="AA66" i="7" a="1"/>
  <c r="AA66" i="7" s="1"/>
  <c r="AA58" i="7" a="1"/>
  <c r="AA58" i="7" s="1"/>
  <c r="AA42" i="7" a="1"/>
  <c r="AA42" i="7" s="1"/>
  <c r="AA27" i="7" a="1"/>
  <c r="AA27" i="7" s="1"/>
  <c r="AA20" i="7" a="1"/>
  <c r="AA20" i="7" s="1"/>
  <c r="AA12" i="7" a="1"/>
  <c r="AA12" i="7" s="1"/>
  <c r="AA64" i="7" a="1"/>
  <c r="AA64" i="7" s="1"/>
  <c r="AA56" i="7" a="1"/>
  <c r="AA56" i="7" s="1"/>
  <c r="AA48" i="7" a="1"/>
  <c r="AA48" i="7" s="1"/>
  <c r="AA40" i="7" a="1"/>
  <c r="AA40" i="7" s="1"/>
  <c r="AA33" i="7" a="1"/>
  <c r="AA33" i="7" s="1"/>
  <c r="AA25" i="7" a="1"/>
  <c r="AA25" i="7" s="1"/>
  <c r="AA18" i="7" a="1"/>
  <c r="AA18" i="7" s="1"/>
  <c r="AA10" i="7" a="1"/>
  <c r="AA10" i="7" s="1"/>
  <c r="AA53" i="7" a="1"/>
  <c r="AA53" i="7" s="1"/>
  <c r="AA37" i="7" a="1"/>
  <c r="AA37" i="7" s="1"/>
  <c r="AA15" i="7" a="1"/>
  <c r="AA15" i="7" s="1"/>
  <c r="AA63" i="7" a="1"/>
  <c r="AA63" i="7" s="1"/>
  <c r="AA55" i="7" a="1"/>
  <c r="AA55" i="7" s="1"/>
  <c r="AA47" i="7" a="1"/>
  <c r="AA47" i="7" s="1"/>
  <c r="AA39" i="7" a="1"/>
  <c r="AA39" i="7" s="1"/>
  <c r="AA32" i="7" a="1"/>
  <c r="AA32" i="7" s="1"/>
  <c r="AA24" i="7" a="1"/>
  <c r="AA24" i="7" s="1"/>
  <c r="AA17" i="7" a="1"/>
  <c r="AA17" i="7" s="1"/>
  <c r="AA9" i="7" a="1"/>
  <c r="AA9" i="7" s="1"/>
  <c r="T39" i="7"/>
  <c r="T36" i="7"/>
  <c r="P3" i="7" a="1"/>
  <c r="P3" i="7" s="1"/>
  <c r="P11" i="7" a="1"/>
  <c r="P11" i="7" s="1"/>
  <c r="P19" i="7" a="1"/>
  <c r="P19" i="7" s="1"/>
  <c r="P27" i="7" a="1"/>
  <c r="P27" i="7" s="1"/>
  <c r="P35" i="7" a="1"/>
  <c r="P35" i="7" s="1"/>
  <c r="P43" i="7" a="1"/>
  <c r="P43" i="7" s="1"/>
  <c r="P51" i="7" a="1"/>
  <c r="P51" i="7" s="1"/>
  <c r="P59" i="7" a="1"/>
  <c r="P59" i="7" s="1"/>
  <c r="P67" i="7" a="1"/>
  <c r="P67" i="7" s="1"/>
  <c r="P10" i="7" a="1"/>
  <c r="P10" i="7" s="1"/>
  <c r="P28" i="7" a="1"/>
  <c r="P28" i="7" s="1"/>
  <c r="P36" i="7" a="1"/>
  <c r="P36" i="7" s="1"/>
  <c r="P44" i="7" a="1"/>
  <c r="P44" i="7" s="1"/>
  <c r="P52" i="7" a="1"/>
  <c r="P52" i="7" s="1"/>
  <c r="P60" i="7" a="1"/>
  <c r="P60" i="7" s="1"/>
  <c r="P68" i="7" a="1"/>
  <c r="P68" i="7" s="1"/>
  <c r="T31" i="7"/>
  <c r="P26" i="7" a="1"/>
  <c r="P26" i="7" s="1"/>
  <c r="P42" i="7" a="1"/>
  <c r="P42" i="7" s="1"/>
  <c r="P50" i="7" a="1"/>
  <c r="P50" i="7" s="1"/>
  <c r="T4" i="7"/>
  <c r="P20" i="7" a="1"/>
  <c r="P20" i="7" s="1"/>
  <c r="T9" i="7"/>
  <c r="T47" i="7"/>
  <c r="P5" i="7" a="1"/>
  <c r="P5" i="7" s="1"/>
  <c r="P13" i="7" a="1"/>
  <c r="P13" i="7" s="1"/>
  <c r="P21" i="7" a="1"/>
  <c r="P21" i="7" s="1"/>
  <c r="P29" i="7" a="1"/>
  <c r="P29" i="7" s="1"/>
  <c r="P37" i="7" a="1"/>
  <c r="P37" i="7" s="1"/>
  <c r="P45" i="7" a="1"/>
  <c r="P45" i="7" s="1"/>
  <c r="P53" i="7" a="1"/>
  <c r="P53" i="7" s="1"/>
  <c r="P61" i="7" a="1"/>
  <c r="P61" i="7" s="1"/>
  <c r="P34" i="7" a="1"/>
  <c r="P34" i="7" s="1"/>
  <c r="P58" i="7" a="1"/>
  <c r="P58" i="7" s="1"/>
  <c r="P12" i="7" a="1"/>
  <c r="P12" i="7" s="1"/>
  <c r="T10" i="7"/>
  <c r="T60" i="7"/>
  <c r="P6" i="7" a="1"/>
  <c r="P6" i="7" s="1"/>
  <c r="P14" i="7" a="1"/>
  <c r="P14" i="7" s="1"/>
  <c r="P22" i="7" a="1"/>
  <c r="P22" i="7" s="1"/>
  <c r="P30" i="7" a="1"/>
  <c r="P30" i="7" s="1"/>
  <c r="P38" i="7" a="1"/>
  <c r="P38" i="7" s="1"/>
  <c r="P46" i="7" a="1"/>
  <c r="P46" i="7" s="1"/>
  <c r="P54" i="7" a="1"/>
  <c r="P54" i="7" s="1"/>
  <c r="P62" i="7" a="1"/>
  <c r="P62" i="7" s="1"/>
  <c r="P18" i="7" a="1"/>
  <c r="P18" i="7" s="1"/>
  <c r="P66" i="7" a="1"/>
  <c r="P66" i="7" s="1"/>
  <c r="T41" i="7"/>
  <c r="P4" i="7" a="1"/>
  <c r="P4" i="7" s="1"/>
  <c r="T15" i="7"/>
  <c r="T68" i="7"/>
  <c r="P7" i="7" a="1"/>
  <c r="P7" i="7" s="1"/>
  <c r="P15" i="7" a="1"/>
  <c r="P15" i="7" s="1"/>
  <c r="P23" i="7" a="1"/>
  <c r="P23" i="7" s="1"/>
  <c r="P31" i="7" a="1"/>
  <c r="P31" i="7" s="1"/>
  <c r="P39" i="7" a="1"/>
  <c r="P39" i="7" s="1"/>
  <c r="P47" i="7" a="1"/>
  <c r="P47" i="7" s="1"/>
  <c r="P55" i="7" a="1"/>
  <c r="P55" i="7" s="1"/>
  <c r="P63" i="7" a="1"/>
  <c r="P63" i="7" s="1"/>
  <c r="T20" i="7"/>
  <c r="P8" i="7" a="1"/>
  <c r="P8" i="7" s="1"/>
  <c r="P16" i="7" a="1"/>
  <c r="P16" i="7" s="1"/>
  <c r="P24" i="7" a="1"/>
  <c r="P24" i="7" s="1"/>
  <c r="P32" i="7" a="1"/>
  <c r="P32" i="7" s="1"/>
  <c r="P40" i="7" a="1"/>
  <c r="P40" i="7" s="1"/>
  <c r="P48" i="7" a="1"/>
  <c r="P48" i="7" s="1"/>
  <c r="P56" i="7" a="1"/>
  <c r="P56" i="7" s="1"/>
  <c r="P64" i="7" a="1"/>
  <c r="P64" i="7" s="1"/>
  <c r="T25" i="7"/>
  <c r="P9" i="7" a="1"/>
  <c r="P9" i="7" s="1"/>
  <c r="P17" i="7" a="1"/>
  <c r="P17" i="7" s="1"/>
  <c r="P25" i="7" a="1"/>
  <c r="P25" i="7" s="1"/>
  <c r="P33" i="7" a="1"/>
  <c r="P33" i="7" s="1"/>
  <c r="P41" i="7" a="1"/>
  <c r="P41" i="7" s="1"/>
  <c r="P49" i="7" a="1"/>
  <c r="P49" i="7" s="1"/>
  <c r="P57" i="7" a="1"/>
  <c r="P57" i="7" s="1"/>
  <c r="P65" i="7" a="1"/>
  <c r="P65" i="7" s="1"/>
  <c r="U11" i="7" a="1"/>
  <c r="U11" i="7" s="1"/>
  <c r="U35" i="7" a="1"/>
  <c r="U35" i="7" s="1"/>
  <c r="U12" i="7" a="1"/>
  <c r="U12" i="7" s="1"/>
  <c r="U36" i="7" a="1"/>
  <c r="U36" i="7" s="1"/>
  <c r="U44" i="7" a="1"/>
  <c r="U44" i="7" s="1"/>
  <c r="U52" i="7" a="1"/>
  <c r="U52" i="7" s="1"/>
  <c r="U60" i="7" a="1"/>
  <c r="U60" i="7" s="1"/>
  <c r="U68" i="7" a="1"/>
  <c r="U68" i="7" s="1"/>
  <c r="U5" i="7" a="1"/>
  <c r="U5" i="7" s="1"/>
  <c r="U13" i="7" a="1"/>
  <c r="U13" i="7" s="1"/>
  <c r="U21" i="7" a="1"/>
  <c r="U21" i="7" s="1"/>
  <c r="U29" i="7" a="1"/>
  <c r="U29" i="7" s="1"/>
  <c r="U37" i="7" a="1"/>
  <c r="U37" i="7" s="1"/>
  <c r="U45" i="7" a="1"/>
  <c r="U45" i="7" s="1"/>
  <c r="U53" i="7" a="1"/>
  <c r="U53" i="7" s="1"/>
  <c r="U61" i="7" a="1"/>
  <c r="U61" i="7" s="1"/>
  <c r="U51" i="7" a="1"/>
  <c r="U51" i="7" s="1"/>
  <c r="U6" i="7" a="1"/>
  <c r="U6" i="7" s="1"/>
  <c r="U38" i="7" a="1"/>
  <c r="U38" i="7" s="1"/>
  <c r="U7" i="7" a="1"/>
  <c r="U7" i="7" s="1"/>
  <c r="U15" i="7" a="1"/>
  <c r="U15" i="7" s="1"/>
  <c r="U23" i="7" a="1"/>
  <c r="U23" i="7" s="1"/>
  <c r="U31" i="7" a="1"/>
  <c r="U31" i="7" s="1"/>
  <c r="U39" i="7" a="1"/>
  <c r="U39" i="7" s="1"/>
  <c r="U47" i="7" a="1"/>
  <c r="U47" i="7" s="1"/>
  <c r="U55" i="7" a="1"/>
  <c r="U55" i="7" s="1"/>
  <c r="U63" i="7" a="1"/>
  <c r="U63" i="7" s="1"/>
  <c r="U67" i="7" a="1"/>
  <c r="U67" i="7" s="1"/>
  <c r="U20" i="7" a="1"/>
  <c r="U20" i="7" s="1"/>
  <c r="U22" i="7" a="1"/>
  <c r="U22" i="7" s="1"/>
  <c r="U54" i="7" a="1"/>
  <c r="U54" i="7" s="1"/>
  <c r="U8" i="7" a="1"/>
  <c r="U8" i="7" s="1"/>
  <c r="U16" i="7" a="1"/>
  <c r="U16" i="7" s="1"/>
  <c r="U24" i="7" a="1"/>
  <c r="U24" i="7" s="1"/>
  <c r="U32" i="7" a="1"/>
  <c r="U32" i="7" s="1"/>
  <c r="U40" i="7" a="1"/>
  <c r="U40" i="7" s="1"/>
  <c r="U48" i="7" a="1"/>
  <c r="U48" i="7" s="1"/>
  <c r="U56" i="7" a="1"/>
  <c r="U56" i="7" s="1"/>
  <c r="U64" i="7" a="1"/>
  <c r="U64" i="7" s="1"/>
  <c r="U27" i="7" a="1"/>
  <c r="U27" i="7" s="1"/>
  <c r="U59" i="7" a="1"/>
  <c r="U59" i="7" s="1"/>
  <c r="U4" i="7" a="1"/>
  <c r="U4" i="7" s="1"/>
  <c r="U14" i="7" a="1"/>
  <c r="U14" i="7" s="1"/>
  <c r="U46" i="7" a="1"/>
  <c r="U46" i="7" s="1"/>
  <c r="U9" i="7" a="1"/>
  <c r="U9" i="7" s="1"/>
  <c r="U17" i="7" a="1"/>
  <c r="U17" i="7" s="1"/>
  <c r="U25" i="7" a="1"/>
  <c r="U25" i="7" s="1"/>
  <c r="U33" i="7" a="1"/>
  <c r="U33" i="7" s="1"/>
  <c r="U41" i="7" a="1"/>
  <c r="U41" i="7" s="1"/>
  <c r="U49" i="7" a="1"/>
  <c r="U49" i="7" s="1"/>
  <c r="U57" i="7" a="1"/>
  <c r="U57" i="7" s="1"/>
  <c r="U65" i="7" a="1"/>
  <c r="U65" i="7" s="1"/>
  <c r="U19" i="7" a="1"/>
  <c r="U19" i="7" s="1"/>
  <c r="U43" i="7" a="1"/>
  <c r="U43" i="7" s="1"/>
  <c r="U28" i="7" a="1"/>
  <c r="U28" i="7" s="1"/>
  <c r="U30" i="7" a="1"/>
  <c r="U30" i="7" s="1"/>
  <c r="U62" i="7" a="1"/>
  <c r="U62" i="7" s="1"/>
  <c r="U10" i="7" a="1"/>
  <c r="U10" i="7" s="1"/>
  <c r="U18" i="7" a="1"/>
  <c r="U18" i="7" s="1"/>
  <c r="U26" i="7" a="1"/>
  <c r="U26" i="7" s="1"/>
  <c r="U34" i="7" a="1"/>
  <c r="U34" i="7" s="1"/>
  <c r="U42" i="7" a="1"/>
  <c r="U42" i="7" s="1"/>
  <c r="U50" i="7" a="1"/>
  <c r="U50" i="7" s="1"/>
  <c r="U58" i="7" a="1"/>
  <c r="U58" i="7" s="1"/>
  <c r="U66" i="7" a="1"/>
  <c r="U66" i="7" s="1"/>
  <c r="T26" i="7"/>
  <c r="T42" i="7"/>
  <c r="T49" i="7"/>
  <c r="T55" i="7"/>
  <c r="T17" i="7"/>
  <c r="T33" i="7"/>
  <c r="T57" i="7"/>
  <c r="T63" i="7"/>
  <c r="T12" i="7"/>
  <c r="T7" i="7"/>
  <c r="T23" i="7"/>
  <c r="T62" i="7"/>
  <c r="T54" i="7"/>
  <c r="T46" i="7"/>
  <c r="T38" i="7"/>
  <c r="T30" i="7"/>
  <c r="T22" i="7"/>
  <c r="T14" i="7"/>
  <c r="T6" i="7"/>
  <c r="T67" i="7"/>
  <c r="T59" i="7"/>
  <c r="T51" i="7"/>
  <c r="T43" i="7"/>
  <c r="T35" i="7"/>
  <c r="T27" i="7"/>
  <c r="T19" i="7"/>
  <c r="T11" i="7"/>
  <c r="T3" i="7"/>
  <c r="T64" i="7"/>
  <c r="T56" i="7"/>
  <c r="T48" i="7"/>
  <c r="T40" i="7"/>
  <c r="T32" i="7"/>
  <c r="T24" i="7"/>
  <c r="T16" i="7"/>
  <c r="T8" i="7"/>
  <c r="T61" i="7"/>
  <c r="T53" i="7"/>
  <c r="T45" i="7"/>
  <c r="T37" i="7"/>
  <c r="T29" i="7"/>
  <c r="T21" i="7"/>
  <c r="T13" i="7"/>
  <c r="T5" i="7"/>
  <c r="T66" i="7"/>
  <c r="T58" i="7"/>
  <c r="T50" i="7"/>
  <c r="T28" i="7"/>
  <c r="T44" i="7"/>
  <c r="T65" i="7"/>
  <c r="T18" i="7"/>
  <c r="T34" i="7"/>
  <c r="T52" i="7"/>
  <c r="Z68" i="7"/>
  <c r="Z15" i="7"/>
  <c r="Z31" i="7"/>
  <c r="Z39" i="7"/>
  <c r="Z47" i="7"/>
  <c r="Z55" i="7"/>
  <c r="Z63" i="7"/>
  <c r="Z10" i="7"/>
  <c r="Z18" i="7"/>
  <c r="Z26" i="7"/>
  <c r="Z34" i="7"/>
  <c r="Z42" i="7"/>
  <c r="Z50" i="7"/>
  <c r="Z58" i="7"/>
  <c r="Z66" i="7"/>
  <c r="Z5" i="7"/>
  <c r="Z13" i="7"/>
  <c r="Z21" i="7"/>
  <c r="Z29" i="7"/>
  <c r="Z37" i="7"/>
  <c r="Z45" i="7"/>
  <c r="Z53" i="7"/>
  <c r="Z61" i="7"/>
  <c r="Z8" i="7"/>
  <c r="Z16" i="7"/>
  <c r="Z24" i="7"/>
  <c r="Z32" i="7"/>
  <c r="Z40" i="7"/>
  <c r="Z48" i="7"/>
  <c r="Z56" i="7"/>
  <c r="Z3" i="7"/>
  <c r="Z11" i="7"/>
  <c r="Z19" i="7"/>
  <c r="Z27" i="7"/>
  <c r="Z35" i="7"/>
  <c r="Z43" i="7"/>
  <c r="Z51" i="7"/>
  <c r="Z59" i="7"/>
  <c r="Z67" i="7"/>
  <c r="Z6" i="7"/>
  <c r="Z14" i="7"/>
  <c r="Z22" i="7"/>
  <c r="Z30" i="7"/>
  <c r="Z38" i="7"/>
  <c r="Z46" i="7"/>
  <c r="Z54" i="7"/>
  <c r="Z62" i="7"/>
  <c r="Z7" i="7"/>
  <c r="Z23" i="7"/>
  <c r="Z64" i="7"/>
  <c r="Z9" i="7"/>
  <c r="Z17" i="7"/>
  <c r="Z25" i="7"/>
  <c r="Z33" i="7"/>
  <c r="Z41" i="7"/>
  <c r="Z49" i="7"/>
  <c r="Z57" i="7"/>
  <c r="Z65" i="7"/>
  <c r="Z4" i="7"/>
  <c r="Z12" i="7"/>
  <c r="Z20" i="7"/>
  <c r="Z28" i="7"/>
  <c r="Z36" i="7"/>
  <c r="Z44" i="7"/>
  <c r="Z52" i="7"/>
  <c r="Z60" i="7"/>
  <c r="Z2" i="7" l="1"/>
  <c r="AD2" i="7" l="1"/>
  <c r="R3" i="3"/>
  <c r="AD46" i="7" l="1"/>
  <c r="AD22" i="7"/>
  <c r="AD61" i="7"/>
  <c r="AD37" i="7"/>
  <c r="AD13" i="7"/>
  <c r="AD60" i="7"/>
  <c r="AD67" i="7"/>
  <c r="AD59" i="7"/>
  <c r="AD51" i="7"/>
  <c r="AD43" i="7"/>
  <c r="AD35" i="7"/>
  <c r="AD27" i="7"/>
  <c r="AD19" i="7"/>
  <c r="AD11" i="7"/>
  <c r="AD3" i="7"/>
  <c r="AD62" i="7"/>
  <c r="AD6" i="7"/>
  <c r="AD54" i="7"/>
  <c r="AD14" i="7"/>
  <c r="AD53" i="7"/>
  <c r="AD29" i="7"/>
  <c r="AD21" i="7"/>
  <c r="AD44" i="7"/>
  <c r="AD12" i="7"/>
  <c r="AD58" i="7"/>
  <c r="AD34" i="7"/>
  <c r="AD10" i="7"/>
  <c r="AD65" i="7"/>
  <c r="AD57" i="7"/>
  <c r="AD49" i="7"/>
  <c r="AD41" i="7"/>
  <c r="AD33" i="7"/>
  <c r="AD25" i="7"/>
  <c r="AD17" i="7"/>
  <c r="AD9" i="7"/>
  <c r="AD38" i="7"/>
  <c r="AD68" i="7"/>
  <c r="AD52" i="7"/>
  <c r="AD28" i="7"/>
  <c r="AD4" i="7"/>
  <c r="AD66" i="7"/>
  <c r="AD50" i="7"/>
  <c r="AD26" i="7"/>
  <c r="AD18" i="7"/>
  <c r="AD64" i="7"/>
  <c r="AD56" i="7"/>
  <c r="AD48" i="7"/>
  <c r="AD40" i="7"/>
  <c r="AD32" i="7"/>
  <c r="AD24" i="7"/>
  <c r="AD16" i="7"/>
  <c r="AD8" i="7"/>
  <c r="AD30" i="7"/>
  <c r="AD45" i="7"/>
  <c r="AD5" i="7"/>
  <c r="AD36" i="7"/>
  <c r="AD20" i="7"/>
  <c r="AD42" i="7"/>
  <c r="AD63" i="7"/>
  <c r="AD55" i="7"/>
  <c r="AD47" i="7"/>
  <c r="AD39" i="7"/>
  <c r="AD31" i="7"/>
  <c r="AD23" i="7"/>
  <c r="AD15" i="7"/>
  <c r="AD7" i="7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3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4" i="4"/>
  <c r="B12" i="3" s="1"/>
  <c r="A3" i="4"/>
  <c r="B8" i="3" s="1"/>
  <c r="P2" i="7" l="1" a="1"/>
  <c r="P2" i="7" s="1"/>
  <c r="AA2" i="7" a="1"/>
  <c r="AA2" i="7" s="1"/>
  <c r="B54" i="3"/>
  <c r="B32" i="3"/>
  <c r="B7" i="3"/>
  <c r="B50" i="3"/>
  <c r="B40" i="3"/>
  <c r="B18" i="3"/>
  <c r="B49" i="3"/>
  <c r="B17" i="3"/>
  <c r="B3" i="3"/>
  <c r="B58" i="3"/>
  <c r="B48" i="3"/>
  <c r="B38" i="3"/>
  <c r="B26" i="3"/>
  <c r="B16" i="3"/>
  <c r="B5" i="3"/>
  <c r="B63" i="3"/>
  <c r="B51" i="3"/>
  <c r="B41" i="3"/>
  <c r="B31" i="3"/>
  <c r="B19" i="3"/>
  <c r="B62" i="3"/>
  <c r="B30" i="3"/>
  <c r="B59" i="3"/>
  <c r="B39" i="3"/>
  <c r="B27" i="3"/>
  <c r="B67" i="3"/>
  <c r="B57" i="3"/>
  <c r="B47" i="3"/>
  <c r="B35" i="3"/>
  <c r="B25" i="3"/>
  <c r="B15" i="3"/>
  <c r="B4" i="3"/>
  <c r="B14" i="3"/>
  <c r="B65" i="3"/>
  <c r="B55" i="3"/>
  <c r="B43" i="3"/>
  <c r="B33" i="3"/>
  <c r="B23" i="3"/>
  <c r="B11" i="3"/>
  <c r="B66" i="3"/>
  <c r="B56" i="3"/>
  <c r="B46" i="3"/>
  <c r="B34" i="3"/>
  <c r="B24" i="3"/>
  <c r="B10" i="3"/>
  <c r="B9" i="3"/>
  <c r="B64" i="3"/>
  <c r="B42" i="3"/>
  <c r="B22" i="3"/>
  <c r="U3" i="7" a="1"/>
  <c r="U3" i="7" s="1"/>
  <c r="AA3" i="7" a="1"/>
  <c r="AA3" i="7" s="1"/>
  <c r="B6" i="3"/>
  <c r="B69" i="3"/>
  <c r="B61" i="3"/>
  <c r="B53" i="3"/>
  <c r="B45" i="3"/>
  <c r="B37" i="3"/>
  <c r="B29" i="3"/>
  <c r="B21" i="3"/>
  <c r="B13" i="3"/>
  <c r="B68" i="3"/>
  <c r="B60" i="3"/>
  <c r="B52" i="3"/>
  <c r="B44" i="3"/>
  <c r="B36" i="3"/>
  <c r="B28" i="3"/>
  <c r="B20" i="3"/>
  <c r="J3" i="3" l="1"/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<sst xmlns="http://schemas.openxmlformats.org/spreadsheetml/2006/main" count="252" uniqueCount="176">
  <si>
    <t>Purpose of Investigation</t>
  </si>
  <si>
    <t>Short explanation</t>
  </si>
  <si>
    <t xml:space="preserve">uncertainty </t>
  </si>
  <si>
    <t xml:space="preserve">sensitivity </t>
  </si>
  <si>
    <t xml:space="preserve">scaling effect </t>
  </si>
  <si>
    <t> </t>
  </si>
  <si>
    <t>Parameter Name</t>
  </si>
  <si>
    <t>Unit</t>
  </si>
  <si>
    <t>Default Value</t>
  </si>
  <si>
    <t>Type of uncertainty</t>
  </si>
  <si>
    <t>Randomness or Lack of Knowledge/Data?</t>
  </si>
  <si>
    <t>Uncertainty Representation Type</t>
  </si>
  <si>
    <t>(automatic suggestion)</t>
  </si>
  <si>
    <t>Uncertain parameter</t>
  </si>
  <si>
    <t>Set</t>
  </si>
  <si>
    <t>X</t>
  </si>
  <si>
    <t xml:space="preserve">model (structure) uncertainty </t>
  </si>
  <si>
    <t>Experiment Setup Type</t>
  </si>
  <si>
    <t>Precision of equipment</t>
  </si>
  <si>
    <t>Measurement Uncertainty</t>
  </si>
  <si>
    <t>Pure simulation/Co-simulation/multiple RIs</t>
  </si>
  <si>
    <t>Type of Uncertainty</t>
  </si>
  <si>
    <t>Classification of Uncertainty</t>
  </si>
  <si>
    <t>Type of Representation</t>
  </si>
  <si>
    <t>relation to model</t>
  </si>
  <si>
    <t>PoI effect type</t>
  </si>
  <si>
    <t>Representational uncertainty</t>
  </si>
  <si>
    <t>Other type of RI uncertainty</t>
  </si>
  <si>
    <t>seasonal and random variability</t>
  </si>
  <si>
    <t>epistemic and aleatory</t>
  </si>
  <si>
    <t>Interval</t>
  </si>
  <si>
    <t>Pure simulation/monolithic/single RI</t>
  </si>
  <si>
    <t>Model accuracy
Type of simulation (EMT vs RMS vs Power Flow)</t>
  </si>
  <si>
    <t>spatial uncertainty</t>
  </si>
  <si>
    <t>Distribution</t>
  </si>
  <si>
    <t>Pure simulation/Co-simulation/single RI</t>
  </si>
  <si>
    <t>Synchronization and interface between multi-vendor simulation platforms with different time scales 
Synchronization and interface between multiple domain simulations at different time scales
Computanional capacity</t>
  </si>
  <si>
    <t>seasonal variability and spatial uncertainty</t>
  </si>
  <si>
    <t>P-Box</t>
  </si>
  <si>
    <t>Pure simulation/monolithic/multiple RIs</t>
  </si>
  <si>
    <t>Signal exchange synchronization due to communication delays (only for the case of online/real-time data exchange)
Package loss
Computational capacity</t>
  </si>
  <si>
    <t>uncertain initial state</t>
  </si>
  <si>
    <t>Fuzzy Set</t>
  </si>
  <si>
    <t>HIL/single RI</t>
  </si>
  <si>
    <t>Limited bandwidth of the HIL setup 
Experimental measurement (e.g. sensor noise, signal convension card quantization noise)
Time-steps of the real-time simulator 
HIL setup time delay and instability 
Limited capability of the power amplifier for PHIL test (voltage level, power capability) 
Model accuracy  
I/O cards' sampling rate</t>
  </si>
  <si>
    <t xml:space="preserve"> </t>
  </si>
  <si>
    <t>control parameter</t>
  </si>
  <si>
    <t>epistemic</t>
  </si>
  <si>
    <t>Fuzzy Interval</t>
  </si>
  <si>
    <t>PSIL/single RI</t>
  </si>
  <si>
    <t>Model accuracy</t>
  </si>
  <si>
    <t>Dempster-Shafer Structure (DSS)</t>
  </si>
  <si>
    <t>HIL/multiple RIs</t>
  </si>
  <si>
    <t xml:space="preserve">Limited bandwidth of the HIL setup 
Experimental measurement (e.g. sensor noise, signal convension card quantization noise)
Time-step difference of the real-time simulator for each RI
HIL setup time delay and instability 
Limited capability of the power amplifier for PHIL test (voltage level, power capability) 
Model accuracy  </t>
  </si>
  <si>
    <t>Signal exchange synchronization due to communication delays (only for the case of online/real-time data exchange)
Package loss</t>
  </si>
  <si>
    <t>model uncertainty</t>
  </si>
  <si>
    <t>Random Fuzzy Variables (RFV)</t>
  </si>
  <si>
    <t>Pure HW/Single RI</t>
  </si>
  <si>
    <t>Lab feasible grid parameters</t>
  </si>
  <si>
    <t>Measurement</t>
  </si>
  <si>
    <t>(white) noise</t>
  </si>
  <si>
    <t>aleatory</t>
  </si>
  <si>
    <t>Pure HW/Multiple Ris</t>
  </si>
  <si>
    <t>Other combination</t>
  </si>
  <si>
    <t xml:space="preserve">  </t>
  </si>
  <si>
    <t>Type of effect</t>
  </si>
  <si>
    <t>Validation</t>
  </si>
  <si>
    <t>Discussion of specific representation issues</t>
  </si>
  <si>
    <t>Discussion of other specific RI uncertainty issues</t>
  </si>
  <si>
    <t>Experiment Name</t>
  </si>
  <si>
    <t>Simulator Limitations
Computational capacity</t>
  </si>
  <si>
    <t>PoI #</t>
  </si>
  <si>
    <t>2) Factors in screening</t>
  </si>
  <si>
    <t>Range</t>
  </si>
  <si>
    <t>max</t>
  </si>
  <si>
    <t>min</t>
  </si>
  <si>
    <t>SC Subsystem ID</t>
  </si>
  <si>
    <t>1.1</t>
  </si>
  <si>
    <t>Param</t>
  </si>
  <si>
    <t>idx</t>
  </si>
  <si>
    <t>System Component List</t>
  </si>
  <si>
    <t>Component Name</t>
  </si>
  <si>
    <t>Subsystem Name</t>
  </si>
  <si>
    <t>Description</t>
  </si>
  <si>
    <t>Subs. #</t>
  </si>
  <si>
    <t>Comp. #</t>
  </si>
  <si>
    <t>ID</t>
  </si>
  <si>
    <t>PoI#</t>
  </si>
  <si>
    <t>Component</t>
  </si>
  <si>
    <r>
      <t xml:space="preserve">Component Name 
</t>
    </r>
    <r>
      <rPr>
        <i/>
        <sz val="11"/>
        <color theme="1"/>
        <rFont val="Calibri"/>
        <family val="2"/>
        <scheme val="minor"/>
      </rPr>
      <t>(automatic)</t>
    </r>
  </si>
  <si>
    <t>System Illustrations</t>
  </si>
  <si>
    <t>PoI Target metric (automatic)</t>
  </si>
  <si>
    <t>3) Factor ranking</t>
  </si>
  <si>
    <t>0) Target Metric(s)</t>
  </si>
  <si>
    <t>3) Ranked factors</t>
  </si>
  <si>
    <t xml:space="preserve">4) Mapping to experimental Parameter and Range </t>
  </si>
  <si>
    <t>PoI Factor Analysis</t>
  </si>
  <si>
    <t>x</t>
  </si>
  <si>
    <t>Y</t>
  </si>
  <si>
    <t>y</t>
  </si>
  <si>
    <t>1) Factors available</t>
  </si>
  <si>
    <t>Potential Factors</t>
  </si>
  <si>
    <t>Screening Factors</t>
  </si>
  <si>
    <t>Ranked Factors</t>
  </si>
  <si>
    <t>Short explanation for Representation Type</t>
  </si>
  <si>
    <t>1) 
Potential factor?</t>
  </si>
  <si>
    <t>Formula
(optional: List of parameters for metric)</t>
  </si>
  <si>
    <t>2) Factor in screening for PoI?</t>
  </si>
  <si>
    <t>Rank</t>
  </si>
  <si>
    <t>PoI</t>
  </si>
  <si>
    <t>Selected?</t>
  </si>
  <si>
    <t>Available Options</t>
  </si>
  <si>
    <t xml:space="preserve">Screening effects and variability of key optimisation targets on available parameters </t>
  </si>
  <si>
    <t>Characterization of first order and higher order effects of selected parameters</t>
  </si>
  <si>
    <t xml:space="preserve">Non-linear Characterisation of input-output effects for identified key parameters
</t>
  </si>
  <si>
    <t>Degradation_Li; Losses_HESS</t>
  </si>
  <si>
    <t>Control System</t>
  </si>
  <si>
    <t>Controller</t>
  </si>
  <si>
    <t>real-time controller</t>
  </si>
  <si>
    <t>Energy Storage</t>
  </si>
  <si>
    <t>Super Cap (SC)</t>
  </si>
  <si>
    <t>Lithium Battery</t>
  </si>
  <si>
    <t>VRB</t>
  </si>
  <si>
    <t>Grid</t>
  </si>
  <si>
    <t>PCC</t>
  </si>
  <si>
    <t>point of common coupling</t>
  </si>
  <si>
    <t>Framework</t>
  </si>
  <si>
    <t>sampler</t>
  </si>
  <si>
    <t xml:space="preserve">System Configuration </t>
  </si>
  <si>
    <t>Pset_HESS</t>
  </si>
  <si>
    <t>rf</t>
  </si>
  <si>
    <t>sc</t>
  </si>
  <si>
    <t>Pset_SC</t>
  </si>
  <si>
    <t>Pset_Li</t>
  </si>
  <si>
    <t>Pset_VRB</t>
  </si>
  <si>
    <t>Super Capacitor</t>
  </si>
  <si>
    <t>LithiumBattery</t>
  </si>
  <si>
    <t>Vanadium-Redox Flow Battery</t>
  </si>
  <si>
    <t>SC</t>
  </si>
  <si>
    <t>P_SC,max</t>
  </si>
  <si>
    <t>Li</t>
  </si>
  <si>
    <t>P_Li,max</t>
  </si>
  <si>
    <t>P_VRB,max</t>
  </si>
  <si>
    <t>eta_SC</t>
  </si>
  <si>
    <t>E_SC,max</t>
  </si>
  <si>
    <t>eta_Li</t>
  </si>
  <si>
    <t>E_Li,max</t>
  </si>
  <si>
    <t>eta_VRB</t>
  </si>
  <si>
    <t>E_VRB,max</t>
  </si>
  <si>
    <t>P_SC_meas</t>
  </si>
  <si>
    <t>P_Li_meas</t>
  </si>
  <si>
    <t>P_VRB_meas</t>
  </si>
  <si>
    <t>P_HESS_meas</t>
  </si>
  <si>
    <t>restoration factor (rf)</t>
  </si>
  <si>
    <t>Simulation setup with same controller as in Lab, but with simplified storage models. Model quality uncertain</t>
  </si>
  <si>
    <t>fixed Round-trip delay of 1s</t>
  </si>
  <si>
    <t>Full HW setup with custom interfaces - i.e. interfaces are not commercial type; fixed 1s sampling; input data extrinsic</t>
  </si>
  <si>
    <t>power and SOC measurement; epsecially SOC is device-automation dependent and thus source of uncertainty</t>
  </si>
  <si>
    <t>VRB capacity fraction (cf)</t>
  </si>
  <si>
    <t>[-]</t>
  </si>
  <si>
    <t>P_set_HESS</t>
  </si>
  <si>
    <t>[kW]</t>
  </si>
  <si>
    <t>2.1</t>
  </si>
  <si>
    <t>2.2</t>
  </si>
  <si>
    <t>2.3</t>
  </si>
  <si>
    <t>[kWh]</t>
  </si>
  <si>
    <t>constrained by P_Hess, Max and other storage power caps</t>
  </si>
  <si>
    <t>a_SC*P_HESS,max</t>
  </si>
  <si>
    <t>a_Li*P_HESS,max</t>
  </si>
  <si>
    <t>(1-a_SC-a_Li)*P_HESS,max</t>
  </si>
  <si>
    <t>Representation as a set of random sample sequences of 1-2h duration; "blocking factor"</t>
  </si>
  <si>
    <t>blocking</t>
  </si>
  <si>
    <t>Simulation and experiment framework code</t>
  </si>
  <si>
    <r>
      <t xml:space="preserve">Representational Uncertainty 
</t>
    </r>
    <r>
      <rPr>
        <i/>
        <sz val="11"/>
        <color theme="1"/>
        <rFont val="Calibri"/>
        <family val="2"/>
        <scheme val="minor"/>
      </rPr>
      <t>(automatic suggestion)</t>
    </r>
  </si>
  <si>
    <r>
      <t xml:space="preserve">Other Type of RI Uncertainty
</t>
    </r>
    <r>
      <rPr>
        <i/>
        <sz val="11"/>
        <color theme="1"/>
        <rFont val="Calibri"/>
        <family val="2"/>
        <scheme val="minor"/>
      </rPr>
      <t>(automatic suggestion)</t>
    </r>
  </si>
  <si>
    <t>&lt;Add your own 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</si>
</sst>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family val="1"/>
      <charset val="16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/>
    <xf numFmtId="0" fontId="0" fillId="0" borderId="5" xfId="0" applyBorder="1"/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/>
    <xf numFmtId="0" fontId="1" fillId="5" borderId="25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/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2" borderId="32" xfId="0" applyFill="1" applyBorder="1"/>
    <xf numFmtId="0" fontId="0" fillId="3" borderId="32" xfId="0" applyFill="1" applyBorder="1"/>
    <xf numFmtId="0" fontId="1" fillId="0" borderId="0" xfId="0" applyFont="1"/>
    <xf numFmtId="0" fontId="3" fillId="6" borderId="26" xfId="1" applyBorder="1" applyAlignment="1">
      <alignment wrapText="1"/>
    </xf>
    <xf numFmtId="0" fontId="3" fillId="6" borderId="26" xfId="1" applyBorder="1"/>
    <xf numFmtId="0" fontId="3" fillId="6" borderId="26" xfId="1" applyBorder="1" applyAlignment="1">
      <alignment vertical="center" wrapText="1"/>
    </xf>
    <xf numFmtId="0" fontId="3" fillId="6" borderId="30" xfId="1" applyBorder="1" applyAlignment="1">
      <alignment vertical="center" wrapText="1"/>
    </xf>
    <xf numFmtId="0" fontId="3" fillId="6" borderId="35" xfId="1" applyBorder="1" applyAlignment="1">
      <alignment vertical="center" wrapText="1"/>
    </xf>
    <xf numFmtId="0" fontId="3" fillId="6" borderId="30" xfId="1" applyBorder="1" applyAlignment="1">
      <alignment wrapText="1"/>
    </xf>
    <xf numFmtId="0" fontId="3" fillId="6" borderId="41" xfId="1" applyBorder="1" applyAlignment="1">
      <alignment vertical="center" wrapText="1"/>
    </xf>
    <xf numFmtId="0" fontId="3" fillId="6" borderId="0" xfId="1"/>
    <xf numFmtId="0" fontId="3" fillId="6" borderId="0" xfId="1" applyAlignment="1">
      <alignment vertical="center" wrapText="1"/>
    </xf>
    <xf numFmtId="0" fontId="3" fillId="6" borderId="31" xfId="1" applyBorder="1" applyAlignment="1">
      <alignment vertical="center" wrapText="1"/>
    </xf>
    <xf numFmtId="0" fontId="3" fillId="6" borderId="27" xfId="1" applyBorder="1"/>
    <xf numFmtId="0" fontId="0" fillId="8" borderId="0" xfId="0" applyFill="1"/>
    <xf numFmtId="0" fontId="0" fillId="8" borderId="47" xfId="0" applyFill="1" applyBorder="1" applyAlignment="1">
      <alignment vertical="center" wrapText="1"/>
    </xf>
    <xf numFmtId="0" fontId="0" fillId="8" borderId="14" xfId="0" applyFill="1" applyBorder="1" applyAlignment="1">
      <alignment wrapText="1"/>
    </xf>
    <xf numFmtId="0" fontId="0" fillId="8" borderId="14" xfId="0" applyFill="1" applyBorder="1"/>
    <xf numFmtId="0" fontId="0" fillId="8" borderId="16" xfId="0" applyFill="1" applyBorder="1"/>
    <xf numFmtId="0" fontId="0" fillId="8" borderId="16" xfId="0" applyFill="1" applyBorder="1" applyAlignment="1">
      <alignment wrapText="1"/>
    </xf>
    <xf numFmtId="0" fontId="0" fillId="8" borderId="45" xfId="0" applyFill="1" applyBorder="1"/>
    <xf numFmtId="0" fontId="0" fillId="8" borderId="48" xfId="0" applyFill="1" applyBorder="1"/>
    <xf numFmtId="0" fontId="0" fillId="8" borderId="15" xfId="0" applyFill="1" applyBorder="1"/>
    <xf numFmtId="0" fontId="3" fillId="7" borderId="1" xfId="2" applyBorder="1"/>
    <xf numFmtId="0" fontId="1" fillId="7" borderId="1" xfId="2" applyFont="1" applyBorder="1"/>
    <xf numFmtId="0" fontId="1" fillId="3" borderId="18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26" xfId="0" applyFill="1" applyBorder="1"/>
    <xf numFmtId="0" fontId="0" fillId="3" borderId="27" xfId="0" applyFill="1" applyBorder="1"/>
    <xf numFmtId="0" fontId="1" fillId="4" borderId="17" xfId="0" applyFont="1" applyFill="1" applyBorder="1" applyAlignment="1">
      <alignment horizontal="center"/>
    </xf>
    <xf numFmtId="0" fontId="0" fillId="4" borderId="2" xfId="0" applyFill="1" applyBorder="1" applyAlignment="1">
      <alignment vertical="center" wrapText="1"/>
    </xf>
    <xf numFmtId="0" fontId="0" fillId="4" borderId="11" xfId="0" applyFill="1" applyBorder="1" applyAlignment="1">
      <alignment wrapText="1"/>
    </xf>
    <xf numFmtId="0" fontId="0" fillId="4" borderId="11" xfId="0" applyFill="1" applyBorder="1"/>
    <xf numFmtId="0" fontId="0" fillId="4" borderId="5" xfId="0" applyFill="1" applyBorder="1"/>
    <xf numFmtId="0" fontId="1" fillId="3" borderId="19" xfId="0" applyFont="1" applyFill="1" applyBorder="1" applyAlignment="1">
      <alignment horizontal="center"/>
    </xf>
    <xf numFmtId="49" fontId="0" fillId="3" borderId="29" xfId="0" applyNumberFormat="1" applyFill="1" applyBorder="1" applyAlignment="1">
      <alignment horizontal="left" vertical="center" wrapText="1"/>
    </xf>
    <xf numFmtId="0" fontId="0" fillId="3" borderId="29" xfId="0" applyFill="1" applyBorder="1" applyAlignment="1">
      <alignment horizontal="left" vertical="top" wrapText="1"/>
    </xf>
    <xf numFmtId="0" fontId="0" fillId="3" borderId="23" xfId="0" applyFill="1" applyBorder="1" applyAlignment="1">
      <alignment vertical="center" wrapText="1"/>
    </xf>
    <xf numFmtId="0" fontId="1" fillId="9" borderId="18" xfId="0" applyFont="1" applyFill="1" applyBorder="1" applyAlignment="1">
      <alignment horizontal="center" wrapText="1"/>
    </xf>
    <xf numFmtId="0" fontId="0" fillId="9" borderId="20" xfId="0" applyFill="1" applyBorder="1" applyAlignment="1">
      <alignment horizontal="left" wrapText="1"/>
    </xf>
    <xf numFmtId="0" fontId="0" fillId="9" borderId="1" xfId="0" applyFill="1" applyBorder="1"/>
    <xf numFmtId="0" fontId="0" fillId="9" borderId="6" xfId="0" applyFill="1" applyBorder="1"/>
    <xf numFmtId="0" fontId="1" fillId="5" borderId="19" xfId="0" applyFont="1" applyFill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/>
    <xf numFmtId="0" fontId="1" fillId="0" borderId="5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3" borderId="28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1" fillId="6" borderId="39" xfId="1" applyFont="1" applyBorder="1" applyAlignment="1">
      <alignment horizontal="center" wrapText="1"/>
    </xf>
    <xf numFmtId="0" fontId="1" fillId="8" borderId="46" xfId="0" applyFont="1" applyFill="1" applyBorder="1" applyAlignment="1">
      <alignment horizontal="center" wrapText="1"/>
    </xf>
    <xf numFmtId="0" fontId="10" fillId="9" borderId="18" xfId="0" applyFont="1" applyFill="1" applyBorder="1" applyAlignment="1">
      <alignment horizontal="center" wrapText="1"/>
    </xf>
    <xf numFmtId="0" fontId="11" fillId="9" borderId="20" xfId="0" applyFont="1" applyFill="1" applyBorder="1" applyAlignment="1">
      <alignment horizontal="left" wrapText="1"/>
    </xf>
    <xf numFmtId="0" fontId="11" fillId="9" borderId="1" xfId="0" applyFont="1" applyFill="1" applyBorder="1"/>
    <xf numFmtId="0" fontId="11" fillId="0" borderId="0" xfId="0" applyFont="1"/>
    <xf numFmtId="49" fontId="0" fillId="5" borderId="13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43" xfId="0" applyNumberFormat="1" applyFill="1" applyBorder="1" applyAlignment="1">
      <alignment horizontal="center" vertical="center"/>
    </xf>
    <xf numFmtId="49" fontId="0" fillId="5" borderId="44" xfId="0" applyNumberFormat="1" applyFill="1" applyBorder="1" applyAlignment="1">
      <alignment horizontal="center" vertical="center"/>
    </xf>
    <xf numFmtId="49" fontId="0" fillId="5" borderId="42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0" fillId="5" borderId="32" xfId="0" applyNumberFormat="1" applyFill="1" applyBorder="1"/>
    <xf numFmtId="0" fontId="6" fillId="10" borderId="2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wrapText="1"/>
    </xf>
    <xf numFmtId="0" fontId="1" fillId="5" borderId="2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57" xfId="0" applyFont="1" applyFill="1" applyBorder="1" applyAlignment="1">
      <alignment horizontal="center"/>
    </xf>
    <xf numFmtId="0" fontId="1" fillId="5" borderId="0" xfId="0" applyFont="1" applyFill="1" applyAlignment="1">
      <alignment vertical="center" wrapText="1"/>
    </xf>
    <xf numFmtId="0" fontId="1" fillId="5" borderId="58" xfId="0" applyFont="1" applyFill="1" applyBorder="1" applyAlignment="1">
      <alignment horizontal="center" wrapText="1"/>
    </xf>
    <xf numFmtId="0" fontId="1" fillId="5" borderId="59" xfId="0" applyFont="1" applyFill="1" applyBorder="1" applyAlignment="1">
      <alignment horizontal="center" wrapText="1"/>
    </xf>
    <xf numFmtId="0" fontId="1" fillId="5" borderId="31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0" fillId="5" borderId="57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47" xfId="0" applyFill="1" applyBorder="1" applyAlignment="1">
      <alignment horizontal="center" vertical="center"/>
    </xf>
    <xf numFmtId="0" fontId="1" fillId="11" borderId="58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0" fillId="3" borderId="6" xfId="0" applyFill="1" applyBorder="1"/>
    <xf numFmtId="0" fontId="11" fillId="9" borderId="6" xfId="0" applyFont="1" applyFill="1" applyBorder="1"/>
    <xf numFmtId="0" fontId="1" fillId="5" borderId="24" xfId="0" applyFont="1" applyFill="1" applyBorder="1" applyAlignment="1">
      <alignment horizontal="center" wrapText="1"/>
    </xf>
    <xf numFmtId="0" fontId="6" fillId="12" borderId="21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wrapText="1"/>
    </xf>
    <xf numFmtId="0" fontId="9" fillId="10" borderId="61" xfId="0" applyFont="1" applyFill="1" applyBorder="1" applyAlignment="1">
      <alignment horizontal="center" vertical="center" wrapText="1"/>
    </xf>
    <xf numFmtId="0" fontId="6" fillId="10" borderId="60" xfId="0" applyFont="1" applyFill="1" applyBorder="1" applyAlignment="1">
      <alignment horizontal="center" vertical="center" wrapText="1"/>
    </xf>
    <xf numFmtId="0" fontId="1" fillId="13" borderId="60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2" xfId="0" applyFill="1" applyBorder="1" applyAlignment="1">
      <alignment wrapText="1"/>
    </xf>
    <xf numFmtId="0" fontId="0" fillId="13" borderId="0" xfId="0" applyFill="1" applyAlignment="1">
      <alignment wrapText="1"/>
    </xf>
    <xf numFmtId="0" fontId="0" fillId="14" borderId="13" xfId="0" applyFill="1" applyBorder="1" applyAlignment="1">
      <alignment horizontal="left" vertical="center" wrapText="1"/>
    </xf>
    <xf numFmtId="0" fontId="0" fillId="14" borderId="50" xfId="0" applyFill="1" applyBorder="1" applyAlignment="1">
      <alignment horizontal="left" vertical="center" wrapText="1"/>
    </xf>
    <xf numFmtId="0" fontId="0" fillId="14" borderId="14" xfId="0" applyFill="1" applyBorder="1" applyAlignment="1">
      <alignment horizontal="left" vertical="center" wrapText="1"/>
    </xf>
    <xf numFmtId="0" fontId="0" fillId="14" borderId="51" xfId="0" applyFill="1" applyBorder="1" applyAlignment="1">
      <alignment horizontal="left" vertical="center" wrapText="1"/>
    </xf>
    <xf numFmtId="0" fontId="0" fillId="14" borderId="52" xfId="0" applyFill="1" applyBorder="1" applyAlignment="1">
      <alignment horizontal="left" vertical="center" wrapText="1"/>
    </xf>
    <xf numFmtId="0" fontId="0" fillId="14" borderId="15" xfId="0" applyFill="1" applyBorder="1" applyAlignment="1">
      <alignment horizontal="left" vertical="center" wrapText="1"/>
    </xf>
    <xf numFmtId="0" fontId="0" fillId="14" borderId="53" xfId="0" applyFill="1" applyBorder="1" applyAlignment="1">
      <alignment horizontal="left" vertical="center" wrapText="1"/>
    </xf>
    <xf numFmtId="0" fontId="0" fillId="14" borderId="54" xfId="0" applyFill="1" applyBorder="1" applyAlignment="1">
      <alignment horizontal="left" vertical="center" wrapText="1"/>
    </xf>
    <xf numFmtId="0" fontId="0" fillId="14" borderId="16" xfId="0" applyFill="1" applyBorder="1" applyAlignment="1">
      <alignment horizontal="left" vertical="center" wrapText="1"/>
    </xf>
    <xf numFmtId="0" fontId="0" fillId="14" borderId="45" xfId="0" applyFill="1" applyBorder="1"/>
    <xf numFmtId="0" fontId="0" fillId="14" borderId="0" xfId="0" applyFill="1"/>
    <xf numFmtId="0" fontId="0" fillId="14" borderId="55" xfId="0" applyFill="1" applyBorder="1"/>
    <xf numFmtId="0" fontId="9" fillId="12" borderId="3" xfId="0" applyFont="1" applyFill="1" applyBorder="1" applyAlignment="1">
      <alignment vertical="center" wrapText="1"/>
    </xf>
    <xf numFmtId="0" fontId="1" fillId="14" borderId="49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14" borderId="13" xfId="0" applyFont="1" applyFill="1" applyBorder="1" applyAlignment="1">
      <alignment vertical="center" wrapText="1"/>
    </xf>
    <xf numFmtId="0" fontId="0" fillId="5" borderId="20" xfId="0" applyFill="1" applyBorder="1" applyAlignment="1">
      <alignment horizontal="left" vertical="top" wrapText="1"/>
    </xf>
    <xf numFmtId="0" fontId="12" fillId="0" borderId="0" xfId="0" applyFont="1"/>
    <xf numFmtId="0" fontId="0" fillId="14" borderId="13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center" wrapText="1"/>
    </xf>
    <xf numFmtId="0" fontId="0" fillId="14" borderId="45" xfId="0" applyFill="1" applyBorder="1" applyAlignment="1">
      <alignment horizontal="center"/>
    </xf>
    <xf numFmtId="0" fontId="1" fillId="5" borderId="64" xfId="0" applyFont="1" applyFill="1" applyBorder="1" applyAlignment="1">
      <alignment horizontal="center"/>
    </xf>
    <xf numFmtId="0" fontId="13" fillId="0" borderId="0" xfId="0" applyFont="1"/>
    <xf numFmtId="0" fontId="6" fillId="0" borderId="0" xfId="0" applyFont="1"/>
    <xf numFmtId="0" fontId="14" fillId="8" borderId="0" xfId="0" applyFont="1" applyFill="1"/>
    <xf numFmtId="0" fontId="0" fillId="0" borderId="48" xfId="0" applyBorder="1"/>
    <xf numFmtId="0" fontId="0" fillId="0" borderId="25" xfId="0" applyBorder="1"/>
    <xf numFmtId="0" fontId="1" fillId="0" borderId="65" xfId="0" applyFont="1" applyBorder="1"/>
    <xf numFmtId="0" fontId="0" fillId="0" borderId="29" xfId="0" applyBorder="1"/>
    <xf numFmtId="0" fontId="0" fillId="0" borderId="66" xfId="0" applyBorder="1"/>
    <xf numFmtId="0" fontId="0" fillId="0" borderId="16" xfId="0" applyBorder="1"/>
    <xf numFmtId="0" fontId="0" fillId="0" borderId="67" xfId="0" applyBorder="1"/>
    <xf numFmtId="0" fontId="15" fillId="0" borderId="68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0" fillId="0" borderId="70" xfId="0" applyBorder="1"/>
    <xf numFmtId="0" fontId="1" fillId="0" borderId="34" xfId="0" applyFont="1" applyBorder="1"/>
    <xf numFmtId="0" fontId="16" fillId="0" borderId="71" xfId="0" applyFont="1" applyBorder="1"/>
    <xf numFmtId="0" fontId="6" fillId="0" borderId="68" xfId="0" applyFont="1" applyBorder="1"/>
    <xf numFmtId="0" fontId="16" fillId="0" borderId="69" xfId="0" applyFont="1" applyBorder="1"/>
    <xf numFmtId="0" fontId="0" fillId="0" borderId="58" xfId="0" applyBorder="1"/>
    <xf numFmtId="0" fontId="0" fillId="0" borderId="65" xfId="0" applyBorder="1"/>
    <xf numFmtId="0" fontId="0" fillId="0" borderId="34" xfId="0" applyBorder="1"/>
    <xf numFmtId="0" fontId="0" fillId="0" borderId="68" xfId="0" applyBorder="1"/>
    <xf numFmtId="0" fontId="1" fillId="5" borderId="35" xfId="0" applyFont="1" applyFill="1" applyBorder="1" applyAlignment="1">
      <alignment horizontal="center" vertical="center"/>
    </xf>
    <xf numFmtId="0" fontId="6" fillId="14" borderId="50" xfId="0" applyFont="1" applyFill="1" applyBorder="1" applyAlignment="1">
      <alignment horizontal="left" vertical="center" wrapText="1"/>
    </xf>
    <xf numFmtId="0" fontId="0" fillId="0" borderId="37" xfId="0" applyBorder="1"/>
    <xf numFmtId="0" fontId="3" fillId="6" borderId="73" xfId="1" applyBorder="1" applyAlignment="1">
      <alignment wrapText="1"/>
    </xf>
    <xf numFmtId="0" fontId="3" fillId="6" borderId="74" xfId="1" applyBorder="1" applyAlignment="1">
      <alignment wrapText="1"/>
    </xf>
    <xf numFmtId="0" fontId="3" fillId="6" borderId="75" xfId="1" applyBorder="1"/>
    <xf numFmtId="0" fontId="9" fillId="13" borderId="38" xfId="1" applyFont="1" applyFill="1" applyBorder="1" applyAlignment="1">
      <alignment horizontal="center" wrapText="1"/>
    </xf>
    <xf numFmtId="0" fontId="6" fillId="13" borderId="72" xfId="1" applyFont="1" applyFill="1" applyBorder="1" applyAlignment="1">
      <alignment vertical="distributed" wrapText="1"/>
    </xf>
    <xf numFmtId="0" fontId="6" fillId="13" borderId="57" xfId="1" applyFont="1" applyFill="1" applyBorder="1" applyAlignment="1">
      <alignment vertical="distributed" wrapText="1"/>
    </xf>
    <xf numFmtId="0" fontId="6" fillId="13" borderId="30" xfId="1" applyFont="1" applyFill="1" applyBorder="1" applyAlignment="1">
      <alignment vertical="center" wrapText="1"/>
    </xf>
    <xf numFmtId="0" fontId="6" fillId="13" borderId="32" xfId="1" applyFont="1" applyFill="1" applyBorder="1"/>
    <xf numFmtId="0" fontId="6" fillId="13" borderId="32" xfId="1" applyFont="1" applyFill="1" applyBorder="1" applyAlignment="1">
      <alignment vertical="center" wrapText="1"/>
    </xf>
    <xf numFmtId="0" fontId="6" fillId="13" borderId="31" xfId="1" applyFont="1" applyFill="1" applyBorder="1" applyAlignment="1">
      <alignment vertical="center" wrapText="1"/>
    </xf>
    <xf numFmtId="0" fontId="6" fillId="13" borderId="27" xfId="1" applyFont="1" applyFill="1" applyBorder="1"/>
    <xf numFmtId="0" fontId="6" fillId="13" borderId="0" xfId="1" applyFont="1" applyFill="1"/>
    <xf numFmtId="0" fontId="9" fillId="15" borderId="36" xfId="0" applyFont="1" applyFill="1" applyBorder="1" applyAlignment="1">
      <alignment horizontal="center" wrapText="1"/>
    </xf>
    <xf numFmtId="0" fontId="6" fillId="15" borderId="35" xfId="0" applyFont="1" applyFill="1" applyBorder="1" applyAlignment="1">
      <alignment vertical="center" wrapText="1"/>
    </xf>
    <xf numFmtId="0" fontId="6" fillId="15" borderId="9" xfId="0" applyFont="1" applyFill="1" applyBorder="1"/>
    <xf numFmtId="0" fontId="6" fillId="15" borderId="1" xfId="0" applyFont="1" applyFill="1" applyBorder="1" applyAlignment="1">
      <alignment wrapText="1"/>
    </xf>
    <xf numFmtId="0" fontId="6" fillId="15" borderId="30" xfId="0" applyFont="1" applyFill="1" applyBorder="1"/>
    <xf numFmtId="0" fontId="6" fillId="15" borderId="6" xfId="0" applyFont="1" applyFill="1" applyBorder="1"/>
    <xf numFmtId="0" fontId="6" fillId="15" borderId="0" xfId="0" applyFont="1" applyFill="1"/>
    <xf numFmtId="0" fontId="3" fillId="7" borderId="1" xfId="2" applyBorder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1" fillId="9" borderId="48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13" borderId="61" xfId="0" applyFont="1" applyFill="1" applyBorder="1" applyAlignment="1">
      <alignment horizontal="center" vertical="center" wrapText="1"/>
    </xf>
    <xf numFmtId="0" fontId="1" fillId="13" borderId="60" xfId="0" applyFont="1" applyFill="1" applyBorder="1" applyAlignment="1">
      <alignment horizontal="center" vertical="center" wrapText="1"/>
    </xf>
    <xf numFmtId="0" fontId="1" fillId="13" borderId="62" xfId="0" applyFont="1" applyFill="1" applyBorder="1" applyAlignment="1">
      <alignment horizontal="center" vertical="center" wrapText="1"/>
    </xf>
    <xf numFmtId="0" fontId="1" fillId="13" borderId="63" xfId="0" applyFont="1" applyFill="1" applyBorder="1" applyAlignment="1">
      <alignment horizontal="center" vertical="center" wrapText="1"/>
    </xf>
  </cellXfs>
  <cellStyles count="3">
    <cellStyle name="20% - Accent3" xfId="2" builtinId="38"/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180976</xdr:colOff>
      <xdr:row>11</xdr:row>
      <xdr:rowOff>225723</xdr:rowOff>
    </xdr:from>
    <xdr:to>
      <xdr:col>22</xdr:col>
      <xdr:colOff>180976</xdr:colOff>
      <xdr:row>11</xdr:row>
      <xdr:rowOff>562054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FABBD-1AB1-40D7-D6F2-73AD99F7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5326" y="5454948"/>
          <a:ext cx="2438400" cy="336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9933"/>
  </sheetPr>
  <dimension ref="A1:N17"/>
  <sheetViews>
    <sheetView topLeftCell="C1" workbookViewId="0">
      <selection activeCell="E2" sqref="E2"/>
    </sheetView>
  </sheetViews>
  <sheetFormatPr defaultRowHeight="15" x14ac:dyDescent="0.25"/>
  <cols>
    <col min="1" max="1" width="5.28515625" bestFit="1" customWidth="1"/>
    <col min="2" max="2" width="49.7109375" customWidth="1"/>
    <col min="3" max="3" width="13.42578125" bestFit="1" customWidth="1"/>
    <col min="4" max="4" width="33.28515625" customWidth="1"/>
    <col min="5" max="5" width="35.7109375" customWidth="1"/>
    <col min="6" max="6" width="30" style="90" customWidth="1"/>
    <col min="7" max="8" width="37.7109375" customWidth="1"/>
    <col min="9" max="9" width="34.7109375" customWidth="1"/>
    <col min="12" max="13" width="9" customWidth="1"/>
  </cols>
  <sheetData>
    <row r="1" spans="1:14" ht="45.75" thickBot="1" x14ac:dyDescent="0.3">
      <c r="A1" s="113" t="s">
        <v>87</v>
      </c>
      <c r="B1" s="59" t="s">
        <v>0</v>
      </c>
      <c r="C1" s="55" t="s">
        <v>65</v>
      </c>
      <c r="D1" s="64" t="s">
        <v>1</v>
      </c>
      <c r="E1" s="68" t="s">
        <v>93</v>
      </c>
      <c r="F1" s="87" t="s">
        <v>106</v>
      </c>
      <c r="G1" s="154" t="s">
        <v>100</v>
      </c>
      <c r="H1" s="72" t="s">
        <v>72</v>
      </c>
      <c r="I1" s="72" t="s">
        <v>94</v>
      </c>
      <c r="L1" s="1"/>
      <c r="M1" s="1"/>
      <c r="N1" s="1"/>
    </row>
    <row r="2" spans="1:14" ht="30.75" thickBot="1" x14ac:dyDescent="0.3">
      <c r="A2" s="113">
        <v>1</v>
      </c>
      <c r="B2" s="60" t="s">
        <v>112</v>
      </c>
      <c r="C2" s="83" t="s">
        <v>2</v>
      </c>
      <c r="D2" s="65"/>
      <c r="E2" s="69" t="s">
        <v>115</v>
      </c>
      <c r="F2" s="88"/>
      <c r="G2" s="147" t="str">
        <f>IF(COUNTA(B2:E2)&gt;3,_xlfn.TEXTJOIN(";",TRUE,Taxonomy!AA$2:AA$68),"")</f>
        <v/>
      </c>
      <c r="H2" s="147" t="str" cm="1">
        <f t="array" ref="H2">IF(COUNTA(B2:E2)&gt;3,_xlfn.TEXTJOIN(";",TRUE,_xlfn._xlws.FILTER(Taxonomy!P$2:P$68,Taxonomy!Q$2:Q$68=A2,"")),"")</f>
        <v/>
      </c>
      <c r="I2" s="147" t="str" cm="1">
        <f t="array" ref="I2">IF(COUNTA(B2:E2)&gt;3,_xlfn.TEXTJOIN(";",TRUE,_xlfn._xlws.FILTER(Taxonomy!V$2:V$68,Taxonomy!W$2:W$68=A2,"")),"")</f>
        <v/>
      </c>
      <c r="L2" s="1"/>
      <c r="M2" s="1"/>
      <c r="N2" s="1"/>
    </row>
    <row r="3" spans="1:14" ht="30.75" thickBot="1" x14ac:dyDescent="0.3">
      <c r="A3" s="113">
        <v>2</v>
      </c>
      <c r="B3" s="60" t="s">
        <v>113</v>
      </c>
      <c r="C3" s="83" t="s">
        <v>3</v>
      </c>
      <c r="D3" s="66"/>
      <c r="E3" s="69"/>
      <c r="F3" s="88"/>
      <c r="G3" s="147" t="str">
        <f>IF(COUNTA(B3:E3)&gt;3,_xlfn.TEXTJOIN(";",TRUE,Taxonomy!AA$2:AA$68),"")</f>
        <v/>
      </c>
      <c r="H3" s="147" t="str" cm="1">
        <f t="array" ref="H3">IF(COUNTA(B3:E3)&gt;3,_xlfn.TEXTJOIN(";",TRUE,_xlfn._xlws.FILTER(Taxonomy!P$2:P$68,Taxonomy!Q$2:Q$68=A3,"")),"")</f>
        <v/>
      </c>
      <c r="I3" s="147" t="str" cm="1">
        <f t="array" ref="I3">IF(COUNTA(B3:E3)&gt;3,_xlfn.TEXTJOIN(";",TRUE,_xlfn._xlws.FILTER(Taxonomy!V$2:V$68,Taxonomy!W$2:W$68=A3,"")),"")</f>
        <v/>
      </c>
      <c r="L3" s="1"/>
      <c r="M3" s="1"/>
      <c r="N3" s="1"/>
    </row>
    <row r="4" spans="1:14" ht="45.75" thickBot="1" x14ac:dyDescent="0.3">
      <c r="A4" s="113">
        <v>3</v>
      </c>
      <c r="B4" s="60" t="s">
        <v>114</v>
      </c>
      <c r="C4" s="83" t="s">
        <v>3</v>
      </c>
      <c r="D4" s="67"/>
      <c r="E4" s="69"/>
      <c r="F4" s="88"/>
      <c r="G4" s="147" t="str">
        <f>IF(COUNTA(B4:E4)&gt;3,_xlfn.TEXTJOIN(";",TRUE,Taxonomy!AA$2:AA$68),"")</f>
        <v/>
      </c>
      <c r="H4" s="147" t="str" cm="1">
        <f t="array" ref="H4">IF(COUNTA(B4:E4)&gt;3,_xlfn.TEXTJOIN(";",TRUE,_xlfn._xlws.FILTER(Taxonomy!P$2:P$68,Taxonomy!Q$2:Q$68=A4,"")),"")</f>
        <v/>
      </c>
      <c r="I4" s="147" t="str" cm="1">
        <f t="array" ref="I4">IF(COUNTA(B4:E4)&gt;3,_xlfn.TEXTJOIN(";",TRUE,_xlfn._xlws.FILTER(Taxonomy!V$2:V$68,Taxonomy!W$2:W$68=A4,"")),"")</f>
        <v/>
      </c>
      <c r="L4" s="2"/>
    </row>
    <row r="5" spans="1:14" ht="15.75" thickBot="1" x14ac:dyDescent="0.3">
      <c r="A5" s="113">
        <v>4</v>
      </c>
      <c r="B5" s="61" t="s">
        <v>66</v>
      </c>
      <c r="C5" s="84"/>
      <c r="D5" s="57"/>
      <c r="E5" s="70"/>
      <c r="F5" s="89"/>
      <c r="G5" s="147" t="str">
        <f>IF(COUNTA(B5:E5)&gt;3,_xlfn.TEXTJOIN(";",TRUE,Taxonomy!AA$2:AA$68),"")</f>
        <v/>
      </c>
      <c r="H5" s="147" t="str" cm="1">
        <f t="array" ref="H5">IF(COUNTA(B5:E5)&gt;3,_xlfn.TEXTJOIN(";",TRUE,_xlfn._xlws.FILTER(Taxonomy!P$2:P$68,Taxonomy!Q$2:Q$68=A5,"")),"")</f>
        <v/>
      </c>
      <c r="I5" s="147" t="str" cm="1">
        <f t="array" ref="I5">IF(COUNTA(B5:E5)&gt;3,_xlfn.TEXTJOIN(";",TRUE,_xlfn._xlws.FILTER(Taxonomy!V$2:V$68,Taxonomy!W$2:W$68=A5,"")),"")</f>
        <v/>
      </c>
    </row>
    <row r="6" spans="1:14" ht="15.75" thickBot="1" x14ac:dyDescent="0.3">
      <c r="A6" s="113"/>
      <c r="B6" s="61"/>
      <c r="C6" s="56"/>
      <c r="D6" s="57"/>
      <c r="E6" s="70"/>
      <c r="F6" s="89"/>
      <c r="G6" s="147" t="str">
        <f>IF(COUNTA(B6:E6)&gt;3,_xlfn.TEXTJOIN(";",TRUE,Taxonomy!AA$2:AA$68),"")</f>
        <v/>
      </c>
      <c r="H6" s="147" t="str" cm="1">
        <f t="array" ref="H6">IF(COUNTA(B6:E6)&gt;3,_xlfn.TEXTJOIN(";",TRUE,_xlfn._xlws.FILTER(Taxonomy!P$2:P$68,Taxonomy!Q$2:Q$68=A6,"")),"")</f>
        <v/>
      </c>
      <c r="I6" s="147" t="str" cm="1">
        <f t="array" ref="I6">IF(COUNTA(B6:E6)&gt;3,_xlfn.TEXTJOIN(";",TRUE,_xlfn._xlws.FILTER(Taxonomy!V$2:V$68,Taxonomy!W$2:W$68=A6,"")),"")</f>
        <v/>
      </c>
    </row>
    <row r="7" spans="1:14" ht="15.75" thickBot="1" x14ac:dyDescent="0.3">
      <c r="A7" s="113"/>
      <c r="B7" s="62"/>
      <c r="C7" s="56"/>
      <c r="D7" s="57"/>
      <c r="E7" s="70"/>
      <c r="F7" s="89"/>
      <c r="G7" s="147" t="str">
        <f>IF(COUNTA(B7:E7)&gt;3,_xlfn.TEXTJOIN(";",TRUE,Taxonomy!AA$2:AA$68),"")</f>
        <v/>
      </c>
      <c r="H7" s="147" t="str" cm="1">
        <f t="array" ref="H7">IF(COUNTA(B7:E7)&gt;3,_xlfn.TEXTJOIN(";",TRUE,_xlfn._xlws.FILTER(Taxonomy!P$2:P$68,Taxonomy!Q$2:Q$68=A7,"")),"")</f>
        <v/>
      </c>
      <c r="I7" s="147" t="str" cm="1">
        <f t="array" ref="I7">IF(COUNTA(B7:E7)&gt;3,_xlfn.TEXTJOIN(";",TRUE,_xlfn._xlws.FILTER(Taxonomy!V$2:V$68,Taxonomy!W$2:W$68=A7,"")),"")</f>
        <v/>
      </c>
    </row>
    <row r="8" spans="1:14" ht="15.75" thickBot="1" x14ac:dyDescent="0.3">
      <c r="A8" s="113"/>
      <c r="B8" s="62"/>
      <c r="C8" s="56"/>
      <c r="D8" s="57"/>
      <c r="E8" s="70"/>
      <c r="F8" s="89"/>
      <c r="G8" s="147" t="str">
        <f>IF(COUNTA(B8:E8)&gt;3,_xlfn.TEXTJOIN(";",TRUE,Taxonomy!AA$2:AA$68),"")</f>
        <v/>
      </c>
      <c r="H8" s="147" t="str" cm="1">
        <f t="array" ref="H8">IF(COUNTA(B8:E8)&gt;3,_xlfn.TEXTJOIN(";",TRUE,_xlfn._xlws.FILTER(Taxonomy!P$2:P$68,Taxonomy!Q$2:Q$68=A8,"")),"")</f>
        <v/>
      </c>
      <c r="I8" s="147" t="str" cm="1">
        <f t="array" ref="I8">IF(COUNTA(B8:E8)&gt;3,_xlfn.TEXTJOIN(";",TRUE,_xlfn._xlws.FILTER(Taxonomy!V$2:V$68,Taxonomy!W$2:W$68=A8,"")),"")</f>
        <v/>
      </c>
    </row>
    <row r="9" spans="1:14" ht="15.75" thickBot="1" x14ac:dyDescent="0.3">
      <c r="A9" s="113"/>
      <c r="B9" s="62"/>
      <c r="C9" s="56"/>
      <c r="D9" s="57"/>
      <c r="E9" s="70"/>
      <c r="F9" s="89"/>
      <c r="G9" s="147" t="str">
        <f>IF(COUNTA(B9:E9)&gt;3,_xlfn.TEXTJOIN(";",TRUE,Taxonomy!AA$2:AA$68),"")</f>
        <v/>
      </c>
      <c r="H9" s="147" t="str" cm="1">
        <f t="array" ref="H9">IF(COUNTA(B9:E9)&gt;3,_xlfn.TEXTJOIN(";",TRUE,_xlfn._xlws.FILTER(Taxonomy!P$2:P$68,Taxonomy!Q$2:Q$68=A9,"")),"")</f>
        <v/>
      </c>
      <c r="I9" s="147" t="str" cm="1">
        <f t="array" ref="I9">IF(COUNTA(B9:E9)&gt;3,_xlfn.TEXTJOIN(";",TRUE,_xlfn._xlws.FILTER(Taxonomy!V$2:V$68,Taxonomy!W$2:W$68=A9,"")),"")</f>
        <v/>
      </c>
    </row>
    <row r="10" spans="1:14" ht="15.75" thickBot="1" x14ac:dyDescent="0.3">
      <c r="A10" s="113"/>
      <c r="B10" s="62"/>
      <c r="C10" s="56"/>
      <c r="D10" s="57"/>
      <c r="E10" s="70"/>
      <c r="F10" s="89"/>
      <c r="G10" s="147" t="str">
        <f>IF(COUNTA(B10:E10)&gt;3,_xlfn.TEXTJOIN(";",TRUE,Taxonomy!AA$2:AA$68),"")</f>
        <v/>
      </c>
      <c r="H10" s="147" t="str" cm="1">
        <f t="array" ref="H10">IF(COUNTA(B10:E10)&gt;3,_xlfn.TEXTJOIN(";",TRUE,_xlfn._xlws.FILTER(Taxonomy!P$2:P$68,Taxonomy!Q$2:Q$68=A10,"")),"")</f>
        <v/>
      </c>
      <c r="I10" s="147" t="str" cm="1">
        <f t="array" ref="I10">IF(COUNTA(B10:E10)&gt;3,_xlfn.TEXTJOIN(";",TRUE,_xlfn._xlws.FILTER(Taxonomy!V$2:V$68,Taxonomy!W$2:W$68=A10,"")),"")</f>
        <v/>
      </c>
    </row>
    <row r="11" spans="1:14" ht="15.75" thickBot="1" x14ac:dyDescent="0.3">
      <c r="A11" s="113"/>
      <c r="B11" s="62"/>
      <c r="C11" s="56"/>
      <c r="D11" s="57"/>
      <c r="E11" s="70"/>
      <c r="F11" s="89"/>
      <c r="G11" s="147" t="str">
        <f>IF(COUNTA(B11:E11)&gt;3,_xlfn.TEXTJOIN(";",TRUE,Taxonomy!AA$2:AA$68),"")</f>
        <v/>
      </c>
      <c r="H11" s="147" t="str" cm="1">
        <f t="array" ref="H11">IF(COUNTA(B11:E11)&gt;3,_xlfn.TEXTJOIN(";",TRUE,_xlfn._xlws.FILTER(Taxonomy!P$2:P$68,Taxonomy!Q$2:Q$68=A11,"")),"")</f>
        <v/>
      </c>
      <c r="I11" s="147" t="str" cm="1">
        <f t="array" ref="I11">IF(COUNTA(B11:E11)&gt;3,_xlfn.TEXTJOIN(";",TRUE,_xlfn._xlws.FILTER(Taxonomy!V$2:V$68,Taxonomy!W$2:W$68=A11,"")),"")</f>
        <v/>
      </c>
    </row>
    <row r="12" spans="1:14" ht="15.75" thickBot="1" x14ac:dyDescent="0.3">
      <c r="A12" s="113"/>
      <c r="B12" s="62"/>
      <c r="C12" s="56"/>
      <c r="D12" s="57"/>
      <c r="E12" s="70"/>
      <c r="F12" s="89"/>
      <c r="G12" s="147" t="str">
        <f>IF(COUNTA(B12:E12)&gt;3,_xlfn.TEXTJOIN(";",TRUE,Taxonomy!AA$2:AA$68),"")</f>
        <v/>
      </c>
      <c r="H12" s="147" t="str" cm="1">
        <f t="array" ref="H12">IF(COUNTA(B12:E12)&gt;3,_xlfn.TEXTJOIN(";",TRUE,_xlfn._xlws.FILTER(Taxonomy!P$2:P$68,Taxonomy!Q$2:Q$68=A12,"")),"")</f>
        <v/>
      </c>
      <c r="I12" s="147" t="str" cm="1">
        <f t="array" ref="I12">IF(COUNTA(B12:E12)&gt;3,_xlfn.TEXTJOIN(";",TRUE,_xlfn._xlws.FILTER(Taxonomy!V$2:V$68,Taxonomy!W$2:W$68=A12,"")),"")</f>
        <v/>
      </c>
    </row>
    <row r="13" spans="1:14" ht="15.75" thickBot="1" x14ac:dyDescent="0.3">
      <c r="A13" s="113"/>
      <c r="B13" s="63"/>
      <c r="C13" s="114"/>
      <c r="D13" s="58"/>
      <c r="E13" s="71"/>
      <c r="F13" s="115"/>
      <c r="G13" s="147" t="str">
        <f>IF(COUNTA(B13:E13)&gt;3,_xlfn.TEXTJOIN(";",TRUE,Taxonomy!AA$2:AA$68),"")</f>
        <v/>
      </c>
      <c r="H13" s="147" t="str" cm="1">
        <f t="array" ref="H13">IF(COUNTA(B13:E13)&gt;3,_xlfn.TEXTJOIN(";",TRUE,_xlfn._xlws.FILTER(Taxonomy!P$2:P$68,Taxonomy!Q$2:Q$68=A13,"")),"")</f>
        <v/>
      </c>
      <c r="I13" s="147" t="str" cm="1">
        <f t="array" ref="I13">IF(COUNTA(B13:E13)&gt;3,_xlfn.TEXTJOIN(";",TRUE,_xlfn._xlws.FILTER(Taxonomy!V$2:V$68,Taxonomy!W$2:W$68=A13,"")),"")</f>
        <v/>
      </c>
    </row>
    <row r="17" spans="13:13" ht="17.25" x14ac:dyDescent="0.25">
      <c r="M17" s="7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Taxonomy!$J$3:$J$32</xm:f>
          </x14:formula1>
          <xm:sqref>C5:C13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0.39997558519241921"/>
  </sheetPr>
  <dimension ref="A1:T69"/>
  <sheetViews>
    <sheetView showGridLines="0" workbookViewId="0">
      <selection activeCell="F8" sqref="F8"/>
    </sheetView>
  </sheetViews>
  <sheetFormatPr defaultRowHeight="15" x14ac:dyDescent="0.25"/>
  <cols>
    <col min="1" max="1" width="3.5703125" bestFit="1" customWidth="1"/>
    <col min="2" max="2" width="7.140625" style="23" bestFit="1" customWidth="1"/>
    <col min="3" max="3" width="16.42578125" bestFit="1" customWidth="1"/>
    <col min="4" max="4" width="8.140625" bestFit="1" customWidth="1"/>
    <col min="5" max="5" width="19.85546875" style="23" customWidth="1"/>
    <col min="6" max="6" width="40.28515625" customWidth="1"/>
    <col min="18" max="18" width="13.28515625" bestFit="1" customWidth="1"/>
  </cols>
  <sheetData>
    <row r="1" spans="1:20" x14ac:dyDescent="0.25">
      <c r="A1" s="200" t="s">
        <v>80</v>
      </c>
      <c r="B1" s="200"/>
      <c r="C1" s="200"/>
      <c r="D1" s="104"/>
      <c r="E1" s="104"/>
      <c r="F1" s="107"/>
      <c r="H1" s="32" t="s">
        <v>90</v>
      </c>
    </row>
    <row r="2" spans="1:20" ht="19.5" thickBot="1" x14ac:dyDescent="0.35">
      <c r="A2" s="112" t="s">
        <v>86</v>
      </c>
      <c r="B2" s="105" t="s">
        <v>84</v>
      </c>
      <c r="C2" s="21" t="s">
        <v>82</v>
      </c>
      <c r="D2" s="21" t="s">
        <v>85</v>
      </c>
      <c r="E2" s="21" t="s">
        <v>81</v>
      </c>
      <c r="F2" s="106" t="s">
        <v>83</v>
      </c>
      <c r="I2" s="82"/>
      <c r="T2" s="82"/>
    </row>
    <row r="3" spans="1:20" x14ac:dyDescent="0.25">
      <c r="A3" s="113" t="str">
        <f>_xlfn.TEXTJOIN(".",TRUE,B3,D3)</f>
        <v>1.1</v>
      </c>
      <c r="B3" s="111">
        <v>1</v>
      </c>
      <c r="C3" s="103" t="s">
        <v>116</v>
      </c>
      <c r="D3" s="108">
        <v>1</v>
      </c>
      <c r="E3" s="177" t="s">
        <v>117</v>
      </c>
      <c r="F3" s="109" t="s">
        <v>118</v>
      </c>
    </row>
    <row r="4" spans="1:20" ht="18.75" x14ac:dyDescent="0.3">
      <c r="A4" s="113" t="str">
        <f>_xlfn.TEXTJOIN(".",TRUE,B4,D4)</f>
        <v>2.1</v>
      </c>
      <c r="B4" s="102">
        <v>2</v>
      </c>
      <c r="C4" s="102" t="s">
        <v>119</v>
      </c>
      <c r="D4" s="102">
        <v>1</v>
      </c>
      <c r="E4" s="102" t="s">
        <v>120</v>
      </c>
      <c r="F4" s="110"/>
      <c r="I4" s="82"/>
    </row>
    <row r="5" spans="1:20" x14ac:dyDescent="0.25">
      <c r="A5" s="113" t="str">
        <f t="shared" ref="A5:A68" si="0">_xlfn.TEXTJOIN(".",TRUE,B5,D5)</f>
        <v>2.2</v>
      </c>
      <c r="B5" s="102">
        <v>2</v>
      </c>
      <c r="C5" s="102" t="s">
        <v>119</v>
      </c>
      <c r="D5" s="102">
        <v>2</v>
      </c>
      <c r="E5" s="102" t="s">
        <v>121</v>
      </c>
      <c r="F5" s="110"/>
    </row>
    <row r="6" spans="1:20" x14ac:dyDescent="0.25">
      <c r="A6" s="113" t="str">
        <f t="shared" si="0"/>
        <v>2.3</v>
      </c>
      <c r="B6" s="102">
        <v>2</v>
      </c>
      <c r="C6" s="102" t="s">
        <v>119</v>
      </c>
      <c r="D6" s="102">
        <v>3</v>
      </c>
      <c r="E6" s="102" t="s">
        <v>122</v>
      </c>
      <c r="F6" s="110"/>
    </row>
    <row r="7" spans="1:20" ht="18.75" x14ac:dyDescent="0.3">
      <c r="A7" s="113" t="str">
        <f t="shared" si="0"/>
        <v>3.1</v>
      </c>
      <c r="B7" s="102">
        <v>3</v>
      </c>
      <c r="C7" s="102" t="s">
        <v>123</v>
      </c>
      <c r="D7" s="102">
        <v>1</v>
      </c>
      <c r="E7" s="102" t="s">
        <v>124</v>
      </c>
      <c r="F7" s="110" t="s">
        <v>125</v>
      </c>
      <c r="I7" s="82" t="s">
        <v>128</v>
      </c>
    </row>
    <row r="8" spans="1:20" ht="30" x14ac:dyDescent="0.25">
      <c r="A8" s="113" t="str">
        <f t="shared" si="0"/>
        <v>4.1</v>
      </c>
      <c r="B8" s="102">
        <v>4</v>
      </c>
      <c r="C8" s="102" t="s">
        <v>126</v>
      </c>
      <c r="D8" s="102">
        <v>1</v>
      </c>
      <c r="E8" s="102" t="s">
        <v>127</v>
      </c>
      <c r="F8" s="110" t="s">
        <v>172</v>
      </c>
    </row>
    <row r="9" spans="1:20" x14ac:dyDescent="0.25">
      <c r="A9" s="113" t="str">
        <f t="shared" si="0"/>
        <v/>
      </c>
      <c r="B9" s="102"/>
      <c r="C9" s="102"/>
      <c r="D9" s="102"/>
      <c r="E9" s="102"/>
      <c r="F9" s="110"/>
    </row>
    <row r="10" spans="1:20" ht="18.75" x14ac:dyDescent="0.3">
      <c r="A10" s="113" t="str">
        <f t="shared" si="0"/>
        <v/>
      </c>
      <c r="B10" s="102"/>
      <c r="C10" s="102"/>
      <c r="D10" s="102"/>
      <c r="E10" s="102"/>
      <c r="F10" s="110"/>
      <c r="J10" s="82"/>
      <c r="N10" s="158"/>
    </row>
    <row r="11" spans="1:20" ht="15.75" thickBot="1" x14ac:dyDescent="0.3">
      <c r="A11" s="113" t="str">
        <f t="shared" si="0"/>
        <v/>
      </c>
      <c r="B11" s="102"/>
      <c r="C11" s="102"/>
      <c r="D11" s="102"/>
      <c r="E11" s="102"/>
      <c r="F11" s="110"/>
      <c r="N11" s="159" t="s">
        <v>129</v>
      </c>
    </row>
    <row r="12" spans="1:20" x14ac:dyDescent="0.25">
      <c r="A12" s="113" t="str">
        <f t="shared" si="0"/>
        <v/>
      </c>
      <c r="B12" s="102"/>
      <c r="C12" s="102"/>
      <c r="D12" s="102"/>
      <c r="E12" s="102"/>
      <c r="F12" s="110"/>
      <c r="M12" s="160" t="s">
        <v>117</v>
      </c>
      <c r="N12" s="162"/>
      <c r="O12" s="179"/>
      <c r="P12" s="179"/>
    </row>
    <row r="13" spans="1:20" ht="15.75" thickBot="1" x14ac:dyDescent="0.3">
      <c r="A13" s="113" t="str">
        <f t="shared" si="0"/>
        <v/>
      </c>
      <c r="B13" s="102"/>
      <c r="C13" s="102"/>
      <c r="D13" s="102"/>
      <c r="E13" s="102"/>
      <c r="F13" s="110"/>
      <c r="K13" s="163"/>
      <c r="L13" s="164"/>
      <c r="M13" s="165" t="s">
        <v>130</v>
      </c>
      <c r="N13" s="172" t="s">
        <v>131</v>
      </c>
      <c r="Q13" s="158"/>
    </row>
    <row r="14" spans="1:20" x14ac:dyDescent="0.25">
      <c r="A14" s="113" t="str">
        <f t="shared" si="0"/>
        <v/>
      </c>
      <c r="B14" s="102"/>
      <c r="C14" s="102"/>
      <c r="D14" s="102"/>
      <c r="E14" s="102"/>
      <c r="F14" s="110"/>
      <c r="K14" s="158"/>
      <c r="N14" s="166"/>
      <c r="P14" s="167"/>
    </row>
    <row r="15" spans="1:20" ht="15.75" thickBot="1" x14ac:dyDescent="0.3">
      <c r="A15" s="113" t="str">
        <f t="shared" si="0"/>
        <v/>
      </c>
      <c r="B15" s="102"/>
      <c r="C15" s="102"/>
      <c r="D15" s="102"/>
      <c r="E15" s="102"/>
      <c r="F15" s="110"/>
      <c r="K15" s="159" t="s">
        <v>132</v>
      </c>
      <c r="N15" s="159" t="s">
        <v>133</v>
      </c>
      <c r="P15" s="168"/>
      <c r="Q15" s="159" t="s">
        <v>134</v>
      </c>
    </row>
    <row r="16" spans="1:20" x14ac:dyDescent="0.25">
      <c r="A16" s="113" t="str">
        <f t="shared" si="0"/>
        <v/>
      </c>
      <c r="B16" s="102"/>
      <c r="C16" s="102"/>
      <c r="D16" s="102"/>
      <c r="E16" s="102"/>
      <c r="F16" s="110"/>
      <c r="J16" s="160" t="s">
        <v>135</v>
      </c>
      <c r="K16" s="162"/>
      <c r="M16" s="160" t="s">
        <v>136</v>
      </c>
      <c r="N16" s="162"/>
      <c r="P16" s="160" t="s">
        <v>137</v>
      </c>
      <c r="Q16" s="161"/>
      <c r="R16" s="162"/>
    </row>
    <row r="17" spans="1:18" x14ac:dyDescent="0.25">
      <c r="A17" s="113" t="str">
        <f t="shared" si="0"/>
        <v/>
      </c>
      <c r="B17" s="102"/>
      <c r="C17" s="102"/>
      <c r="D17" s="102"/>
      <c r="E17" s="102"/>
      <c r="F17" s="110"/>
      <c r="J17" s="169" t="s">
        <v>138</v>
      </c>
      <c r="K17" s="170" t="s">
        <v>139</v>
      </c>
      <c r="M17" s="169" t="s">
        <v>140</v>
      </c>
      <c r="N17" s="170" t="s">
        <v>141</v>
      </c>
      <c r="P17" s="169" t="s">
        <v>122</v>
      </c>
      <c r="R17" s="170" t="s">
        <v>142</v>
      </c>
    </row>
    <row r="18" spans="1:18" ht="15.75" thickBot="1" x14ac:dyDescent="0.3">
      <c r="A18" s="113" t="str">
        <f t="shared" si="0"/>
        <v/>
      </c>
      <c r="B18" s="102"/>
      <c r="C18" s="102"/>
      <c r="D18" s="102"/>
      <c r="E18" s="102"/>
      <c r="F18" s="110"/>
      <c r="J18" s="171" t="s">
        <v>143</v>
      </c>
      <c r="K18" s="172" t="s">
        <v>144</v>
      </c>
      <c r="M18" s="171" t="s">
        <v>145</v>
      </c>
      <c r="N18" s="172" t="s">
        <v>146</v>
      </c>
      <c r="P18" s="171" t="s">
        <v>147</v>
      </c>
      <c r="Q18" s="173"/>
      <c r="R18" s="172" t="s">
        <v>148</v>
      </c>
    </row>
    <row r="19" spans="1:18" x14ac:dyDescent="0.25">
      <c r="A19" s="113" t="str">
        <f t="shared" si="0"/>
        <v/>
      </c>
      <c r="B19" s="102"/>
      <c r="C19" s="102"/>
      <c r="D19" s="102"/>
      <c r="E19" s="102"/>
      <c r="F19" s="110"/>
      <c r="K19" s="174"/>
      <c r="N19" s="174"/>
      <c r="Q19" s="174"/>
    </row>
    <row r="20" spans="1:18" x14ac:dyDescent="0.25">
      <c r="A20" s="113" t="str">
        <f t="shared" si="0"/>
        <v/>
      </c>
      <c r="B20" s="102"/>
      <c r="C20" s="102"/>
      <c r="D20" s="102"/>
      <c r="E20" s="102"/>
      <c r="F20" s="110"/>
      <c r="K20" s="175" t="s">
        <v>149</v>
      </c>
      <c r="N20" s="175" t="s">
        <v>150</v>
      </c>
      <c r="Q20" s="175" t="s">
        <v>151</v>
      </c>
    </row>
    <row r="21" spans="1:18" ht="15.75" thickBot="1" x14ac:dyDescent="0.3">
      <c r="A21" s="113" t="str">
        <f t="shared" si="0"/>
        <v/>
      </c>
      <c r="B21" s="102"/>
      <c r="C21" s="102"/>
      <c r="D21" s="102"/>
      <c r="E21" s="102"/>
      <c r="F21" s="110"/>
      <c r="K21" s="176"/>
      <c r="L21" s="173"/>
      <c r="M21" s="173"/>
      <c r="N21" s="176"/>
      <c r="O21" s="173"/>
      <c r="P21" s="173"/>
      <c r="Q21" s="176"/>
      <c r="R21" s="173"/>
    </row>
    <row r="22" spans="1:18" x14ac:dyDescent="0.25">
      <c r="A22" s="113" t="str">
        <f t="shared" si="0"/>
        <v/>
      </c>
      <c r="B22" s="102"/>
      <c r="C22" s="102"/>
      <c r="D22" s="102"/>
      <c r="E22" s="102"/>
      <c r="F22" s="110"/>
      <c r="R22" t="s">
        <v>152</v>
      </c>
    </row>
    <row r="23" spans="1:18" x14ac:dyDescent="0.25">
      <c r="A23" s="113" t="str">
        <f t="shared" si="0"/>
        <v/>
      </c>
      <c r="B23" s="102"/>
      <c r="C23" s="102"/>
      <c r="D23" s="102"/>
      <c r="E23" s="102"/>
      <c r="F23" s="110"/>
    </row>
    <row r="24" spans="1:18" x14ac:dyDescent="0.25">
      <c r="A24" s="113" t="str">
        <f t="shared" si="0"/>
        <v/>
      </c>
      <c r="B24" s="102"/>
      <c r="C24" s="102"/>
      <c r="D24" s="102"/>
      <c r="E24" s="102"/>
      <c r="F24" s="110"/>
    </row>
    <row r="25" spans="1:18" x14ac:dyDescent="0.25">
      <c r="A25" s="113" t="str">
        <f t="shared" si="0"/>
        <v/>
      </c>
      <c r="B25" s="102"/>
      <c r="C25" s="102"/>
      <c r="D25" s="102"/>
      <c r="E25" s="102"/>
      <c r="F25" s="110"/>
    </row>
    <row r="26" spans="1:18" x14ac:dyDescent="0.25">
      <c r="A26" s="113" t="str">
        <f t="shared" si="0"/>
        <v/>
      </c>
      <c r="B26" s="102"/>
      <c r="C26" s="102"/>
      <c r="D26" s="102"/>
      <c r="E26" s="102"/>
      <c r="F26" s="110"/>
    </row>
    <row r="27" spans="1:18" x14ac:dyDescent="0.25">
      <c r="A27" s="113" t="str">
        <f t="shared" si="0"/>
        <v/>
      </c>
      <c r="B27" s="102"/>
      <c r="C27" s="102"/>
      <c r="D27" s="102"/>
      <c r="E27" s="102"/>
      <c r="F27" s="110"/>
    </row>
    <row r="28" spans="1:18" x14ac:dyDescent="0.25">
      <c r="A28" s="113" t="str">
        <f t="shared" si="0"/>
        <v/>
      </c>
      <c r="B28" s="102"/>
      <c r="C28" s="102"/>
      <c r="D28" s="102"/>
      <c r="E28" s="102"/>
      <c r="F28" s="110"/>
    </row>
    <row r="29" spans="1:18" ht="17.25" x14ac:dyDescent="0.25">
      <c r="A29" s="113" t="str">
        <f t="shared" si="0"/>
        <v/>
      </c>
      <c r="B29" s="102"/>
      <c r="C29" s="102"/>
      <c r="D29" s="102"/>
      <c r="E29" s="102"/>
      <c r="F29" s="110"/>
      <c r="I29" s="7"/>
    </row>
    <row r="30" spans="1:18" x14ac:dyDescent="0.25">
      <c r="A30" s="113" t="str">
        <f t="shared" si="0"/>
        <v/>
      </c>
      <c r="B30" s="102"/>
      <c r="C30" s="102"/>
      <c r="D30" s="102"/>
      <c r="E30" s="102"/>
      <c r="F30" s="110"/>
    </row>
    <row r="31" spans="1:18" x14ac:dyDescent="0.25">
      <c r="A31" s="113" t="str">
        <f t="shared" si="0"/>
        <v/>
      </c>
      <c r="B31" s="102"/>
      <c r="C31" s="102"/>
      <c r="D31" s="102"/>
      <c r="E31" s="102"/>
      <c r="F31" s="110"/>
    </row>
    <row r="32" spans="1:18" x14ac:dyDescent="0.25">
      <c r="A32" s="113" t="str">
        <f t="shared" si="0"/>
        <v/>
      </c>
      <c r="B32" s="102"/>
      <c r="C32" s="102"/>
      <c r="D32" s="102"/>
      <c r="E32" s="102"/>
      <c r="F32" s="110"/>
    </row>
    <row r="33" spans="1:9" ht="18.75" x14ac:dyDescent="0.3">
      <c r="A33" s="113" t="str">
        <f t="shared" si="0"/>
        <v/>
      </c>
      <c r="B33" s="102"/>
      <c r="C33" s="102"/>
      <c r="D33" s="102"/>
      <c r="E33" s="102"/>
      <c r="F33" s="110"/>
      <c r="I33" s="82"/>
    </row>
    <row r="34" spans="1:9" x14ac:dyDescent="0.25">
      <c r="A34" s="113" t="str">
        <f t="shared" si="0"/>
        <v/>
      </c>
      <c r="B34" s="102"/>
      <c r="C34" s="102"/>
      <c r="D34" s="102"/>
      <c r="E34" s="102"/>
      <c r="F34" s="110"/>
    </row>
    <row r="35" spans="1:9" x14ac:dyDescent="0.25">
      <c r="A35" s="113" t="str">
        <f t="shared" si="0"/>
        <v/>
      </c>
      <c r="B35" s="102"/>
      <c r="C35" s="102"/>
      <c r="D35" s="102"/>
      <c r="E35" s="102"/>
      <c r="F35" s="110"/>
    </row>
    <row r="36" spans="1:9" x14ac:dyDescent="0.25">
      <c r="A36" s="113" t="str">
        <f t="shared" si="0"/>
        <v/>
      </c>
      <c r="B36" s="102"/>
      <c r="C36" s="102"/>
      <c r="D36" s="102"/>
      <c r="E36" s="102"/>
      <c r="F36" s="110"/>
    </row>
    <row r="37" spans="1:9" x14ac:dyDescent="0.25">
      <c r="A37" s="113" t="str">
        <f t="shared" si="0"/>
        <v/>
      </c>
      <c r="B37" s="102"/>
      <c r="C37" s="102"/>
      <c r="D37" s="102"/>
      <c r="E37" s="102"/>
      <c r="F37" s="110"/>
    </row>
    <row r="38" spans="1:9" x14ac:dyDescent="0.25">
      <c r="A38" s="113" t="str">
        <f t="shared" si="0"/>
        <v/>
      </c>
      <c r="B38" s="102"/>
      <c r="C38" s="102"/>
      <c r="D38" s="102"/>
      <c r="E38" s="102"/>
      <c r="F38" s="110"/>
    </row>
    <row r="39" spans="1:9" x14ac:dyDescent="0.25">
      <c r="A39" s="113" t="str">
        <f t="shared" si="0"/>
        <v/>
      </c>
      <c r="B39" s="102"/>
      <c r="C39" s="102"/>
      <c r="D39" s="102"/>
      <c r="E39" s="102"/>
      <c r="F39" s="110"/>
    </row>
    <row r="40" spans="1:9" x14ac:dyDescent="0.25">
      <c r="A40" s="113" t="str">
        <f t="shared" si="0"/>
        <v/>
      </c>
      <c r="B40" s="102"/>
      <c r="C40" s="102"/>
      <c r="D40" s="102"/>
      <c r="E40" s="102"/>
      <c r="F40" s="110"/>
    </row>
    <row r="41" spans="1:9" x14ac:dyDescent="0.25">
      <c r="A41" s="113" t="str">
        <f t="shared" si="0"/>
        <v/>
      </c>
      <c r="B41" s="102"/>
      <c r="C41" s="102"/>
      <c r="D41" s="102"/>
      <c r="E41" s="102"/>
      <c r="F41" s="110"/>
    </row>
    <row r="42" spans="1:9" x14ac:dyDescent="0.25">
      <c r="A42" s="113" t="str">
        <f t="shared" si="0"/>
        <v/>
      </c>
      <c r="B42" s="102"/>
      <c r="C42" s="102"/>
      <c r="D42" s="102"/>
      <c r="E42" s="102"/>
      <c r="F42" s="110"/>
    </row>
    <row r="43" spans="1:9" x14ac:dyDescent="0.25">
      <c r="A43" s="113" t="str">
        <f t="shared" si="0"/>
        <v/>
      </c>
      <c r="B43" s="102"/>
      <c r="C43" s="102"/>
      <c r="D43" s="102"/>
      <c r="E43" s="102"/>
      <c r="F43" s="110"/>
    </row>
    <row r="44" spans="1:9" x14ac:dyDescent="0.25">
      <c r="A44" s="113" t="str">
        <f t="shared" si="0"/>
        <v/>
      </c>
      <c r="B44" s="102"/>
      <c r="C44" s="102"/>
      <c r="D44" s="102"/>
      <c r="E44" s="102"/>
      <c r="F44" s="110"/>
    </row>
    <row r="45" spans="1:9" x14ac:dyDescent="0.25">
      <c r="A45" s="113" t="str">
        <f t="shared" si="0"/>
        <v/>
      </c>
      <c r="B45" s="102"/>
      <c r="C45" s="102"/>
      <c r="D45" s="102"/>
      <c r="E45" s="102"/>
      <c r="F45" s="110"/>
    </row>
    <row r="46" spans="1:9" x14ac:dyDescent="0.25">
      <c r="A46" s="113" t="str">
        <f t="shared" si="0"/>
        <v/>
      </c>
      <c r="B46" s="102"/>
      <c r="C46" s="102"/>
      <c r="D46" s="102"/>
      <c r="E46" s="102"/>
      <c r="F46" s="110"/>
    </row>
    <row r="47" spans="1:9" x14ac:dyDescent="0.25">
      <c r="A47" s="113" t="str">
        <f t="shared" si="0"/>
        <v/>
      </c>
      <c r="B47" s="102"/>
      <c r="C47" s="102"/>
      <c r="D47" s="102"/>
      <c r="E47" s="102"/>
      <c r="F47" s="110"/>
    </row>
    <row r="48" spans="1:9" x14ac:dyDescent="0.25">
      <c r="A48" s="113" t="str">
        <f t="shared" si="0"/>
        <v/>
      </c>
      <c r="B48" s="102"/>
      <c r="C48" s="102"/>
      <c r="D48" s="102"/>
      <c r="E48" s="102"/>
      <c r="F48" s="110"/>
    </row>
    <row r="49" spans="1:6" x14ac:dyDescent="0.25">
      <c r="A49" s="113" t="str">
        <f t="shared" si="0"/>
        <v/>
      </c>
      <c r="B49" s="102"/>
      <c r="C49" s="102"/>
      <c r="D49" s="102"/>
      <c r="E49" s="102"/>
      <c r="F49" s="110"/>
    </row>
    <row r="50" spans="1:6" x14ac:dyDescent="0.25">
      <c r="A50" s="113" t="str">
        <f t="shared" si="0"/>
        <v/>
      </c>
      <c r="B50" s="102"/>
      <c r="C50" s="102"/>
      <c r="D50" s="102"/>
      <c r="E50" s="102"/>
      <c r="F50" s="110"/>
    </row>
    <row r="51" spans="1:6" x14ac:dyDescent="0.25">
      <c r="A51" s="113" t="str">
        <f t="shared" si="0"/>
        <v/>
      </c>
      <c r="B51" s="102"/>
      <c r="C51" s="102"/>
      <c r="D51" s="102"/>
      <c r="E51" s="102"/>
      <c r="F51" s="110"/>
    </row>
    <row r="52" spans="1:6" x14ac:dyDescent="0.25">
      <c r="A52" s="113" t="str">
        <f t="shared" si="0"/>
        <v/>
      </c>
      <c r="B52" s="102"/>
      <c r="C52" s="102"/>
      <c r="D52" s="102"/>
      <c r="E52" s="102"/>
      <c r="F52" s="110"/>
    </row>
    <row r="53" spans="1:6" x14ac:dyDescent="0.25">
      <c r="A53" s="113" t="str">
        <f t="shared" si="0"/>
        <v/>
      </c>
      <c r="B53" s="102"/>
      <c r="C53" s="102"/>
      <c r="D53" s="102"/>
      <c r="E53" s="102"/>
      <c r="F53" s="110"/>
    </row>
    <row r="54" spans="1:6" x14ac:dyDescent="0.25">
      <c r="A54" s="113" t="str">
        <f t="shared" si="0"/>
        <v/>
      </c>
      <c r="B54" s="102"/>
      <c r="C54" s="102"/>
      <c r="D54" s="102"/>
      <c r="E54" s="102"/>
      <c r="F54" s="110"/>
    </row>
    <row r="55" spans="1:6" x14ac:dyDescent="0.25">
      <c r="A55" s="113" t="str">
        <f t="shared" si="0"/>
        <v/>
      </c>
      <c r="B55" s="102"/>
      <c r="C55" s="102"/>
      <c r="D55" s="102"/>
      <c r="E55" s="102"/>
      <c r="F55" s="110"/>
    </row>
    <row r="56" spans="1:6" x14ac:dyDescent="0.25">
      <c r="A56" s="113" t="str">
        <f t="shared" si="0"/>
        <v/>
      </c>
      <c r="B56" s="102"/>
      <c r="C56" s="102"/>
      <c r="D56" s="102"/>
      <c r="E56" s="102"/>
      <c r="F56" s="110"/>
    </row>
    <row r="57" spans="1:6" x14ac:dyDescent="0.25">
      <c r="A57" s="113" t="str">
        <f t="shared" si="0"/>
        <v/>
      </c>
      <c r="B57" s="102"/>
      <c r="C57" s="102"/>
      <c r="D57" s="102"/>
      <c r="E57" s="102"/>
      <c r="F57" s="110"/>
    </row>
    <row r="58" spans="1:6" x14ac:dyDescent="0.25">
      <c r="A58" s="113" t="str">
        <f t="shared" si="0"/>
        <v/>
      </c>
      <c r="B58" s="102"/>
      <c r="C58" s="102"/>
      <c r="D58" s="102"/>
      <c r="E58" s="102"/>
      <c r="F58" s="110"/>
    </row>
    <row r="59" spans="1:6" x14ac:dyDescent="0.25">
      <c r="A59" s="113" t="str">
        <f t="shared" si="0"/>
        <v/>
      </c>
      <c r="B59" s="102"/>
      <c r="C59" s="102"/>
      <c r="D59" s="102"/>
      <c r="E59" s="102"/>
      <c r="F59" s="110"/>
    </row>
    <row r="60" spans="1:6" x14ac:dyDescent="0.25">
      <c r="A60" s="113" t="str">
        <f t="shared" si="0"/>
        <v/>
      </c>
      <c r="B60" s="102"/>
      <c r="C60" s="102"/>
      <c r="D60" s="102"/>
      <c r="E60" s="102"/>
      <c r="F60" s="110"/>
    </row>
    <row r="61" spans="1:6" x14ac:dyDescent="0.25">
      <c r="A61" s="113" t="str">
        <f t="shared" si="0"/>
        <v/>
      </c>
      <c r="B61" s="102"/>
      <c r="C61" s="102"/>
      <c r="D61" s="102"/>
      <c r="E61" s="102"/>
      <c r="F61" s="110"/>
    </row>
    <row r="62" spans="1:6" x14ac:dyDescent="0.25">
      <c r="A62" s="113" t="str">
        <f t="shared" si="0"/>
        <v/>
      </c>
      <c r="B62" s="102"/>
      <c r="C62" s="102"/>
      <c r="D62" s="102"/>
      <c r="E62" s="102"/>
      <c r="F62" s="110"/>
    </row>
    <row r="63" spans="1:6" x14ac:dyDescent="0.25">
      <c r="A63" s="113" t="str">
        <f t="shared" si="0"/>
        <v/>
      </c>
      <c r="B63" s="102"/>
      <c r="C63" s="102"/>
      <c r="D63" s="102"/>
      <c r="E63" s="102"/>
      <c r="F63" s="110"/>
    </row>
    <row r="64" spans="1:6" x14ac:dyDescent="0.25">
      <c r="A64" s="113" t="str">
        <f t="shared" si="0"/>
        <v/>
      </c>
      <c r="B64" s="102"/>
      <c r="C64" s="102"/>
      <c r="D64" s="102"/>
      <c r="E64" s="102"/>
      <c r="F64" s="110"/>
    </row>
    <row r="65" spans="1:6" x14ac:dyDescent="0.25">
      <c r="A65" s="113" t="str">
        <f t="shared" si="0"/>
        <v/>
      </c>
      <c r="B65" s="102"/>
      <c r="C65" s="102"/>
      <c r="D65" s="102"/>
      <c r="E65" s="102"/>
      <c r="F65" s="110"/>
    </row>
    <row r="66" spans="1:6" x14ac:dyDescent="0.25">
      <c r="A66" s="113" t="str">
        <f t="shared" si="0"/>
        <v/>
      </c>
      <c r="B66" s="102"/>
      <c r="C66" s="102"/>
      <c r="D66" s="102"/>
      <c r="E66" s="102"/>
      <c r="F66" s="110"/>
    </row>
    <row r="67" spans="1:6" x14ac:dyDescent="0.25">
      <c r="A67" s="113" t="str">
        <f t="shared" si="0"/>
        <v/>
      </c>
      <c r="B67" s="102"/>
      <c r="C67" s="102"/>
      <c r="D67" s="102"/>
      <c r="E67" s="102"/>
      <c r="F67" s="110"/>
    </row>
    <row r="68" spans="1:6" x14ac:dyDescent="0.25">
      <c r="A68" s="113" t="str">
        <f t="shared" si="0"/>
        <v/>
      </c>
      <c r="B68" s="102"/>
      <c r="C68" s="102"/>
      <c r="D68" s="102"/>
      <c r="E68" s="102"/>
      <c r="F68" s="110"/>
    </row>
    <row r="69" spans="1:6" x14ac:dyDescent="0.25">
      <c r="A69" s="113" t="str">
        <f t="shared" ref="A69" si="1">_xlfn.TEXTJOIN(".",TRUE,B69,D69)</f>
        <v/>
      </c>
      <c r="B69" s="102"/>
      <c r="C69" s="102"/>
      <c r="D69" s="102"/>
      <c r="E69" s="102"/>
      <c r="F69" s="11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</sheetPr>
  <dimension ref="A1:R69"/>
  <sheetViews>
    <sheetView tabSelected="1" topLeftCell="A2" workbookViewId="0">
      <pane xSplit="3" topLeftCell="D1" activePane="topRight" state="frozen"/>
      <selection pane="topRight" activeCell="I6" sqref="I6"/>
    </sheetView>
  </sheetViews>
  <sheetFormatPr defaultRowHeight="15" x14ac:dyDescent="0.25"/>
  <cols>
    <col min="1" max="1" width="6.42578125" style="90" customWidth="1"/>
    <col min="2" max="2" width="19.85546875" style="23" customWidth="1"/>
    <col min="3" max="3" width="10.5703125" style="23" customWidth="1"/>
    <col min="4" max="4" width="20.7109375" style="130" customWidth="1"/>
    <col min="5" max="5" width="6.7109375" style="130" customWidth="1"/>
    <col min="6" max="6" width="7.5703125" style="130" bestFit="1" customWidth="1"/>
    <col min="7" max="7" width="4.42578125" style="130" bestFit="1" customWidth="1"/>
    <col min="8" max="8" width="4.7109375" style="130" bestFit="1" customWidth="1"/>
    <col min="9" max="9" width="24.28515625" style="15" customWidth="1"/>
    <col min="10" max="10" width="21.5703125" style="100" customWidth="1"/>
    <col min="11" max="11" width="14.7109375" style="15" customWidth="1"/>
    <col min="12" max="12" width="20" style="16" bestFit="1" customWidth="1"/>
    <col min="13" max="13" width="9.140625" style="20" customWidth="1"/>
    <col min="14" max="14" width="5.28515625" style="74" bestFit="1" customWidth="1"/>
    <col min="15" max="15" width="20.5703125" style="118" customWidth="1"/>
    <col min="16" max="16" width="10.7109375" style="118" bestFit="1" customWidth="1"/>
    <col min="17" max="17" width="8" style="141" customWidth="1"/>
    <col min="18" max="18" width="21" style="142" customWidth="1"/>
  </cols>
  <sheetData>
    <row r="1" spans="1:18" ht="30.75" thickBot="1" x14ac:dyDescent="0.3">
      <c r="A1" s="90" t="s">
        <v>78</v>
      </c>
      <c r="B1" s="203" t="s">
        <v>88</v>
      </c>
      <c r="C1" s="204"/>
      <c r="D1" s="209" t="s">
        <v>6</v>
      </c>
      <c r="E1" s="209" t="s">
        <v>7</v>
      </c>
      <c r="F1" s="209" t="s">
        <v>8</v>
      </c>
      <c r="G1" s="211" t="s">
        <v>73</v>
      </c>
      <c r="H1" s="212"/>
      <c r="I1" s="205" t="s">
        <v>9</v>
      </c>
      <c r="J1" s="119" t="s">
        <v>10</v>
      </c>
      <c r="K1" s="205" t="s">
        <v>11</v>
      </c>
      <c r="L1" s="205" t="s">
        <v>104</v>
      </c>
      <c r="M1" s="207" t="s">
        <v>105</v>
      </c>
      <c r="N1" s="201" t="s">
        <v>96</v>
      </c>
      <c r="O1" s="202"/>
      <c r="P1" s="202"/>
      <c r="Q1" s="202"/>
      <c r="R1" s="202"/>
    </row>
    <row r="2" spans="1:18" ht="45.75" thickBot="1" x14ac:dyDescent="0.3">
      <c r="A2" s="90" t="s">
        <v>79</v>
      </c>
      <c r="B2" s="116" t="s">
        <v>89</v>
      </c>
      <c r="C2" s="101" t="s">
        <v>76</v>
      </c>
      <c r="D2" s="210"/>
      <c r="E2" s="210"/>
      <c r="F2" s="210"/>
      <c r="G2" s="122" t="s">
        <v>75</v>
      </c>
      <c r="H2" s="121" t="s">
        <v>74</v>
      </c>
      <c r="I2" s="206"/>
      <c r="J2" s="120" t="s">
        <v>12</v>
      </c>
      <c r="K2" s="206"/>
      <c r="L2" s="206"/>
      <c r="M2" s="208"/>
      <c r="N2" s="145" t="s">
        <v>71</v>
      </c>
      <c r="O2" s="143" t="s">
        <v>91</v>
      </c>
      <c r="P2" s="146" t="s">
        <v>107</v>
      </c>
      <c r="Q2" s="146" t="s">
        <v>92</v>
      </c>
      <c r="R2" s="144" t="s">
        <v>95</v>
      </c>
    </row>
    <row r="3" spans="1:18" ht="60.75" thickBot="1" x14ac:dyDescent="0.3">
      <c r="A3" s="90" t="str">
        <f>_xlfn.TEXTJOIN("-",TRUE,C3:D3)</f>
        <v>1.1-restoration factor (rf)</v>
      </c>
      <c r="B3" s="22" t="str">
        <f>VLOOKUP(C3,'SC Definition &amp; Diagrams'!$A$3:$E$69,5,FALSE)</f>
        <v>Controller</v>
      </c>
      <c r="C3" s="91" t="s">
        <v>77</v>
      </c>
      <c r="D3" s="123" t="s">
        <v>153</v>
      </c>
      <c r="E3" s="123" t="s">
        <v>159</v>
      </c>
      <c r="F3" s="123">
        <v>3</v>
      </c>
      <c r="G3" s="123">
        <v>2</v>
      </c>
      <c r="H3" s="123">
        <v>4</v>
      </c>
      <c r="I3" s="8" t="s">
        <v>46</v>
      </c>
      <c r="J3" s="99" t="str">
        <f>VLOOKUP(I3,Taxonomy!$C$3:$D$11,2,FALSE)</f>
        <v>epistemic</v>
      </c>
      <c r="K3" s="8" t="s">
        <v>30</v>
      </c>
      <c r="L3" s="9"/>
      <c r="M3" s="17" t="s">
        <v>15</v>
      </c>
      <c r="N3" s="77">
        <v>1</v>
      </c>
      <c r="O3" s="117" t="str">
        <f>VLOOKUP(N3,'PoI viewpoint'!$A$2:$E$34,5,FALSE)</f>
        <v>Degradation_Li; Losses_HESS</v>
      </c>
      <c r="P3" s="149" t="s">
        <v>97</v>
      </c>
      <c r="Q3" s="131"/>
      <c r="R3" s="178" t="str">
        <f>"Range of parameter values or deviation from default value (Default range: [" &amp; G3&amp; "; " &amp; H3 &amp; "])"</f>
        <v>Range of parameter values or deviation from default value (Default range: [2; 4])</v>
      </c>
    </row>
    <row r="4" spans="1:18" ht="30.75" thickBot="1" x14ac:dyDescent="0.3">
      <c r="A4" s="90" t="str">
        <f t="shared" ref="A4:A67" si="0">_xlfn.TEXTJOIN("-",TRUE,C4:D4)</f>
        <v>1.1-VRB capacity fraction (cf)</v>
      </c>
      <c r="B4" s="22" t="str">
        <f>VLOOKUP(C4,'SC Definition &amp; Diagrams'!$A$3:$E$69,5,FALSE)</f>
        <v>Controller</v>
      </c>
      <c r="C4" s="92" t="s">
        <v>77</v>
      </c>
      <c r="D4" s="124" t="s">
        <v>158</v>
      </c>
      <c r="E4" s="124" t="s">
        <v>159</v>
      </c>
      <c r="F4" s="124">
        <v>0.5</v>
      </c>
      <c r="G4" s="124">
        <v>0.3</v>
      </c>
      <c r="H4" s="124">
        <v>0.7</v>
      </c>
      <c r="I4" s="10" t="s">
        <v>46</v>
      </c>
      <c r="J4" s="99" t="str">
        <f>VLOOKUP(I4,Taxonomy!$C$3:$D$11,2,FALSE)</f>
        <v>epistemic</v>
      </c>
      <c r="K4" s="10" t="s">
        <v>30</v>
      </c>
      <c r="L4" s="12"/>
      <c r="M4" s="18" t="s">
        <v>97</v>
      </c>
      <c r="N4" s="73">
        <v>1</v>
      </c>
      <c r="O4" s="117" t="str">
        <f>VLOOKUP(N4,'PoI viewpoint'!$A$2:$E$34,5,FALSE)</f>
        <v>Degradation_Li; Losses_HESS</v>
      </c>
      <c r="P4" s="150"/>
      <c r="Q4" s="133"/>
      <c r="R4" s="134"/>
    </row>
    <row r="5" spans="1:18" ht="75.75" thickBot="1" x14ac:dyDescent="0.3">
      <c r="A5" s="90" t="str">
        <f t="shared" si="0"/>
        <v>1.1-P_set_HESS</v>
      </c>
      <c r="B5" s="22" t="str">
        <f>VLOOKUP(C5,'SC Definition &amp; Diagrams'!$A$3:$E$69,5,FALSE)</f>
        <v>Controller</v>
      </c>
      <c r="C5" s="92" t="s">
        <v>77</v>
      </c>
      <c r="D5" s="124" t="s">
        <v>160</v>
      </c>
      <c r="E5" s="124" t="s">
        <v>161</v>
      </c>
      <c r="F5" s="124">
        <v>0</v>
      </c>
      <c r="G5" s="124">
        <v>0</v>
      </c>
      <c r="H5" s="124">
        <v>45</v>
      </c>
      <c r="I5" s="10" t="s">
        <v>13</v>
      </c>
      <c r="J5" s="99" t="str">
        <f>VLOOKUP(I5,Taxonomy!$C$3:$D$11,2,FALSE)</f>
        <v>epistemic and aleatory</v>
      </c>
      <c r="K5" s="10" t="s">
        <v>14</v>
      </c>
      <c r="L5" s="11" t="s">
        <v>170</v>
      </c>
      <c r="M5" s="18" t="s">
        <v>97</v>
      </c>
      <c r="N5" s="73">
        <v>1</v>
      </c>
      <c r="O5" s="117" t="str">
        <f>VLOOKUP(N5,'PoI viewpoint'!$A$2:$E$34,5,FALSE)</f>
        <v>Degradation_Li; Losses_HESS</v>
      </c>
      <c r="P5" s="150" t="s">
        <v>171</v>
      </c>
      <c r="Q5" s="133"/>
      <c r="R5" s="134"/>
    </row>
    <row r="6" spans="1:18" ht="60.75" thickBot="1" x14ac:dyDescent="0.3">
      <c r="A6" s="90" t="str">
        <f t="shared" si="0"/>
        <v>2.1-P_SC,max</v>
      </c>
      <c r="B6" s="22" t="str">
        <f>VLOOKUP(C6,'SC Definition &amp; Diagrams'!$A$3:$E$69,5,FALSE)</f>
        <v>Super Cap (SC)</v>
      </c>
      <c r="C6" s="92" t="s">
        <v>162</v>
      </c>
      <c r="D6" s="124" t="s">
        <v>139</v>
      </c>
      <c r="E6" s="124" t="s">
        <v>161</v>
      </c>
      <c r="F6" s="124"/>
      <c r="G6" s="124"/>
      <c r="H6" s="124"/>
      <c r="I6" s="10" t="s">
        <v>46</v>
      </c>
      <c r="J6" s="99" t="str">
        <f>VLOOKUP(I6,Taxonomy!$C$3:$D$11,2,FALSE)</f>
        <v>epistemic</v>
      </c>
      <c r="K6" s="8" t="s">
        <v>30</v>
      </c>
      <c r="L6" s="11" t="s">
        <v>166</v>
      </c>
      <c r="M6" s="18" t="s">
        <v>97</v>
      </c>
      <c r="N6" s="73">
        <v>1</v>
      </c>
      <c r="O6" s="117" t="str">
        <f>VLOOKUP(N6,'PoI viewpoint'!$A$2:$E$34,5,FALSE)</f>
        <v>Degradation_Li; Losses_HESS</v>
      </c>
      <c r="P6" s="150"/>
      <c r="Q6" s="133"/>
      <c r="R6" s="134" t="s">
        <v>167</v>
      </c>
    </row>
    <row r="7" spans="1:18" ht="14.25" customHeight="1" thickBot="1" x14ac:dyDescent="0.3">
      <c r="A7" s="90" t="str">
        <f t="shared" si="0"/>
        <v>2.1-E_SC,max</v>
      </c>
      <c r="B7" s="22" t="str">
        <f>VLOOKUP(C7,'SC Definition &amp; Diagrams'!$A$3:$E$69,5,FALSE)</f>
        <v>Super Cap (SC)</v>
      </c>
      <c r="C7" s="92" t="s">
        <v>162</v>
      </c>
      <c r="D7" s="124" t="s">
        <v>144</v>
      </c>
      <c r="E7" s="124" t="s">
        <v>165</v>
      </c>
      <c r="F7" s="124"/>
      <c r="G7" s="124"/>
      <c r="H7" s="124"/>
      <c r="I7" s="10"/>
      <c r="J7" s="99" t="e">
        <f>VLOOKUP(I7,Taxonomy!$C$3:$D$11,2,FALSE)</f>
        <v>#N/A</v>
      </c>
      <c r="K7" s="10"/>
      <c r="L7" s="12"/>
      <c r="M7" s="18"/>
      <c r="N7" s="73"/>
      <c r="O7" s="117" t="e">
        <f>VLOOKUP(N7,'PoI viewpoint'!$A$2:$E$34,5,FALSE)</f>
        <v>#N/A</v>
      </c>
      <c r="P7" s="150"/>
      <c r="Q7" s="133"/>
      <c r="R7" s="134"/>
    </row>
    <row r="8" spans="1:18" ht="15.75" thickBot="1" x14ac:dyDescent="0.3">
      <c r="A8" s="90" t="str">
        <f t="shared" si="0"/>
        <v>2.1-eta_SC</v>
      </c>
      <c r="B8" s="22" t="str">
        <f>VLOOKUP(C8,'SC Definition &amp; Diagrams'!$A$3:$E$69,5,FALSE)</f>
        <v>Super Cap (SC)</v>
      </c>
      <c r="C8" s="92" t="s">
        <v>162</v>
      </c>
      <c r="D8" s="124" t="s">
        <v>143</v>
      </c>
      <c r="E8" s="123" t="s">
        <v>159</v>
      </c>
      <c r="F8" s="124"/>
      <c r="G8" s="124"/>
      <c r="H8" s="124"/>
      <c r="I8" s="10"/>
      <c r="J8" s="99" t="e">
        <f>VLOOKUP(I8,Taxonomy!$C$3:$D$11,2,FALSE)</f>
        <v>#N/A</v>
      </c>
      <c r="K8" s="10"/>
      <c r="L8" s="13"/>
      <c r="M8" s="18"/>
      <c r="N8" s="73"/>
      <c r="O8" s="117" t="e">
        <f>VLOOKUP(N8,'PoI viewpoint'!$A$2:$E$34,5,FALSE)</f>
        <v>#N/A</v>
      </c>
      <c r="P8" s="150"/>
      <c r="Q8" s="133"/>
      <c r="R8" s="134"/>
    </row>
    <row r="9" spans="1:18" ht="60.75" thickBot="1" x14ac:dyDescent="0.3">
      <c r="A9" s="90" t="str">
        <f t="shared" si="0"/>
        <v>2.1-P_Li,max</v>
      </c>
      <c r="B9" s="22" t="str">
        <f>VLOOKUP(C9,'SC Definition &amp; Diagrams'!$A$3:$E$69,5,FALSE)</f>
        <v>Super Cap (SC)</v>
      </c>
      <c r="C9" s="92" t="s">
        <v>162</v>
      </c>
      <c r="D9" s="124" t="s">
        <v>141</v>
      </c>
      <c r="E9" s="124" t="s">
        <v>161</v>
      </c>
      <c r="F9" s="124"/>
      <c r="G9" s="124"/>
      <c r="H9" s="124"/>
      <c r="I9" s="10" t="s">
        <v>46</v>
      </c>
      <c r="J9" s="99" t="str">
        <f>VLOOKUP(I9,Taxonomy!$C$3:$D$11,2,FALSE)</f>
        <v>epistemic</v>
      </c>
      <c r="K9" s="8" t="s">
        <v>30</v>
      </c>
      <c r="L9" s="11" t="s">
        <v>166</v>
      </c>
      <c r="M9" s="18" t="s">
        <v>97</v>
      </c>
      <c r="N9" s="73">
        <v>1</v>
      </c>
      <c r="O9" s="117" t="str">
        <f>VLOOKUP(N9,'PoI viewpoint'!$A$2:$E$34,5,FALSE)</f>
        <v>Degradation_Li; Losses_HESS</v>
      </c>
      <c r="P9" s="150"/>
      <c r="Q9" s="133"/>
      <c r="R9" s="134" t="s">
        <v>168</v>
      </c>
    </row>
    <row r="10" spans="1:18" ht="15.75" thickBot="1" x14ac:dyDescent="0.3">
      <c r="A10" s="90" t="str">
        <f t="shared" si="0"/>
        <v>2.2-E_Li,max</v>
      </c>
      <c r="B10" s="22" t="str">
        <f>VLOOKUP(C10,'SC Definition &amp; Diagrams'!$A$3:$E$69,5,FALSE)</f>
        <v>Lithium Battery</v>
      </c>
      <c r="C10" s="92" t="s">
        <v>163</v>
      </c>
      <c r="D10" s="124" t="s">
        <v>146</v>
      </c>
      <c r="E10" s="124" t="s">
        <v>165</v>
      </c>
      <c r="F10" s="124"/>
      <c r="G10" s="124"/>
      <c r="H10" s="124"/>
      <c r="I10" s="10"/>
      <c r="J10" s="99" t="e">
        <f>VLOOKUP(I10,Taxonomy!$C$3:$D$11,2,FALSE)</f>
        <v>#N/A</v>
      </c>
      <c r="K10" s="10"/>
      <c r="L10" s="11"/>
      <c r="M10" s="18"/>
      <c r="N10" s="73"/>
      <c r="O10" s="117" t="e">
        <f>VLOOKUP(N10,'PoI viewpoint'!$A$2:$E$34,5,FALSE)</f>
        <v>#N/A</v>
      </c>
      <c r="P10" s="150"/>
      <c r="Q10" s="133"/>
      <c r="R10" s="134"/>
    </row>
    <row r="11" spans="1:18" ht="15.75" thickBot="1" x14ac:dyDescent="0.3">
      <c r="A11" s="90" t="str">
        <f t="shared" si="0"/>
        <v>2.2-eta_Li</v>
      </c>
      <c r="B11" s="22" t="str">
        <f>VLOOKUP(C11,'SC Definition &amp; Diagrams'!$A$3:$E$69,5,FALSE)</f>
        <v>Lithium Battery</v>
      </c>
      <c r="C11" s="92" t="s">
        <v>163</v>
      </c>
      <c r="D11" s="124" t="s">
        <v>145</v>
      </c>
      <c r="E11" s="123" t="s">
        <v>159</v>
      </c>
      <c r="F11" s="124"/>
      <c r="G11" s="124"/>
      <c r="H11" s="124"/>
      <c r="I11" s="10"/>
      <c r="J11" s="99" t="e">
        <f>VLOOKUP(I11,Taxonomy!$C$3:$D$11,2,FALSE)</f>
        <v>#N/A</v>
      </c>
      <c r="K11" s="10"/>
      <c r="L11" s="11"/>
      <c r="M11" s="18"/>
      <c r="N11" s="73"/>
      <c r="O11" s="117" t="e">
        <f>VLOOKUP(N11,'PoI viewpoint'!$A$2:$E$34,5,FALSE)</f>
        <v>#N/A</v>
      </c>
      <c r="P11" s="150"/>
      <c r="Q11" s="133"/>
      <c r="R11" s="134"/>
    </row>
    <row r="12" spans="1:18" ht="60.75" thickBot="1" x14ac:dyDescent="0.3">
      <c r="A12" s="90" t="str">
        <f t="shared" si="0"/>
        <v>2.3-P_VRB,max</v>
      </c>
      <c r="B12" s="22" t="str">
        <f>VLOOKUP(C12,'SC Definition &amp; Diagrams'!$A$3:$E$69,5,FALSE)</f>
        <v>VRB</v>
      </c>
      <c r="C12" s="92" t="s">
        <v>164</v>
      </c>
      <c r="D12" s="124" t="s">
        <v>142</v>
      </c>
      <c r="E12" s="124" t="s">
        <v>161</v>
      </c>
      <c r="F12" s="124"/>
      <c r="G12" s="124"/>
      <c r="H12" s="124"/>
      <c r="I12" s="10" t="s">
        <v>46</v>
      </c>
      <c r="J12" s="99" t="str">
        <f>VLOOKUP(I12,Taxonomy!$C$3:$D$11,2,FALSE)</f>
        <v>epistemic</v>
      </c>
      <c r="K12" s="8" t="s">
        <v>30</v>
      </c>
      <c r="L12" s="11" t="s">
        <v>166</v>
      </c>
      <c r="M12" s="18" t="s">
        <v>97</v>
      </c>
      <c r="N12" s="73">
        <v>1</v>
      </c>
      <c r="O12" s="117" t="str">
        <f>VLOOKUP(N12,'PoI viewpoint'!$A$2:$E$34,5,FALSE)</f>
        <v>Degradation_Li; Losses_HESS</v>
      </c>
      <c r="P12" s="150"/>
      <c r="Q12" s="133"/>
      <c r="R12" s="134" t="s">
        <v>169</v>
      </c>
    </row>
    <row r="13" spans="1:18" ht="15.75" thickBot="1" x14ac:dyDescent="0.3">
      <c r="A13" s="90" t="str">
        <f t="shared" si="0"/>
        <v>2.3-E_VRB,max</v>
      </c>
      <c r="B13" s="22" t="str">
        <f>VLOOKUP(C13,'SC Definition &amp; Diagrams'!$A$3:$E$69,5,FALSE)</f>
        <v>VRB</v>
      </c>
      <c r="C13" s="92" t="s">
        <v>164</v>
      </c>
      <c r="D13" s="124" t="s">
        <v>148</v>
      </c>
      <c r="E13" s="124" t="s">
        <v>165</v>
      </c>
      <c r="F13" s="124"/>
      <c r="G13" s="124"/>
      <c r="H13" s="124"/>
      <c r="I13" s="10"/>
      <c r="J13" s="99" t="e">
        <f>VLOOKUP(I13,Taxonomy!$C$3:$D$11,2,FALSE)</f>
        <v>#N/A</v>
      </c>
      <c r="K13" s="10"/>
      <c r="L13" s="11"/>
      <c r="M13" s="18"/>
      <c r="N13" s="73"/>
      <c r="O13" s="117" t="e">
        <f>VLOOKUP(N13,'PoI viewpoint'!$A$2:$E$34,5,FALSE)</f>
        <v>#N/A</v>
      </c>
      <c r="P13" s="150"/>
      <c r="Q13" s="133"/>
      <c r="R13" s="134"/>
    </row>
    <row r="14" spans="1:18" ht="15.75" thickBot="1" x14ac:dyDescent="0.3">
      <c r="A14" s="90" t="str">
        <f t="shared" si="0"/>
        <v>2.3-eta_VRB</v>
      </c>
      <c r="B14" s="22" t="str">
        <f>VLOOKUP(C14,'SC Definition &amp; Diagrams'!$A$3:$E$69,5,FALSE)</f>
        <v>VRB</v>
      </c>
      <c r="C14" s="92" t="s">
        <v>164</v>
      </c>
      <c r="D14" s="124" t="s">
        <v>147</v>
      </c>
      <c r="E14" s="123" t="s">
        <v>159</v>
      </c>
      <c r="F14" s="124"/>
      <c r="G14" s="124"/>
      <c r="H14" s="124"/>
      <c r="I14" s="10"/>
      <c r="J14" s="99" t="e">
        <f>VLOOKUP(I14,Taxonomy!$C$3:$D$11,2,FALSE)</f>
        <v>#N/A</v>
      </c>
      <c r="K14" s="10"/>
      <c r="L14" s="11"/>
      <c r="M14" s="18"/>
      <c r="N14" s="73"/>
      <c r="O14" s="117" t="e">
        <f>VLOOKUP(N14,'PoI viewpoint'!$A$2:$E$34,5,FALSE)</f>
        <v>#N/A</v>
      </c>
      <c r="P14" s="150"/>
      <c r="Q14" s="133"/>
      <c r="R14" s="134"/>
    </row>
    <row r="15" spans="1:18" ht="15.75" thickBot="1" x14ac:dyDescent="0.3">
      <c r="A15" s="90" t="str">
        <f t="shared" si="0"/>
        <v/>
      </c>
      <c r="B15" s="22" t="e">
        <f>VLOOKUP(C15,'SC Definition &amp; Diagrams'!$A$3:$E$69,5,FALSE)</f>
        <v>#N/A</v>
      </c>
      <c r="C15" s="92"/>
      <c r="D15" s="124"/>
      <c r="E15" s="124"/>
      <c r="F15" s="124"/>
      <c r="G15" s="124"/>
      <c r="H15" s="124"/>
      <c r="I15" s="10"/>
      <c r="J15" s="99" t="e">
        <f>VLOOKUP(I15,Taxonomy!$C$3:$D$11,2,FALSE)</f>
        <v>#N/A</v>
      </c>
      <c r="K15" s="10"/>
      <c r="L15" s="11"/>
      <c r="M15" s="18"/>
      <c r="N15" s="73"/>
      <c r="O15" s="117" t="e">
        <f>VLOOKUP(N15,'PoI viewpoint'!$A$2:$E$34,5,FALSE)</f>
        <v>#N/A</v>
      </c>
      <c r="P15" s="150"/>
      <c r="Q15" s="133"/>
      <c r="R15" s="134"/>
    </row>
    <row r="16" spans="1:18" ht="15.75" thickBot="1" x14ac:dyDescent="0.3">
      <c r="A16" s="90" t="str">
        <f t="shared" si="0"/>
        <v/>
      </c>
      <c r="B16" s="22" t="e">
        <f>VLOOKUP(C16,'SC Definition &amp; Diagrams'!$A$3:$E$69,5,FALSE)</f>
        <v>#N/A</v>
      </c>
      <c r="C16" s="92"/>
      <c r="D16" s="124"/>
      <c r="E16" s="124"/>
      <c r="F16" s="124"/>
      <c r="G16" s="124"/>
      <c r="H16" s="124"/>
      <c r="I16" s="10"/>
      <c r="J16" s="99" t="e">
        <f>VLOOKUP(I16,Taxonomy!$C$3:$D$11,2,FALSE)</f>
        <v>#N/A</v>
      </c>
      <c r="K16" s="10"/>
      <c r="L16" s="11"/>
      <c r="M16" s="18"/>
      <c r="N16" s="73"/>
      <c r="O16" s="117" t="e">
        <f>VLOOKUP(N16,'PoI viewpoint'!$A$2:$E$34,5,FALSE)</f>
        <v>#N/A</v>
      </c>
      <c r="P16" s="150"/>
      <c r="Q16" s="133"/>
      <c r="R16" s="134"/>
    </row>
    <row r="17" spans="1:18" ht="15.75" thickBot="1" x14ac:dyDescent="0.3">
      <c r="A17" s="90" t="str">
        <f t="shared" si="0"/>
        <v/>
      </c>
      <c r="B17" s="22" t="e">
        <f>VLOOKUP(C17,'SC Definition &amp; Diagrams'!$A$3:$E$69,5,FALSE)</f>
        <v>#N/A</v>
      </c>
      <c r="C17" s="92"/>
      <c r="D17" s="124"/>
      <c r="E17" s="124"/>
      <c r="F17" s="124"/>
      <c r="G17" s="124"/>
      <c r="H17" s="124"/>
      <c r="I17" s="10"/>
      <c r="J17" s="99" t="e">
        <f>VLOOKUP(I17,Taxonomy!$C$3:$D$11,2,FALSE)</f>
        <v>#N/A</v>
      </c>
      <c r="K17" s="10"/>
      <c r="L17" s="13"/>
      <c r="M17" s="18"/>
      <c r="N17" s="73"/>
      <c r="O17" s="117" t="e">
        <f>VLOOKUP(N17,'PoI viewpoint'!$A$2:$E$34,5,FALSE)</f>
        <v>#N/A</v>
      </c>
      <c r="P17" s="150"/>
      <c r="Q17" s="133"/>
      <c r="R17" s="134"/>
    </row>
    <row r="18" spans="1:18" ht="15.75" thickBot="1" x14ac:dyDescent="0.3">
      <c r="A18" s="90" t="str">
        <f t="shared" si="0"/>
        <v/>
      </c>
      <c r="B18" s="22" t="e">
        <f>VLOOKUP(C18,'SC Definition &amp; Diagrams'!$A$3:$E$69,5,FALSE)</f>
        <v>#N/A</v>
      </c>
      <c r="C18" s="92"/>
      <c r="D18" s="124"/>
      <c r="E18" s="124"/>
      <c r="F18" s="124"/>
      <c r="G18" s="124"/>
      <c r="H18" s="124"/>
      <c r="I18" s="10"/>
      <c r="J18" s="99" t="e">
        <f>VLOOKUP(I18,Taxonomy!$C$3:$D$11,2,FALSE)</f>
        <v>#N/A</v>
      </c>
      <c r="K18" s="10"/>
      <c r="L18" s="11"/>
      <c r="M18" s="18"/>
      <c r="N18" s="73"/>
      <c r="O18" s="117" t="e">
        <f>VLOOKUP(N18,'PoI viewpoint'!$A$2:$E$34,5,FALSE)</f>
        <v>#N/A</v>
      </c>
      <c r="P18" s="150"/>
      <c r="Q18" s="133"/>
      <c r="R18" s="134"/>
    </row>
    <row r="19" spans="1:18" ht="15.75" thickBot="1" x14ac:dyDescent="0.3">
      <c r="A19" s="90" t="str">
        <f t="shared" si="0"/>
        <v/>
      </c>
      <c r="B19" s="22" t="e">
        <f>VLOOKUP(C19,'SC Definition &amp; Diagrams'!$A$3:$E$69,5,FALSE)</f>
        <v>#N/A</v>
      </c>
      <c r="C19" s="92"/>
      <c r="D19" s="124"/>
      <c r="E19" s="124"/>
      <c r="F19" s="124"/>
      <c r="G19" s="124"/>
      <c r="H19" s="124"/>
      <c r="I19" s="10"/>
      <c r="J19" s="99" t="e">
        <f>VLOOKUP(I19,Taxonomy!$C$3:$D$11,2,FALSE)</f>
        <v>#N/A</v>
      </c>
      <c r="K19" s="10"/>
      <c r="L19" s="13"/>
      <c r="M19" s="18"/>
      <c r="N19" s="73"/>
      <c r="O19" s="117" t="e">
        <f>VLOOKUP(N19,'PoI viewpoint'!$A$2:$E$34,5,FALSE)</f>
        <v>#N/A</v>
      </c>
      <c r="P19" s="150"/>
      <c r="Q19" s="133"/>
      <c r="R19" s="134"/>
    </row>
    <row r="20" spans="1:18" ht="15.75" thickBot="1" x14ac:dyDescent="0.3">
      <c r="A20" s="90" t="str">
        <f t="shared" si="0"/>
        <v/>
      </c>
      <c r="B20" s="22" t="e">
        <f>VLOOKUP(C20,'SC Definition &amp; Diagrams'!$A$3:$E$69,5,FALSE)</f>
        <v>#N/A</v>
      </c>
      <c r="C20" s="92"/>
      <c r="D20" s="124"/>
      <c r="E20" s="124"/>
      <c r="F20" s="124"/>
      <c r="G20" s="124"/>
      <c r="H20" s="124"/>
      <c r="I20" s="10"/>
      <c r="J20" s="99" t="e">
        <f>VLOOKUP(I20,Taxonomy!$C$3:$D$11,2,FALSE)</f>
        <v>#N/A</v>
      </c>
      <c r="K20" s="10"/>
      <c r="L20" s="13"/>
      <c r="M20" s="18"/>
      <c r="N20" s="73"/>
      <c r="O20" s="117" t="e">
        <f>VLOOKUP(N20,'PoI viewpoint'!$A$2:$E$34,5,FALSE)</f>
        <v>#N/A</v>
      </c>
      <c r="P20" s="150"/>
      <c r="Q20" s="133"/>
      <c r="R20" s="134"/>
    </row>
    <row r="21" spans="1:18" ht="15.75" thickBot="1" x14ac:dyDescent="0.3">
      <c r="A21" s="90" t="str">
        <f t="shared" si="0"/>
        <v/>
      </c>
      <c r="B21" s="22" t="e">
        <f>VLOOKUP(C21,'SC Definition &amp; Diagrams'!$A$3:$E$69,5,FALSE)</f>
        <v>#N/A</v>
      </c>
      <c r="C21" s="92"/>
      <c r="D21" s="124"/>
      <c r="E21" s="124"/>
      <c r="F21" s="124"/>
      <c r="G21" s="124"/>
      <c r="H21" s="124"/>
      <c r="I21" s="10"/>
      <c r="J21" s="99" t="e">
        <f>VLOOKUP(I21,Taxonomy!$C$3:$D$11,2,FALSE)</f>
        <v>#N/A</v>
      </c>
      <c r="K21" s="10"/>
      <c r="L21" s="13"/>
      <c r="M21" s="18"/>
      <c r="N21" s="73"/>
      <c r="O21" s="117" t="e">
        <f>VLOOKUP(N21,'PoI viewpoint'!$A$2:$E$34,5,FALSE)</f>
        <v>#N/A</v>
      </c>
      <c r="P21" s="150"/>
      <c r="Q21" s="133"/>
      <c r="R21" s="134"/>
    </row>
    <row r="22" spans="1:18" ht="15.75" thickBot="1" x14ac:dyDescent="0.3">
      <c r="A22" s="90" t="str">
        <f t="shared" si="0"/>
        <v/>
      </c>
      <c r="B22" s="22" t="e">
        <f>VLOOKUP(C22,'SC Definition &amp; Diagrams'!$A$3:$E$69,5,FALSE)</f>
        <v>#N/A</v>
      </c>
      <c r="C22" s="92"/>
      <c r="D22" s="124"/>
      <c r="E22" s="124"/>
      <c r="F22" s="124"/>
      <c r="G22" s="124"/>
      <c r="H22" s="124"/>
      <c r="I22" s="10"/>
      <c r="J22" s="99" t="e">
        <f>VLOOKUP(I22,Taxonomy!$C$3:$D$11,2,FALSE)</f>
        <v>#N/A</v>
      </c>
      <c r="K22" s="10"/>
      <c r="L22" s="13"/>
      <c r="M22" s="18"/>
      <c r="N22" s="73"/>
      <c r="O22" s="117" t="e">
        <f>VLOOKUP(N22,'PoI viewpoint'!$A$2:$E$34,5,FALSE)</f>
        <v>#N/A</v>
      </c>
      <c r="P22" s="150"/>
      <c r="Q22" s="133"/>
      <c r="R22" s="134"/>
    </row>
    <row r="23" spans="1:18" ht="15.75" thickBot="1" x14ac:dyDescent="0.3">
      <c r="A23" s="90" t="str">
        <f t="shared" si="0"/>
        <v/>
      </c>
      <c r="B23" s="22" t="e">
        <f>VLOOKUP(C23,'SC Definition &amp; Diagrams'!$A$3:$E$69,5,FALSE)</f>
        <v>#N/A</v>
      </c>
      <c r="C23" s="92"/>
      <c r="D23" s="124"/>
      <c r="E23" s="124"/>
      <c r="F23" s="124"/>
      <c r="G23" s="124"/>
      <c r="H23" s="124"/>
      <c r="I23" s="10"/>
      <c r="J23" s="99" t="e">
        <f>VLOOKUP(I23,Taxonomy!$C$3:$D$11,2,FALSE)</f>
        <v>#N/A</v>
      </c>
      <c r="K23" s="10"/>
      <c r="L23" s="11"/>
      <c r="M23" s="18"/>
      <c r="N23" s="73"/>
      <c r="O23" s="117" t="e">
        <f>VLOOKUP(N23,'PoI viewpoint'!$A$2:$E$34,5,FALSE)</f>
        <v>#N/A</v>
      </c>
      <c r="P23" s="150"/>
      <c r="Q23" s="133"/>
      <c r="R23" s="134"/>
    </row>
    <row r="24" spans="1:18" ht="15.75" thickBot="1" x14ac:dyDescent="0.3">
      <c r="A24" s="90" t="str">
        <f t="shared" si="0"/>
        <v/>
      </c>
      <c r="B24" s="22" t="e">
        <f>VLOOKUP(C24,'SC Definition &amp; Diagrams'!$A$3:$E$69,5,FALSE)</f>
        <v>#N/A</v>
      </c>
      <c r="C24" s="92"/>
      <c r="D24" s="124"/>
      <c r="E24" s="124"/>
      <c r="F24" s="124"/>
      <c r="G24" s="124"/>
      <c r="H24" s="124"/>
      <c r="I24" s="10"/>
      <c r="J24" s="99" t="e">
        <f>VLOOKUP(I24,Taxonomy!$C$3:$D$11,2,FALSE)</f>
        <v>#N/A</v>
      </c>
      <c r="K24" s="10"/>
      <c r="L24" s="11"/>
      <c r="M24" s="18"/>
      <c r="N24" s="73"/>
      <c r="O24" s="117" t="e">
        <f>VLOOKUP(N24,'PoI viewpoint'!$A$2:$E$34,5,FALSE)</f>
        <v>#N/A</v>
      </c>
      <c r="P24" s="150"/>
      <c r="Q24" s="133"/>
      <c r="R24" s="134"/>
    </row>
    <row r="25" spans="1:18" ht="15.75" thickBot="1" x14ac:dyDescent="0.3">
      <c r="A25" s="90" t="str">
        <f t="shared" si="0"/>
        <v/>
      </c>
      <c r="B25" s="22" t="e">
        <f>VLOOKUP(C25,'SC Definition &amp; Diagrams'!$A$3:$E$69,5,FALSE)</f>
        <v>#N/A</v>
      </c>
      <c r="C25" s="92"/>
      <c r="D25" s="124"/>
      <c r="E25" s="124"/>
      <c r="F25" s="124"/>
      <c r="G25" s="124"/>
      <c r="H25" s="124"/>
      <c r="I25" s="10"/>
      <c r="J25" s="99" t="e">
        <f>VLOOKUP(I25,Taxonomy!$C$3:$D$11,2,FALSE)</f>
        <v>#N/A</v>
      </c>
      <c r="K25" s="10"/>
      <c r="L25" s="11"/>
      <c r="M25" s="18"/>
      <c r="N25" s="73"/>
      <c r="O25" s="117" t="e">
        <f>VLOOKUP(N25,'PoI viewpoint'!$A$2:$E$34,5,FALSE)</f>
        <v>#N/A</v>
      </c>
      <c r="P25" s="150"/>
      <c r="Q25" s="133"/>
      <c r="R25" s="134"/>
    </row>
    <row r="26" spans="1:18" ht="15.75" thickBot="1" x14ac:dyDescent="0.3">
      <c r="A26" s="90" t="str">
        <f t="shared" si="0"/>
        <v/>
      </c>
      <c r="B26" s="22" t="e">
        <f>VLOOKUP(C26,'SC Definition &amp; Diagrams'!$A$3:$E$69,5,FALSE)</f>
        <v>#N/A</v>
      </c>
      <c r="C26" s="92"/>
      <c r="D26" s="124"/>
      <c r="E26" s="124"/>
      <c r="F26" s="124"/>
      <c r="G26" s="124"/>
      <c r="H26" s="124"/>
      <c r="I26" s="10"/>
      <c r="J26" s="99" t="e">
        <f>VLOOKUP(I26,Taxonomy!$C$3:$D$11,2,FALSE)</f>
        <v>#N/A</v>
      </c>
      <c r="K26" s="10"/>
      <c r="L26" s="11"/>
      <c r="M26" s="18"/>
      <c r="N26" s="73"/>
      <c r="O26" s="117" t="e">
        <f>VLOOKUP(N26,'PoI viewpoint'!$A$2:$E$34,5,FALSE)</f>
        <v>#N/A</v>
      </c>
      <c r="P26" s="150"/>
      <c r="Q26" s="133"/>
      <c r="R26" s="134"/>
    </row>
    <row r="27" spans="1:18" ht="15.75" thickBot="1" x14ac:dyDescent="0.3">
      <c r="A27" s="90" t="str">
        <f t="shared" si="0"/>
        <v/>
      </c>
      <c r="B27" s="22" t="e">
        <f>VLOOKUP(C27,'SC Definition &amp; Diagrams'!$A$3:$E$69,5,FALSE)</f>
        <v>#N/A</v>
      </c>
      <c r="C27" s="92"/>
      <c r="D27" s="124"/>
      <c r="E27" s="124"/>
      <c r="F27" s="124"/>
      <c r="G27" s="124"/>
      <c r="H27" s="124"/>
      <c r="I27" s="10"/>
      <c r="J27" s="99" t="e">
        <f>VLOOKUP(I27,Taxonomy!$C$3:$D$11,2,FALSE)</f>
        <v>#N/A</v>
      </c>
      <c r="K27" s="10"/>
      <c r="L27" s="11"/>
      <c r="M27" s="18"/>
      <c r="N27" s="73"/>
      <c r="O27" s="117" t="e">
        <f>VLOOKUP(N27,'PoI viewpoint'!$A$2:$E$34,5,FALSE)</f>
        <v>#N/A</v>
      </c>
      <c r="P27" s="150"/>
      <c r="Q27" s="133"/>
      <c r="R27" s="134"/>
    </row>
    <row r="28" spans="1:18" ht="15.75" thickBot="1" x14ac:dyDescent="0.3">
      <c r="A28" s="90" t="str">
        <f t="shared" si="0"/>
        <v/>
      </c>
      <c r="B28" s="22" t="e">
        <f>VLOOKUP(C28,'SC Definition &amp; Diagrams'!$A$3:$E$69,5,FALSE)</f>
        <v>#N/A</v>
      </c>
      <c r="C28" s="92"/>
      <c r="D28" s="124"/>
      <c r="E28" s="124"/>
      <c r="F28" s="124"/>
      <c r="G28" s="124"/>
      <c r="H28" s="124"/>
      <c r="I28" s="10"/>
      <c r="J28" s="99" t="e">
        <f>VLOOKUP(I28,Taxonomy!$C$3:$D$11,2,FALSE)</f>
        <v>#N/A</v>
      </c>
      <c r="K28" s="10"/>
      <c r="L28" s="11"/>
      <c r="M28" s="18"/>
      <c r="N28" s="73"/>
      <c r="O28" s="117" t="e">
        <f>VLOOKUP(N28,'PoI viewpoint'!$A$2:$E$34,5,FALSE)</f>
        <v>#N/A</v>
      </c>
      <c r="P28" s="150"/>
      <c r="Q28" s="133"/>
      <c r="R28" s="134"/>
    </row>
    <row r="29" spans="1:18" ht="15.75" thickBot="1" x14ac:dyDescent="0.3">
      <c r="A29" s="90" t="str">
        <f t="shared" si="0"/>
        <v/>
      </c>
      <c r="B29" s="22" t="e">
        <f>VLOOKUP(C29,'SC Definition &amp; Diagrams'!$A$3:$E$69,5,FALSE)</f>
        <v>#N/A</v>
      </c>
      <c r="C29" s="92"/>
      <c r="D29" s="124"/>
      <c r="E29" s="124"/>
      <c r="F29" s="124"/>
      <c r="G29" s="124"/>
      <c r="H29" s="124"/>
      <c r="I29" s="10"/>
      <c r="J29" s="99" t="e">
        <f>VLOOKUP(I29,Taxonomy!$C$3:$D$11,2,FALSE)</f>
        <v>#N/A</v>
      </c>
      <c r="K29" s="10"/>
      <c r="L29" s="11"/>
      <c r="M29" s="18"/>
      <c r="N29" s="73"/>
      <c r="O29" s="117" t="e">
        <f>VLOOKUP(N29,'PoI viewpoint'!$A$2:$E$34,5,FALSE)</f>
        <v>#N/A</v>
      </c>
      <c r="P29" s="150"/>
      <c r="Q29" s="133"/>
      <c r="R29" s="134"/>
    </row>
    <row r="30" spans="1:18" ht="15.75" thickBot="1" x14ac:dyDescent="0.3">
      <c r="A30" s="90" t="str">
        <f t="shared" si="0"/>
        <v/>
      </c>
      <c r="B30" s="22" t="e">
        <f>VLOOKUP(C30,'SC Definition &amp; Diagrams'!$A$3:$E$69,5,FALSE)</f>
        <v>#N/A</v>
      </c>
      <c r="C30" s="92"/>
      <c r="D30" s="125"/>
      <c r="E30" s="125"/>
      <c r="F30" s="125"/>
      <c r="G30" s="125"/>
      <c r="H30" s="125"/>
      <c r="I30" s="10"/>
      <c r="J30" s="99" t="e">
        <f>VLOOKUP(I30,Taxonomy!$C$3:$D$11,2,FALSE)</f>
        <v>#N/A</v>
      </c>
      <c r="K30" s="10"/>
      <c r="L30" s="24"/>
      <c r="M30" s="25"/>
      <c r="N30" s="73"/>
      <c r="O30" s="117" t="e">
        <f>VLOOKUP(N30,'PoI viewpoint'!$A$2:$E$34,5,FALSE)</f>
        <v>#N/A</v>
      </c>
      <c r="P30" s="150"/>
      <c r="Q30" s="133"/>
      <c r="R30" s="135"/>
    </row>
    <row r="31" spans="1:18" ht="15.75" thickBot="1" x14ac:dyDescent="0.3">
      <c r="A31" s="90" t="str">
        <f t="shared" si="0"/>
        <v/>
      </c>
      <c r="B31" s="22" t="e">
        <f>VLOOKUP(C31,'SC Definition &amp; Diagrams'!$A$3:$E$69,5,FALSE)</f>
        <v>#N/A</v>
      </c>
      <c r="C31" s="92"/>
      <c r="D31" s="125"/>
      <c r="E31" s="125"/>
      <c r="F31" s="125"/>
      <c r="G31" s="125"/>
      <c r="H31" s="125"/>
      <c r="I31" s="10"/>
      <c r="J31" s="99" t="e">
        <f>VLOOKUP(I31,Taxonomy!$C$3:$D$11,2,FALSE)</f>
        <v>#N/A</v>
      </c>
      <c r="K31" s="10"/>
      <c r="L31" s="24"/>
      <c r="M31" s="25"/>
      <c r="N31" s="73"/>
      <c r="O31" s="117" t="e">
        <f>VLOOKUP(N31,'PoI viewpoint'!$A$2:$E$34,5,FALSE)</f>
        <v>#N/A</v>
      </c>
      <c r="P31" s="150"/>
      <c r="Q31" s="133"/>
      <c r="R31" s="135"/>
    </row>
    <row r="32" spans="1:18" ht="15.75" thickBot="1" x14ac:dyDescent="0.3">
      <c r="A32" s="90" t="str">
        <f t="shared" si="0"/>
        <v/>
      </c>
      <c r="B32" s="22" t="e">
        <f>VLOOKUP(C32,'SC Definition &amp; Diagrams'!$A$3:$E$69,5,FALSE)</f>
        <v>#N/A</v>
      </c>
      <c r="C32" s="93"/>
      <c r="D32" s="126"/>
      <c r="E32" s="126"/>
      <c r="F32" s="126"/>
      <c r="G32" s="126"/>
      <c r="H32" s="126"/>
      <c r="I32" s="10"/>
      <c r="J32" s="99" t="e">
        <f>VLOOKUP(I32,Taxonomy!$C$3:$D$11,2,FALSE)</f>
        <v>#N/A</v>
      </c>
      <c r="K32" s="10"/>
      <c r="L32" s="14"/>
      <c r="M32" s="19"/>
      <c r="N32" s="73"/>
      <c r="O32" s="117" t="e">
        <f>VLOOKUP(N32,'PoI viewpoint'!$A$2:$E$34,5,FALSE)</f>
        <v>#N/A</v>
      </c>
      <c r="P32" s="151"/>
      <c r="Q32" s="136"/>
      <c r="R32" s="135"/>
    </row>
    <row r="33" spans="1:18" ht="15.75" thickBot="1" x14ac:dyDescent="0.3">
      <c r="A33" s="90" t="str">
        <f t="shared" si="0"/>
        <v/>
      </c>
      <c r="B33" s="22" t="e">
        <f>VLOOKUP(C33,'SC Definition &amp; Diagrams'!$A$3:$E$69,5,FALSE)</f>
        <v>#N/A</v>
      </c>
      <c r="C33" s="94"/>
      <c r="D33" s="123"/>
      <c r="E33" s="123"/>
      <c r="F33" s="123"/>
      <c r="G33" s="123"/>
      <c r="H33" s="123"/>
      <c r="I33" s="10"/>
      <c r="J33" s="99" t="e">
        <f>VLOOKUP(I33,Taxonomy!$C$3:$D$11,2,FALSE)</f>
        <v>#N/A</v>
      </c>
      <c r="K33" s="10"/>
      <c r="L33" s="9"/>
      <c r="M33" s="17"/>
      <c r="N33" s="73"/>
      <c r="O33" s="117" t="e">
        <f>VLOOKUP(N33,'PoI viewpoint'!$A$2:$E$34,5,FALSE)</f>
        <v>#N/A</v>
      </c>
      <c r="P33" s="149"/>
      <c r="Q33" s="131"/>
      <c r="R33" s="132"/>
    </row>
    <row r="34" spans="1:18" ht="15.75" thickBot="1" x14ac:dyDescent="0.3">
      <c r="A34" s="90" t="str">
        <f t="shared" si="0"/>
        <v/>
      </c>
      <c r="B34" s="22" t="e">
        <f>VLOOKUP(C34,'SC Definition &amp; Diagrams'!$A$3:$E$69,5,FALSE)</f>
        <v>#N/A</v>
      </c>
      <c r="C34" s="95"/>
      <c r="D34" s="127"/>
      <c r="E34" s="127"/>
      <c r="F34" s="127"/>
      <c r="G34" s="127"/>
      <c r="H34" s="127"/>
      <c r="I34" s="10"/>
      <c r="J34" s="99" t="e">
        <f>VLOOKUP(I34,Taxonomy!$C$3:$D$11,2,FALSE)</f>
        <v>#N/A</v>
      </c>
      <c r="K34" s="10"/>
      <c r="L34" s="11"/>
      <c r="M34" s="18"/>
      <c r="N34" s="73"/>
      <c r="O34" s="117" t="e">
        <f>VLOOKUP(N34,'PoI viewpoint'!$A$2:$E$34,5,FALSE)</f>
        <v>#N/A</v>
      </c>
      <c r="P34" s="150"/>
      <c r="Q34" s="133"/>
      <c r="R34" s="134"/>
    </row>
    <row r="35" spans="1:18" ht="15.75" thickBot="1" x14ac:dyDescent="0.3">
      <c r="A35" s="90" t="str">
        <f t="shared" si="0"/>
        <v/>
      </c>
      <c r="B35" s="22" t="e">
        <f>VLOOKUP(C35,'SC Definition &amp; Diagrams'!$A$3:$E$69,5,FALSE)</f>
        <v>#N/A</v>
      </c>
      <c r="C35" s="96"/>
      <c r="D35" s="127"/>
      <c r="E35" s="127"/>
      <c r="F35" s="127"/>
      <c r="G35" s="127"/>
      <c r="H35" s="127"/>
      <c r="I35" s="10"/>
      <c r="J35" s="99" t="e">
        <f>VLOOKUP(I35,Taxonomy!$C$3:$D$11,2,FALSE)</f>
        <v>#N/A</v>
      </c>
      <c r="K35" s="10"/>
      <c r="L35" s="11"/>
      <c r="M35" s="18"/>
      <c r="N35" s="73"/>
      <c r="O35" s="117" t="e">
        <f>VLOOKUP(N35,'PoI viewpoint'!$A$2:$E$34,5,FALSE)</f>
        <v>#N/A</v>
      </c>
      <c r="P35" s="150"/>
      <c r="Q35" s="133"/>
      <c r="R35" s="134"/>
    </row>
    <row r="36" spans="1:18" ht="15.75" thickBot="1" x14ac:dyDescent="0.3">
      <c r="A36" s="90" t="str">
        <f t="shared" si="0"/>
        <v/>
      </c>
      <c r="B36" s="22" t="e">
        <f>VLOOKUP(C36,'SC Definition &amp; Diagrams'!$A$3:$E$69,5,FALSE)</f>
        <v>#N/A</v>
      </c>
      <c r="C36" s="92"/>
      <c r="D36" s="124"/>
      <c r="E36" s="124"/>
      <c r="F36" s="124"/>
      <c r="G36" s="124"/>
      <c r="H36" s="124"/>
      <c r="I36" s="10"/>
      <c r="J36" s="99" t="e">
        <f>VLOOKUP(I36,Taxonomy!$C$3:$D$11,2,FALSE)</f>
        <v>#N/A</v>
      </c>
      <c r="K36" s="10"/>
      <c r="L36" s="11"/>
      <c r="M36" s="18"/>
      <c r="N36" s="73"/>
      <c r="O36" s="117" t="e">
        <f>VLOOKUP(N36,'PoI viewpoint'!$A$2:$E$34,5,FALSE)</f>
        <v>#N/A</v>
      </c>
      <c r="P36" s="150"/>
      <c r="Q36" s="133"/>
      <c r="R36" s="134"/>
    </row>
    <row r="37" spans="1:18" ht="15.75" thickBot="1" x14ac:dyDescent="0.3">
      <c r="A37" s="90" t="str">
        <f t="shared" si="0"/>
        <v/>
      </c>
      <c r="B37" s="22" t="e">
        <f>VLOOKUP(C37,'SC Definition &amp; Diagrams'!$A$3:$E$69,5,FALSE)</f>
        <v>#N/A</v>
      </c>
      <c r="C37" s="92"/>
      <c r="D37" s="124"/>
      <c r="E37" s="124"/>
      <c r="F37" s="124"/>
      <c r="G37" s="124"/>
      <c r="H37" s="124"/>
      <c r="I37" s="10"/>
      <c r="J37" s="99" t="e">
        <f>VLOOKUP(I37,Taxonomy!$C$3:$D$11,2,FALSE)</f>
        <v>#N/A</v>
      </c>
      <c r="K37" s="10"/>
      <c r="L37" s="11"/>
      <c r="M37" s="18"/>
      <c r="N37" s="73"/>
      <c r="O37" s="117" t="e">
        <f>VLOOKUP(N37,'PoI viewpoint'!$A$2:$E$34,5,FALSE)</f>
        <v>#N/A</v>
      </c>
      <c r="P37" s="150"/>
      <c r="Q37" s="133"/>
      <c r="R37" s="134"/>
    </row>
    <row r="38" spans="1:18" ht="15.75" thickBot="1" x14ac:dyDescent="0.3">
      <c r="A38" s="90" t="str">
        <f t="shared" si="0"/>
        <v/>
      </c>
      <c r="B38" s="22" t="e">
        <f>VLOOKUP(C38,'SC Definition &amp; Diagrams'!$A$3:$E$69,5,FALSE)</f>
        <v>#N/A</v>
      </c>
      <c r="C38" s="92"/>
      <c r="D38" s="127"/>
      <c r="E38" s="127"/>
      <c r="F38" s="127"/>
      <c r="G38" s="127"/>
      <c r="H38" s="127"/>
      <c r="I38" s="10"/>
      <c r="J38" s="99" t="e">
        <f>VLOOKUP(I38,Taxonomy!$C$3:$D$11,2,FALSE)</f>
        <v>#N/A</v>
      </c>
      <c r="K38" s="10"/>
      <c r="L38" s="11"/>
      <c r="M38" s="18"/>
      <c r="N38" s="73"/>
      <c r="O38" s="117" t="e">
        <f>VLOOKUP(N38,'PoI viewpoint'!$A$2:$E$34,5,FALSE)</f>
        <v>#N/A</v>
      </c>
      <c r="P38" s="150"/>
      <c r="Q38" s="133"/>
      <c r="R38" s="134"/>
    </row>
    <row r="39" spans="1:18" ht="15.75" thickBot="1" x14ac:dyDescent="0.3">
      <c r="A39" s="90" t="str">
        <f t="shared" si="0"/>
        <v/>
      </c>
      <c r="B39" s="22" t="e">
        <f>VLOOKUP(C39,'SC Definition &amp; Diagrams'!$A$3:$E$69,5,FALSE)</f>
        <v>#N/A</v>
      </c>
      <c r="C39" s="92"/>
      <c r="D39" s="127"/>
      <c r="E39" s="127"/>
      <c r="F39" s="127"/>
      <c r="G39" s="127"/>
      <c r="H39" s="127"/>
      <c r="I39" s="10"/>
      <c r="J39" s="99" t="e">
        <f>VLOOKUP(I39,Taxonomy!$C$3:$D$11,2,FALSE)</f>
        <v>#N/A</v>
      </c>
      <c r="K39" s="10"/>
      <c r="L39" s="11"/>
      <c r="M39" s="18"/>
      <c r="N39" s="73"/>
      <c r="O39" s="117" t="e">
        <f>VLOOKUP(N39,'PoI viewpoint'!$A$2:$E$34,5,FALSE)</f>
        <v>#N/A</v>
      </c>
      <c r="P39" s="150"/>
      <c r="Q39" s="133"/>
      <c r="R39" s="134"/>
    </row>
    <row r="40" spans="1:18" ht="15.75" thickBot="1" x14ac:dyDescent="0.3">
      <c r="A40" s="90" t="str">
        <f t="shared" si="0"/>
        <v/>
      </c>
      <c r="B40" s="22" t="e">
        <f>VLOOKUP(C40,'SC Definition &amp; Diagrams'!$A$3:$E$69,5,FALSE)</f>
        <v>#N/A</v>
      </c>
      <c r="C40" s="92"/>
      <c r="D40" s="127"/>
      <c r="E40" s="127"/>
      <c r="F40" s="127"/>
      <c r="G40" s="127"/>
      <c r="H40" s="127"/>
      <c r="I40" s="10"/>
      <c r="J40" s="99" t="e">
        <f>VLOOKUP(I40,Taxonomy!$C$3:$D$11,2,FALSE)</f>
        <v>#N/A</v>
      </c>
      <c r="K40" s="10"/>
      <c r="L40" s="11"/>
      <c r="M40" s="18"/>
      <c r="N40" s="73"/>
      <c r="O40" s="117" t="e">
        <f>VLOOKUP(N40,'PoI viewpoint'!$A$2:$E$34,5,FALSE)</f>
        <v>#N/A</v>
      </c>
      <c r="P40" s="150"/>
      <c r="Q40" s="133"/>
      <c r="R40" s="134"/>
    </row>
    <row r="41" spans="1:18" ht="15.75" thickBot="1" x14ac:dyDescent="0.3">
      <c r="A41" s="90" t="str">
        <f t="shared" si="0"/>
        <v/>
      </c>
      <c r="B41" s="22" t="e">
        <f>VLOOKUP(C41,'SC Definition &amp; Diagrams'!$A$3:$E$69,5,FALSE)</f>
        <v>#N/A</v>
      </c>
      <c r="C41" s="92"/>
      <c r="D41" s="124"/>
      <c r="E41" s="124"/>
      <c r="F41" s="124"/>
      <c r="G41" s="124"/>
      <c r="H41" s="124"/>
      <c r="I41" s="10"/>
      <c r="J41" s="99" t="e">
        <f>VLOOKUP(I41,Taxonomy!$C$3:$D$11,2,FALSE)</f>
        <v>#N/A</v>
      </c>
      <c r="K41" s="10"/>
      <c r="L41" s="11"/>
      <c r="M41" s="18"/>
      <c r="N41" s="73"/>
      <c r="O41" s="117" t="e">
        <f>VLOOKUP(N41,'PoI viewpoint'!$A$2:$E$34,5,FALSE)</f>
        <v>#N/A</v>
      </c>
      <c r="P41" s="150"/>
      <c r="Q41" s="133"/>
      <c r="R41" s="134"/>
    </row>
    <row r="42" spans="1:18" ht="15.75" thickBot="1" x14ac:dyDescent="0.3">
      <c r="A42" s="90" t="str">
        <f t="shared" si="0"/>
        <v/>
      </c>
      <c r="B42" s="22" t="e">
        <f>VLOOKUP(C42,'SC Definition &amp; Diagrams'!$A$3:$E$69,5,FALSE)</f>
        <v>#N/A</v>
      </c>
      <c r="C42" s="92"/>
      <c r="D42" s="127"/>
      <c r="E42" s="127"/>
      <c r="F42" s="127"/>
      <c r="G42" s="127"/>
      <c r="H42" s="127"/>
      <c r="I42" s="10"/>
      <c r="J42" s="99" t="e">
        <f>VLOOKUP(I42,Taxonomy!$C$3:$D$11,2,FALSE)</f>
        <v>#N/A</v>
      </c>
      <c r="K42" s="10"/>
      <c r="L42" s="11"/>
      <c r="M42" s="18"/>
      <c r="N42" s="73"/>
      <c r="O42" s="117" t="e">
        <f>VLOOKUP(N42,'PoI viewpoint'!$A$2:$E$34,5,FALSE)</f>
        <v>#N/A</v>
      </c>
      <c r="P42" s="150"/>
      <c r="Q42" s="133"/>
      <c r="R42" s="134"/>
    </row>
    <row r="43" spans="1:18" ht="15.75" thickBot="1" x14ac:dyDescent="0.3">
      <c r="A43" s="90" t="str">
        <f t="shared" si="0"/>
        <v/>
      </c>
      <c r="B43" s="22" t="e">
        <f>VLOOKUP(C43,'SC Definition &amp; Diagrams'!$A$3:$E$69,5,FALSE)</f>
        <v>#N/A</v>
      </c>
      <c r="C43" s="92"/>
      <c r="D43" s="124"/>
      <c r="E43" s="124"/>
      <c r="F43" s="124"/>
      <c r="G43" s="124"/>
      <c r="H43" s="124"/>
      <c r="I43" s="10"/>
      <c r="J43" s="99" t="e">
        <f>VLOOKUP(I43,Taxonomy!$C$3:$D$11,2,FALSE)</f>
        <v>#N/A</v>
      </c>
      <c r="K43" s="10"/>
      <c r="L43" s="11"/>
      <c r="M43" s="18"/>
      <c r="N43" s="73"/>
      <c r="O43" s="117" t="e">
        <f>VLOOKUP(N43,'PoI viewpoint'!$A$2:$E$34,5,FALSE)</f>
        <v>#N/A</v>
      </c>
      <c r="P43" s="150"/>
      <c r="Q43" s="133"/>
      <c r="R43" s="134"/>
    </row>
    <row r="44" spans="1:18" ht="15.75" thickBot="1" x14ac:dyDescent="0.3">
      <c r="A44" s="90" t="str">
        <f t="shared" si="0"/>
        <v/>
      </c>
      <c r="B44" s="22" t="e">
        <f>VLOOKUP(C44,'SC Definition &amp; Diagrams'!$A$3:$E$69,5,FALSE)</f>
        <v>#N/A</v>
      </c>
      <c r="C44" s="92"/>
      <c r="D44" s="124"/>
      <c r="E44" s="124"/>
      <c r="F44" s="124"/>
      <c r="G44" s="124"/>
      <c r="H44" s="124"/>
      <c r="I44" s="10"/>
      <c r="J44" s="99" t="e">
        <f>VLOOKUP(I44,Taxonomy!$C$3:$D$11,2,FALSE)</f>
        <v>#N/A</v>
      </c>
      <c r="K44" s="10"/>
      <c r="L44" s="11"/>
      <c r="M44" s="18"/>
      <c r="N44" s="73"/>
      <c r="O44" s="117" t="e">
        <f>VLOOKUP(N44,'PoI viewpoint'!$A$2:$E$34,5,FALSE)</f>
        <v>#N/A</v>
      </c>
      <c r="P44" s="150"/>
      <c r="Q44" s="133"/>
      <c r="R44" s="134"/>
    </row>
    <row r="45" spans="1:18" ht="15.75" thickBot="1" x14ac:dyDescent="0.3">
      <c r="A45" s="90" t="str">
        <f t="shared" si="0"/>
        <v/>
      </c>
      <c r="B45" s="22" t="e">
        <f>VLOOKUP(C45,'SC Definition &amp; Diagrams'!$A$3:$E$69,5,FALSE)</f>
        <v>#N/A</v>
      </c>
      <c r="C45" s="92"/>
      <c r="D45" s="124"/>
      <c r="E45" s="124"/>
      <c r="F45" s="124"/>
      <c r="G45" s="124"/>
      <c r="H45" s="124"/>
      <c r="I45" s="10"/>
      <c r="J45" s="99" t="e">
        <f>VLOOKUP(I45,Taxonomy!$C$3:$D$11,2,FALSE)</f>
        <v>#N/A</v>
      </c>
      <c r="K45" s="10"/>
      <c r="L45" s="11"/>
      <c r="M45" s="18"/>
      <c r="N45" s="73"/>
      <c r="O45" s="117" t="e">
        <f>VLOOKUP(N45,'PoI viewpoint'!$A$2:$E$34,5,FALSE)</f>
        <v>#N/A</v>
      </c>
      <c r="P45" s="150"/>
      <c r="Q45" s="133"/>
      <c r="R45" s="134"/>
    </row>
    <row r="46" spans="1:18" ht="15.75" thickBot="1" x14ac:dyDescent="0.3">
      <c r="A46" s="90" t="str">
        <f t="shared" si="0"/>
        <v/>
      </c>
      <c r="B46" s="22" t="e">
        <f>VLOOKUP(C46,'SC Definition &amp; Diagrams'!$A$3:$E$69,5,FALSE)</f>
        <v>#N/A</v>
      </c>
      <c r="C46" s="92"/>
      <c r="D46" s="127"/>
      <c r="E46" s="127"/>
      <c r="F46" s="127"/>
      <c r="G46" s="127"/>
      <c r="H46" s="127"/>
      <c r="I46" s="10"/>
      <c r="J46" s="99" t="e">
        <f>VLOOKUP(I46,Taxonomy!$C$3:$D$11,2,FALSE)</f>
        <v>#N/A</v>
      </c>
      <c r="K46" s="10"/>
      <c r="L46" s="11"/>
      <c r="M46" s="18"/>
      <c r="N46" s="73"/>
      <c r="O46" s="117" t="e">
        <f>VLOOKUP(N46,'PoI viewpoint'!$A$2:$E$34,5,FALSE)</f>
        <v>#N/A</v>
      </c>
      <c r="P46" s="150"/>
      <c r="Q46" s="133"/>
      <c r="R46" s="134"/>
    </row>
    <row r="47" spans="1:18" ht="15.75" thickBot="1" x14ac:dyDescent="0.3">
      <c r="A47" s="90" t="str">
        <f t="shared" si="0"/>
        <v/>
      </c>
      <c r="B47" s="22" t="e">
        <f>VLOOKUP(C47,'SC Definition &amp; Diagrams'!$A$3:$E$69,5,FALSE)</f>
        <v>#N/A</v>
      </c>
      <c r="C47" s="92"/>
      <c r="D47" s="127"/>
      <c r="E47" s="127"/>
      <c r="F47" s="127"/>
      <c r="G47" s="127"/>
      <c r="H47" s="127"/>
      <c r="I47" s="10"/>
      <c r="J47" s="99" t="e">
        <f>VLOOKUP(I47,Taxonomy!$C$3:$D$11,2,FALSE)</f>
        <v>#N/A</v>
      </c>
      <c r="K47" s="10"/>
      <c r="L47" s="11"/>
      <c r="M47" s="18"/>
      <c r="N47" s="73"/>
      <c r="O47" s="117" t="e">
        <f>VLOOKUP(N47,'PoI viewpoint'!$A$2:$E$34,5,FALSE)</f>
        <v>#N/A</v>
      </c>
      <c r="P47" s="150"/>
      <c r="Q47" s="133"/>
      <c r="R47" s="134"/>
    </row>
    <row r="48" spans="1:18" ht="15.75" thickBot="1" x14ac:dyDescent="0.3">
      <c r="A48" s="90" t="str">
        <f t="shared" si="0"/>
        <v/>
      </c>
      <c r="B48" s="22" t="e">
        <f>VLOOKUP(C48,'SC Definition &amp; Diagrams'!$A$3:$E$69,5,FALSE)</f>
        <v>#N/A</v>
      </c>
      <c r="C48" s="92"/>
      <c r="D48" s="127"/>
      <c r="E48" s="127"/>
      <c r="F48" s="127"/>
      <c r="G48" s="127"/>
      <c r="H48" s="127"/>
      <c r="I48" s="10"/>
      <c r="J48" s="99" t="e">
        <f>VLOOKUP(I48,Taxonomy!$C$3:$D$11,2,FALSE)</f>
        <v>#N/A</v>
      </c>
      <c r="K48" s="10"/>
      <c r="L48" s="11"/>
      <c r="M48" s="18"/>
      <c r="N48" s="73"/>
      <c r="O48" s="117" t="e">
        <f>VLOOKUP(N48,'PoI viewpoint'!$A$2:$E$34,5,FALSE)</f>
        <v>#N/A</v>
      </c>
      <c r="P48" s="150"/>
      <c r="Q48" s="133"/>
      <c r="R48" s="134"/>
    </row>
    <row r="49" spans="1:18" ht="15.75" thickBot="1" x14ac:dyDescent="0.3">
      <c r="A49" s="90" t="str">
        <f t="shared" si="0"/>
        <v/>
      </c>
      <c r="B49" s="22" t="e">
        <f>VLOOKUP(C49,'SC Definition &amp; Diagrams'!$A$3:$E$69,5,FALSE)</f>
        <v>#N/A</v>
      </c>
      <c r="C49" s="92"/>
      <c r="D49" s="124"/>
      <c r="E49" s="124"/>
      <c r="F49" s="124"/>
      <c r="G49" s="124"/>
      <c r="H49" s="124"/>
      <c r="I49" s="10"/>
      <c r="J49" s="99" t="e">
        <f>VLOOKUP(I49,Taxonomy!$C$3:$D$11,2,FALSE)</f>
        <v>#N/A</v>
      </c>
      <c r="K49" s="10"/>
      <c r="L49" s="11"/>
      <c r="M49" s="18"/>
      <c r="N49" s="73"/>
      <c r="O49" s="117" t="e">
        <f>VLOOKUP(N49,'PoI viewpoint'!$A$2:$E$34,5,FALSE)</f>
        <v>#N/A</v>
      </c>
      <c r="P49" s="150"/>
      <c r="Q49" s="133"/>
      <c r="R49" s="134"/>
    </row>
    <row r="50" spans="1:18" ht="15.75" thickBot="1" x14ac:dyDescent="0.3">
      <c r="A50" s="90" t="str">
        <f t="shared" si="0"/>
        <v/>
      </c>
      <c r="B50" s="22" t="e">
        <f>VLOOKUP(C50,'SC Definition &amp; Diagrams'!$A$3:$E$69,5,FALSE)</f>
        <v>#N/A</v>
      </c>
      <c r="C50" s="92"/>
      <c r="D50" s="127"/>
      <c r="E50" s="127"/>
      <c r="F50" s="127"/>
      <c r="G50" s="127"/>
      <c r="H50" s="127"/>
      <c r="I50" s="10"/>
      <c r="J50" s="99" t="e">
        <f>VLOOKUP(I50,Taxonomy!$C$3:$D$11,2,FALSE)</f>
        <v>#N/A</v>
      </c>
      <c r="K50" s="10"/>
      <c r="L50" s="11"/>
      <c r="M50" s="18"/>
      <c r="N50" s="73"/>
      <c r="O50" s="117" t="e">
        <f>VLOOKUP(N50,'PoI viewpoint'!$A$2:$E$34,5,FALSE)</f>
        <v>#N/A</v>
      </c>
      <c r="P50" s="150"/>
      <c r="Q50" s="133"/>
      <c r="R50" s="134"/>
    </row>
    <row r="51" spans="1:18" ht="15.75" thickBot="1" x14ac:dyDescent="0.3">
      <c r="A51" s="90" t="str">
        <f t="shared" si="0"/>
        <v/>
      </c>
      <c r="B51" s="22" t="e">
        <f>VLOOKUP(C51,'SC Definition &amp; Diagrams'!$A$3:$E$69,5,FALSE)</f>
        <v>#N/A</v>
      </c>
      <c r="C51" s="92"/>
      <c r="D51" s="124"/>
      <c r="E51" s="124"/>
      <c r="F51" s="124"/>
      <c r="G51" s="124"/>
      <c r="H51" s="124"/>
      <c r="I51" s="10"/>
      <c r="J51" s="99" t="e">
        <f>VLOOKUP(I51,Taxonomy!$C$3:$D$11,2,FALSE)</f>
        <v>#N/A</v>
      </c>
      <c r="K51" s="10"/>
      <c r="L51" s="11"/>
      <c r="M51" s="18"/>
      <c r="N51" s="73"/>
      <c r="O51" s="117" t="e">
        <f>VLOOKUP(N51,'PoI viewpoint'!$A$2:$E$34,5,FALSE)</f>
        <v>#N/A</v>
      </c>
      <c r="P51" s="150"/>
      <c r="Q51" s="133"/>
      <c r="R51" s="134"/>
    </row>
    <row r="52" spans="1:18" ht="15.75" thickBot="1" x14ac:dyDescent="0.3">
      <c r="A52" s="90" t="str">
        <f t="shared" si="0"/>
        <v/>
      </c>
      <c r="B52" s="22" t="e">
        <f>VLOOKUP(C52,'SC Definition &amp; Diagrams'!$A$3:$E$69,5,FALSE)</f>
        <v>#N/A</v>
      </c>
      <c r="C52" s="93"/>
      <c r="D52" s="126"/>
      <c r="E52" s="126"/>
      <c r="F52" s="126"/>
      <c r="G52" s="126"/>
      <c r="H52" s="126"/>
      <c r="I52" s="10"/>
      <c r="J52" s="99" t="e">
        <f>VLOOKUP(I52,Taxonomy!$C$3:$D$11,2,FALSE)</f>
        <v>#N/A</v>
      </c>
      <c r="K52" s="10"/>
      <c r="L52" s="14"/>
      <c r="M52" s="19"/>
      <c r="N52" s="73"/>
      <c r="O52" s="117" t="e">
        <f>VLOOKUP(N52,'PoI viewpoint'!$A$2:$E$34,5,FALSE)</f>
        <v>#N/A</v>
      </c>
      <c r="P52" s="151"/>
      <c r="Q52" s="136"/>
      <c r="R52" s="137"/>
    </row>
    <row r="53" spans="1:18" ht="15.75" thickBot="1" x14ac:dyDescent="0.3">
      <c r="A53" s="90" t="str">
        <f t="shared" si="0"/>
        <v/>
      </c>
      <c r="B53" s="22" t="e">
        <f>VLOOKUP(C53,'SC Definition &amp; Diagrams'!$A$3:$E$69,5,FALSE)</f>
        <v>#N/A</v>
      </c>
      <c r="C53" s="94"/>
      <c r="D53" s="123"/>
      <c r="E53" s="123"/>
      <c r="F53" s="123"/>
      <c r="G53" s="123"/>
      <c r="H53" s="123"/>
      <c r="I53" s="10"/>
      <c r="J53" s="99" t="e">
        <f>VLOOKUP(I53,Taxonomy!$C$3:$D$11,2,FALSE)</f>
        <v>#N/A</v>
      </c>
      <c r="K53" s="10"/>
      <c r="L53" s="9"/>
      <c r="M53" s="17"/>
      <c r="N53" s="73"/>
      <c r="O53" s="117" t="e">
        <f>VLOOKUP(N53,'PoI viewpoint'!$A$2:$E$34,5,FALSE)</f>
        <v>#N/A</v>
      </c>
      <c r="P53" s="149"/>
      <c r="Q53" s="131"/>
      <c r="R53" s="138"/>
    </row>
    <row r="54" spans="1:18" ht="15.75" thickBot="1" x14ac:dyDescent="0.3">
      <c r="A54" s="90" t="str">
        <f t="shared" si="0"/>
        <v/>
      </c>
      <c r="B54" s="22" t="e">
        <f>VLOOKUP(C54,'SC Definition &amp; Diagrams'!$A$3:$E$69,5,FALSE)</f>
        <v>#N/A</v>
      </c>
      <c r="C54" s="96"/>
      <c r="D54" s="127"/>
      <c r="E54" s="127"/>
      <c r="F54" s="127"/>
      <c r="G54" s="127"/>
      <c r="H54" s="127"/>
      <c r="I54" s="10"/>
      <c r="J54" s="99" t="e">
        <f>VLOOKUP(I54,Taxonomy!$C$3:$D$11,2,FALSE)</f>
        <v>#N/A</v>
      </c>
      <c r="K54" s="10"/>
      <c r="L54" s="11"/>
      <c r="M54" s="18"/>
      <c r="N54" s="73"/>
      <c r="O54" s="117" t="e">
        <f>VLOOKUP(N54,'PoI viewpoint'!$A$2:$E$34,5,FALSE)</f>
        <v>#N/A</v>
      </c>
      <c r="P54" s="150"/>
      <c r="Q54" s="133"/>
      <c r="R54" s="134"/>
    </row>
    <row r="55" spans="1:18" ht="15.75" thickBot="1" x14ac:dyDescent="0.3">
      <c r="A55" s="90" t="str">
        <f t="shared" si="0"/>
        <v/>
      </c>
      <c r="B55" s="22" t="e">
        <f>VLOOKUP(C55,'SC Definition &amp; Diagrams'!$A$3:$E$69,5,FALSE)</f>
        <v>#N/A</v>
      </c>
      <c r="C55" s="92"/>
      <c r="D55" s="124"/>
      <c r="E55" s="124"/>
      <c r="F55" s="124"/>
      <c r="G55" s="124"/>
      <c r="H55" s="124"/>
      <c r="I55" s="10"/>
      <c r="J55" s="99" t="e">
        <f>VLOOKUP(I55,Taxonomy!$C$3:$D$11,2,FALSE)</f>
        <v>#N/A</v>
      </c>
      <c r="K55" s="10"/>
      <c r="L55" s="11"/>
      <c r="M55" s="18"/>
      <c r="N55" s="73"/>
      <c r="O55" s="117" t="e">
        <f>VLOOKUP(N55,'PoI viewpoint'!$A$2:$E$34,5,FALSE)</f>
        <v>#N/A</v>
      </c>
      <c r="P55" s="150"/>
      <c r="Q55" s="133"/>
      <c r="R55" s="134"/>
    </row>
    <row r="56" spans="1:18" ht="15.75" thickBot="1" x14ac:dyDescent="0.3">
      <c r="A56" s="90" t="str">
        <f t="shared" si="0"/>
        <v/>
      </c>
      <c r="B56" s="22" t="e">
        <f>VLOOKUP(C56,'SC Definition &amp; Diagrams'!$A$3:$E$69,5,FALSE)</f>
        <v>#N/A</v>
      </c>
      <c r="C56" s="92"/>
      <c r="D56" s="124"/>
      <c r="E56" s="124"/>
      <c r="F56" s="124"/>
      <c r="G56" s="124"/>
      <c r="H56" s="124"/>
      <c r="I56" s="10"/>
      <c r="J56" s="99" t="e">
        <f>VLOOKUP(I56,Taxonomy!$C$3:$D$11,2,FALSE)</f>
        <v>#N/A</v>
      </c>
      <c r="K56" s="10"/>
      <c r="L56" s="11"/>
      <c r="M56" s="18"/>
      <c r="N56" s="73"/>
      <c r="O56" s="117" t="e">
        <f>VLOOKUP(N56,'PoI viewpoint'!$A$2:$E$34,5,FALSE)</f>
        <v>#N/A</v>
      </c>
      <c r="P56" s="150"/>
      <c r="Q56" s="133"/>
      <c r="R56" s="134"/>
    </row>
    <row r="57" spans="1:18" ht="15.75" thickBot="1" x14ac:dyDescent="0.3">
      <c r="A57" s="90" t="str">
        <f t="shared" si="0"/>
        <v/>
      </c>
      <c r="B57" s="22" t="e">
        <f>VLOOKUP(C57,'SC Definition &amp; Diagrams'!$A$3:$E$69,5,FALSE)</f>
        <v>#N/A</v>
      </c>
      <c r="C57" s="92"/>
      <c r="D57" s="124"/>
      <c r="E57" s="124"/>
      <c r="F57" s="124"/>
      <c r="G57" s="124"/>
      <c r="H57" s="124"/>
      <c r="I57" s="10"/>
      <c r="J57" s="99" t="e">
        <f>VLOOKUP(I57,Taxonomy!$C$3:$D$11,2,FALSE)</f>
        <v>#N/A</v>
      </c>
      <c r="K57" s="10"/>
      <c r="L57" s="11"/>
      <c r="M57" s="18"/>
      <c r="N57" s="73"/>
      <c r="O57" s="117" t="e">
        <f>VLOOKUP(N57,'PoI viewpoint'!$A$2:$E$34,5,FALSE)</f>
        <v>#N/A</v>
      </c>
      <c r="P57" s="150"/>
      <c r="Q57" s="133"/>
      <c r="R57" s="134"/>
    </row>
    <row r="58" spans="1:18" ht="15.75" thickBot="1" x14ac:dyDescent="0.3">
      <c r="A58" s="90" t="str">
        <f t="shared" si="0"/>
        <v/>
      </c>
      <c r="B58" s="22" t="e">
        <f>VLOOKUP(C58,'SC Definition &amp; Diagrams'!$A$3:$E$69,5,FALSE)</f>
        <v>#N/A</v>
      </c>
      <c r="C58" s="92"/>
      <c r="D58" s="127"/>
      <c r="E58" s="127"/>
      <c r="F58" s="127"/>
      <c r="G58" s="127"/>
      <c r="H58" s="127"/>
      <c r="I58" s="10"/>
      <c r="J58" s="99" t="e">
        <f>VLOOKUP(I58,Taxonomy!$C$3:$D$11,2,FALSE)</f>
        <v>#N/A</v>
      </c>
      <c r="K58" s="10"/>
      <c r="L58" s="11"/>
      <c r="M58" s="18"/>
      <c r="N58" s="73"/>
      <c r="O58" s="117" t="e">
        <f>VLOOKUP(N58,'PoI viewpoint'!$A$2:$E$34,5,FALSE)</f>
        <v>#N/A</v>
      </c>
      <c r="P58" s="150"/>
      <c r="Q58" s="133"/>
      <c r="R58" s="134"/>
    </row>
    <row r="59" spans="1:18" ht="15.75" thickBot="1" x14ac:dyDescent="0.3">
      <c r="A59" s="90" t="str">
        <f t="shared" si="0"/>
        <v/>
      </c>
      <c r="B59" s="22" t="e">
        <f>VLOOKUP(C59,'SC Definition &amp; Diagrams'!$A$3:$E$69,5,FALSE)</f>
        <v>#N/A</v>
      </c>
      <c r="C59" s="92"/>
      <c r="D59" s="127"/>
      <c r="E59" s="127"/>
      <c r="F59" s="127"/>
      <c r="G59" s="127"/>
      <c r="H59" s="127"/>
      <c r="I59" s="10"/>
      <c r="J59" s="99" t="e">
        <f>VLOOKUP(I59,Taxonomy!$C$3:$D$11,2,FALSE)</f>
        <v>#N/A</v>
      </c>
      <c r="K59" s="10"/>
      <c r="L59" s="11"/>
      <c r="M59" s="18"/>
      <c r="N59" s="73"/>
      <c r="O59" s="117" t="e">
        <f>VLOOKUP(N59,'PoI viewpoint'!$A$2:$E$34,5,FALSE)</f>
        <v>#N/A</v>
      </c>
      <c r="P59" s="150"/>
      <c r="Q59" s="133"/>
      <c r="R59" s="134"/>
    </row>
    <row r="60" spans="1:18" ht="15.75" thickBot="1" x14ac:dyDescent="0.3">
      <c r="A60" s="90" t="str">
        <f t="shared" si="0"/>
        <v/>
      </c>
      <c r="B60" s="22" t="e">
        <f>VLOOKUP(C60,'SC Definition &amp; Diagrams'!$A$3:$E$69,5,FALSE)</f>
        <v>#N/A</v>
      </c>
      <c r="C60" s="92"/>
      <c r="D60" s="127"/>
      <c r="E60" s="127"/>
      <c r="F60" s="127"/>
      <c r="G60" s="127"/>
      <c r="H60" s="127"/>
      <c r="I60" s="10"/>
      <c r="J60" s="99" t="e">
        <f>VLOOKUP(I60,Taxonomy!$C$3:$D$11,2,FALSE)</f>
        <v>#N/A</v>
      </c>
      <c r="K60" s="10"/>
      <c r="L60" s="11"/>
      <c r="M60" s="18"/>
      <c r="N60" s="73"/>
      <c r="O60" s="117" t="e">
        <f>VLOOKUP(N60,'PoI viewpoint'!$A$2:$E$34,5,FALSE)</f>
        <v>#N/A</v>
      </c>
      <c r="P60" s="150"/>
      <c r="Q60" s="133"/>
      <c r="R60" s="134"/>
    </row>
    <row r="61" spans="1:18" ht="15.75" thickBot="1" x14ac:dyDescent="0.3">
      <c r="A61" s="90" t="str">
        <f t="shared" si="0"/>
        <v/>
      </c>
      <c r="B61" s="22" t="e">
        <f>VLOOKUP(C61,'SC Definition &amp; Diagrams'!$A$3:$E$69,5,FALSE)</f>
        <v>#N/A</v>
      </c>
      <c r="C61" s="92"/>
      <c r="D61" s="124"/>
      <c r="E61" s="124"/>
      <c r="F61" s="124"/>
      <c r="G61" s="124"/>
      <c r="H61" s="124"/>
      <c r="I61" s="10"/>
      <c r="J61" s="99" t="e">
        <f>VLOOKUP(I61,Taxonomy!$C$3:$D$11,2,FALSE)</f>
        <v>#N/A</v>
      </c>
      <c r="K61" s="10"/>
      <c r="L61" s="11"/>
      <c r="M61" s="18"/>
      <c r="N61" s="73"/>
      <c r="O61" s="117" t="e">
        <f>VLOOKUP(N61,'PoI viewpoint'!$A$2:$E$34,5,FALSE)</f>
        <v>#N/A</v>
      </c>
      <c r="P61" s="150"/>
      <c r="Q61" s="133"/>
      <c r="R61" s="134"/>
    </row>
    <row r="62" spans="1:18" ht="15.75" thickBot="1" x14ac:dyDescent="0.3">
      <c r="A62" s="90" t="str">
        <f t="shared" si="0"/>
        <v/>
      </c>
      <c r="B62" s="22" t="e">
        <f>VLOOKUP(C62,'SC Definition &amp; Diagrams'!$A$3:$E$69,5,FALSE)</f>
        <v>#N/A</v>
      </c>
      <c r="C62" s="92"/>
      <c r="D62" s="127"/>
      <c r="E62" s="127"/>
      <c r="F62" s="127"/>
      <c r="G62" s="127"/>
      <c r="H62" s="127"/>
      <c r="I62" s="10"/>
      <c r="J62" s="99" t="e">
        <f>VLOOKUP(I62,Taxonomy!$C$3:$D$11,2,FALSE)</f>
        <v>#N/A</v>
      </c>
      <c r="K62" s="10"/>
      <c r="L62" s="11"/>
      <c r="M62" s="18"/>
      <c r="N62" s="73"/>
      <c r="O62" s="117" t="e">
        <f>VLOOKUP(N62,'PoI viewpoint'!$A$2:$E$34,5,FALSE)</f>
        <v>#N/A</v>
      </c>
      <c r="P62" s="150"/>
      <c r="Q62" s="133"/>
      <c r="R62" s="134"/>
    </row>
    <row r="63" spans="1:18" ht="15.75" thickBot="1" x14ac:dyDescent="0.3">
      <c r="A63" s="90" t="str">
        <f t="shared" si="0"/>
        <v/>
      </c>
      <c r="B63" s="22" t="e">
        <f>VLOOKUP(C63,'SC Definition &amp; Diagrams'!$A$3:$E$69,5,FALSE)</f>
        <v>#N/A</v>
      </c>
      <c r="C63" s="92"/>
      <c r="D63" s="124"/>
      <c r="E63" s="124"/>
      <c r="F63" s="124"/>
      <c r="G63" s="124"/>
      <c r="H63" s="124"/>
      <c r="I63" s="10"/>
      <c r="J63" s="99" t="e">
        <f>VLOOKUP(I63,Taxonomy!$C$3:$D$11,2,FALSE)</f>
        <v>#N/A</v>
      </c>
      <c r="K63" s="10"/>
      <c r="L63" s="11"/>
      <c r="M63" s="18"/>
      <c r="N63" s="73"/>
      <c r="O63" s="117" t="e">
        <f>VLOOKUP(N63,'PoI viewpoint'!$A$2:$E$34,5,FALSE)</f>
        <v>#N/A</v>
      </c>
      <c r="P63" s="150"/>
      <c r="Q63" s="133"/>
      <c r="R63" s="134"/>
    </row>
    <row r="64" spans="1:18" ht="15.75" thickBot="1" x14ac:dyDescent="0.3">
      <c r="A64" s="90" t="str">
        <f t="shared" si="0"/>
        <v/>
      </c>
      <c r="B64" s="22" t="e">
        <f>VLOOKUP(C64,'SC Definition &amp; Diagrams'!$A$3:$E$69,5,FALSE)</f>
        <v>#N/A</v>
      </c>
      <c r="C64" s="92"/>
      <c r="D64" s="124"/>
      <c r="E64" s="124"/>
      <c r="F64" s="124"/>
      <c r="G64" s="124"/>
      <c r="H64" s="124"/>
      <c r="I64" s="10"/>
      <c r="J64" s="99" t="e">
        <f>VLOOKUP(I64,Taxonomy!$C$3:$D$11,2,FALSE)</f>
        <v>#N/A</v>
      </c>
      <c r="K64" s="10"/>
      <c r="L64" s="11"/>
      <c r="M64" s="18"/>
      <c r="N64" s="73"/>
      <c r="O64" s="117" t="e">
        <f>VLOOKUP(N64,'PoI viewpoint'!$A$2:$E$34,5,FALSE)</f>
        <v>#N/A</v>
      </c>
      <c r="P64" s="150"/>
      <c r="Q64" s="133"/>
      <c r="R64" s="134"/>
    </row>
    <row r="65" spans="1:18" ht="15.75" thickBot="1" x14ac:dyDescent="0.3">
      <c r="A65" s="90" t="str">
        <f t="shared" si="0"/>
        <v/>
      </c>
      <c r="B65" s="22" t="e">
        <f>VLOOKUP(C65,'SC Definition &amp; Diagrams'!$A$3:$E$69,5,FALSE)</f>
        <v>#N/A</v>
      </c>
      <c r="C65" s="92"/>
      <c r="D65" s="124"/>
      <c r="E65" s="124"/>
      <c r="F65" s="124"/>
      <c r="G65" s="124"/>
      <c r="H65" s="124"/>
      <c r="I65" s="10"/>
      <c r="J65" s="99" t="e">
        <f>VLOOKUP(I65,Taxonomy!$C$3:$D$11,2,FALSE)</f>
        <v>#N/A</v>
      </c>
      <c r="K65" s="10"/>
      <c r="L65" s="11"/>
      <c r="M65" s="18"/>
      <c r="N65" s="73"/>
      <c r="O65" s="117" t="e">
        <f>VLOOKUP(N65,'PoI viewpoint'!$A$2:$E$34,5,FALSE)</f>
        <v>#N/A</v>
      </c>
      <c r="P65" s="150"/>
      <c r="Q65" s="133"/>
      <c r="R65" s="134"/>
    </row>
    <row r="66" spans="1:18" ht="15.75" thickBot="1" x14ac:dyDescent="0.3">
      <c r="A66" s="90" t="str">
        <f t="shared" si="0"/>
        <v/>
      </c>
      <c r="B66" s="22" t="e">
        <f>VLOOKUP(C66,'SC Definition &amp; Diagrams'!$A$3:$E$69,5,FALSE)</f>
        <v>#N/A</v>
      </c>
      <c r="C66" s="92"/>
      <c r="D66" s="127"/>
      <c r="E66" s="127"/>
      <c r="F66" s="127"/>
      <c r="G66" s="127"/>
      <c r="H66" s="127"/>
      <c r="I66" s="10"/>
      <c r="J66" s="99" t="e">
        <f>VLOOKUP(I66,Taxonomy!$C$3:$D$11,2,FALSE)</f>
        <v>#N/A</v>
      </c>
      <c r="K66" s="10"/>
      <c r="L66" s="11"/>
      <c r="M66" s="18"/>
      <c r="N66" s="73"/>
      <c r="O66" s="117" t="e">
        <f>VLOOKUP(N66,'PoI viewpoint'!$A$2:$E$34,5,FALSE)</f>
        <v>#N/A</v>
      </c>
      <c r="P66" s="150"/>
      <c r="Q66" s="133"/>
      <c r="R66" s="134"/>
    </row>
    <row r="67" spans="1:18" ht="15.75" thickBot="1" x14ac:dyDescent="0.3">
      <c r="A67" s="90" t="str">
        <f t="shared" si="0"/>
        <v/>
      </c>
      <c r="B67" s="22" t="e">
        <f>VLOOKUP(C67,'SC Definition &amp; Diagrams'!$A$3:$E$69,5,FALSE)</f>
        <v>#N/A</v>
      </c>
      <c r="C67" s="92"/>
      <c r="D67" s="127"/>
      <c r="E67" s="127"/>
      <c r="F67" s="127"/>
      <c r="G67" s="127"/>
      <c r="H67" s="127"/>
      <c r="I67" s="10"/>
      <c r="J67" s="99" t="e">
        <f>VLOOKUP(I67,Taxonomy!$C$3:$D$11,2,FALSE)</f>
        <v>#N/A</v>
      </c>
      <c r="K67" s="10"/>
      <c r="L67" s="11"/>
      <c r="M67" s="18"/>
      <c r="N67" s="73"/>
      <c r="O67" s="117" t="e">
        <f>VLOOKUP(N67,'PoI viewpoint'!$A$2:$E$34,5,FALSE)</f>
        <v>#N/A</v>
      </c>
      <c r="P67" s="150"/>
      <c r="Q67" s="133"/>
      <c r="R67" s="134"/>
    </row>
    <row r="68" spans="1:18" ht="15.75" thickBot="1" x14ac:dyDescent="0.3">
      <c r="A68" s="90" t="str">
        <f t="shared" ref="A68:A69" si="1">_xlfn.TEXTJOIN("-",TRUE,C68:D68)</f>
        <v/>
      </c>
      <c r="B68" s="22" t="e">
        <f>VLOOKUP(C68,'SC Definition &amp; Diagrams'!$A$3:$E$69,5,FALSE)</f>
        <v>#N/A</v>
      </c>
      <c r="C68" s="97"/>
      <c r="D68" s="128"/>
      <c r="E68" s="128"/>
      <c r="F68" s="128"/>
      <c r="G68" s="128"/>
      <c r="H68" s="128"/>
      <c r="I68" s="10"/>
      <c r="J68" s="99" t="e">
        <f>VLOOKUP(I68,Taxonomy!$C$3:$D$11,2,FALSE)</f>
        <v>#N/A</v>
      </c>
      <c r="K68" s="10"/>
      <c r="L68" s="24"/>
      <c r="M68" s="25"/>
      <c r="N68" s="73"/>
      <c r="O68" s="117" t="e">
        <f>VLOOKUP(N68,'PoI viewpoint'!$A$2:$E$34,5,FALSE)</f>
        <v>#N/A</v>
      </c>
      <c r="P68" s="152"/>
      <c r="Q68" s="139"/>
      <c r="R68" s="135"/>
    </row>
    <row r="69" spans="1:18" x14ac:dyDescent="0.25">
      <c r="A69" s="90" t="str">
        <f t="shared" si="1"/>
        <v/>
      </c>
      <c r="B69" s="22" t="e">
        <f>VLOOKUP(C69,'SC Definition &amp; Diagrams'!$A$3:$E$69,5,FALSE)</f>
        <v>#N/A</v>
      </c>
      <c r="C69" s="98"/>
      <c r="D69" s="129"/>
      <c r="E69" s="129"/>
      <c r="F69" s="129"/>
      <c r="G69" s="129"/>
      <c r="H69" s="129"/>
      <c r="I69" s="10"/>
      <c r="J69" s="99" t="e">
        <f>VLOOKUP(I69,Taxonomy!$C$3:$D$11,2,FALSE)</f>
        <v>#N/A</v>
      </c>
      <c r="K69" s="10"/>
      <c r="L69" s="30"/>
      <c r="M69" s="31"/>
      <c r="N69" s="73"/>
      <c r="O69" s="117" t="e">
        <f>VLOOKUP(N69,'PoI viewpoint'!$A$2:$E$34,5,FALSE)</f>
        <v>#N/A</v>
      </c>
      <c r="P69" s="153"/>
      <c r="Q69" s="140"/>
      <c r="R69" s="140"/>
    </row>
  </sheetData>
  <sheetProtection formatCells="0"/>
  <mergeCells count="10">
    <mergeCell ref="N1:R1"/>
    <mergeCell ref="B1:C1"/>
    <mergeCell ref="I1:I2"/>
    <mergeCell ref="L1:L2"/>
    <mergeCell ref="M1:M2"/>
    <mergeCell ref="D1:D2"/>
    <mergeCell ref="K1:K2"/>
    <mergeCell ref="E1:E2"/>
    <mergeCell ref="F1:F2"/>
    <mergeCell ref="G1:H1"/>
  </mergeCells>
  <dataValidations count="2">
    <dataValidation allowBlank="1" showInputMessage="1" showErrorMessage="1" sqref="J3:J69" xr:uid="{00000000-0002-0000-0100-000000000000}"/>
    <dataValidation showDropDown="1" showInputMessage="1" showErrorMessage="1" sqref="O3:O663 M3:M663" xr:uid="{308C3CB2-F6CC-44BD-A6B6-CAD52FDDC618}"/>
  </dataValidations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1000000}">
          <x14:formula1>
            <xm:f>Taxonomy!$C$3:$C$32</xm:f>
          </x14:formula1>
          <xm:sqref>I3</xm:sqref>
        </x14:dataValidation>
        <x14:dataValidation type="list" allowBlank="1" showInputMessage="1" showErrorMessage="1" xr:uid="{00000000-0002-0000-0100-000002000000}">
          <x14:formula1>
            <xm:f>Taxonomy!$F$3:$F$32</xm:f>
          </x14:formula1>
          <xm:sqref>K3 K6 K9 K12</xm:sqref>
        </x14:dataValidation>
        <x14:dataValidation type="list" allowBlank="1" showInputMessage="1" showErrorMessage="1" xr:uid="{00000000-0002-0000-0100-000003000000}">
          <x14:formula1>
            <xm:f>Taxonomy!$F$3:$F$18</xm:f>
          </x14:formula1>
          <xm:sqref>K4:K5 K7:K8 K10:K11 K13:K69</xm:sqref>
        </x14:dataValidation>
        <x14:dataValidation type="list" allowBlank="1" showInputMessage="1" showErrorMessage="1" xr:uid="{00000000-0002-0000-0100-000005000000}">
          <x14:formula1>
            <xm:f>Taxonomy!$C$3:$C$18</xm:f>
          </x14:formula1>
          <xm:sqref>I4:I69</xm:sqref>
        </x14:dataValidation>
        <x14:dataValidation type="list" allowBlank="1" showInputMessage="1" showErrorMessage="1" xr:uid="{00000000-0002-0000-0100-000004000000}">
          <x14:formula1>
            <xm:f>'PoI viewpoint'!$A$2:$A$31</xm:f>
          </x14:formula1>
          <xm:sqref>N3:N69</xm:sqref>
        </x14:dataValidation>
        <x14:dataValidation type="list" allowBlank="1" showInputMessage="1" showErrorMessage="1" xr:uid="{DF78AA23-0CE5-4CC6-9CBF-E09A7E6F0FAB}">
          <x14:formula1>
            <xm:f>'SC Definition &amp; Diagrams'!$A$3:$A$69</xm:f>
          </x14:formula1>
          <xm:sqref>C3:C69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/>
  </sheetPr>
  <dimension ref="A1:K40"/>
  <sheetViews>
    <sheetView workbookViewId="0">
      <selection activeCell="F3" sqref="F3"/>
    </sheetView>
  </sheetViews>
  <sheetFormatPr defaultRowHeight="15" x14ac:dyDescent="0.25"/>
  <cols>
    <col min="1" max="1" width="20.7109375" customWidth="1"/>
    <col min="2" max="2" width="27.85546875" customWidth="1"/>
    <col min="3" max="3" width="39.85546875" style="191" customWidth="1"/>
    <col min="4" max="4" width="27.5703125" style="40" customWidth="1"/>
    <col min="5" max="5" width="28.85546875" style="198" customWidth="1"/>
    <col min="6" max="6" width="28.85546875" style="44" customWidth="1"/>
    <col min="7" max="7" width="22.42578125" style="53" bestFit="1" customWidth="1"/>
    <col min="8" max="8" width="24.5703125" style="53" bestFit="1" customWidth="1"/>
    <col min="11" max="11" width="33.42578125" customWidth="1"/>
  </cols>
  <sheetData>
    <row r="1" spans="1:11" ht="30.75" thickBot="1" x14ac:dyDescent="0.3">
      <c r="A1" s="76" t="s">
        <v>69</v>
      </c>
      <c r="B1" s="75" t="s">
        <v>17</v>
      </c>
      <c r="C1" s="183" t="s">
        <v>173</v>
      </c>
      <c r="D1" s="85" t="s">
        <v>67</v>
      </c>
      <c r="E1" s="192" t="s">
        <v>174</v>
      </c>
      <c r="F1" s="86" t="s">
        <v>68</v>
      </c>
      <c r="G1" s="54" t="s">
        <v>18</v>
      </c>
      <c r="H1" s="54" t="s">
        <v>19</v>
      </c>
    </row>
    <row r="2" spans="1:11" ht="60" x14ac:dyDescent="0.25">
      <c r="A2" s="28"/>
      <c r="B2" s="28" t="s">
        <v>31</v>
      </c>
      <c r="C2" s="184" t="str">
        <f>VLOOKUP(B2,Taxonomy!$L$3:$N$13,2,FALSE)</f>
        <v>Model accuracy
Type of simulation (EMT vs RMS vs Power Flow)</v>
      </c>
      <c r="D2" s="180" t="s">
        <v>154</v>
      </c>
      <c r="E2" s="193" t="str">
        <f>VLOOKUP(B2,Taxonomy!$L$3:$N$13,3,FALSE)</f>
        <v>Simulator Limitations
Computational capacity</v>
      </c>
      <c r="F2" s="45" t="s">
        <v>175</v>
      </c>
      <c r="G2" s="199" t="s">
        <v>155</v>
      </c>
      <c r="K2" s="2"/>
    </row>
    <row r="3" spans="1:11" ht="60" x14ac:dyDescent="0.25">
      <c r="A3" s="3"/>
      <c r="B3" s="3" t="s">
        <v>57</v>
      </c>
      <c r="C3" s="185" t="str">
        <f>VLOOKUP(B3,Taxonomy!$L$3:$N$13,2,FALSE)</f>
        <v>Lab feasible grid parameters</v>
      </c>
      <c r="D3" s="33" t="s">
        <v>156</v>
      </c>
      <c r="E3" s="193" t="str">
        <f>VLOOKUP(B3,Taxonomy!$L$3:$N$13,3,FALSE)</f>
        <v>Measurement</v>
      </c>
      <c r="F3" s="46" t="s">
        <v>157</v>
      </c>
    </row>
    <row r="4" spans="1:11" x14ac:dyDescent="0.25">
      <c r="A4" s="3"/>
      <c r="B4" s="3"/>
      <c r="C4" s="185" t="e">
        <f>VLOOKUP(B4,Taxonomy!$L$3:$N$13,2,FALSE)</f>
        <v>#N/A</v>
      </c>
      <c r="D4" s="33"/>
      <c r="E4" s="193" t="e">
        <f>VLOOKUP(B4,Taxonomy!$L$3:$N$13,3,FALSE)</f>
        <v>#N/A</v>
      </c>
      <c r="F4" s="47"/>
    </row>
    <row r="5" spans="1:11" x14ac:dyDescent="0.25">
      <c r="A5" s="3"/>
      <c r="B5" s="3"/>
      <c r="C5" s="185" t="e">
        <f>VLOOKUP(B5,Taxonomy!$L$3:$N$13,2,FALSE)</f>
        <v>#N/A</v>
      </c>
      <c r="D5" s="34"/>
      <c r="E5" s="193" t="e">
        <f>VLOOKUP(B5,Taxonomy!$L$3:$N$13,3,FALSE)</f>
        <v>#N/A</v>
      </c>
      <c r="F5" s="47"/>
    </row>
    <row r="6" spans="1:11" x14ac:dyDescent="0.25">
      <c r="A6" s="3"/>
      <c r="B6" s="3"/>
      <c r="C6" s="185" t="e">
        <f>VLOOKUP(B6,Taxonomy!$L$3:$N$13,2,FALSE)</f>
        <v>#N/A</v>
      </c>
      <c r="D6" s="180"/>
      <c r="E6" s="193" t="e">
        <f>VLOOKUP(B6,Taxonomy!$L$3:$N$13,3,FALSE)</f>
        <v>#N/A</v>
      </c>
      <c r="F6" s="47"/>
    </row>
    <row r="7" spans="1:11" x14ac:dyDescent="0.25">
      <c r="A7" s="3"/>
      <c r="B7" s="3"/>
      <c r="C7" s="185" t="e">
        <f>VLOOKUP(B7,Taxonomy!$L$3:$N$13,2,FALSE)</f>
        <v>#N/A</v>
      </c>
      <c r="D7" s="33"/>
      <c r="E7" s="193" t="e">
        <f>VLOOKUP(B7,Taxonomy!$L$3:$N$13,3,FALSE)</f>
        <v>#N/A</v>
      </c>
      <c r="F7" s="47"/>
    </row>
    <row r="8" spans="1:11" ht="17.25" x14ac:dyDescent="0.25">
      <c r="A8" s="3"/>
      <c r="B8" s="3"/>
      <c r="C8" s="185" t="e">
        <f>VLOOKUP(B8,Taxonomy!$L$3:$N$13,2,FALSE)</f>
        <v>#N/A</v>
      </c>
      <c r="D8" s="34"/>
      <c r="E8" s="193" t="e">
        <f>VLOOKUP(B8,Taxonomy!$L$3:$N$13,3,FALSE)</f>
        <v>#N/A</v>
      </c>
      <c r="F8" s="46"/>
      <c r="I8" s="7" t="s">
        <v>5</v>
      </c>
    </row>
    <row r="9" spans="1:11" x14ac:dyDescent="0.25">
      <c r="A9" s="3"/>
      <c r="B9" s="3"/>
      <c r="C9" s="185" t="e">
        <f>VLOOKUP(B9,Taxonomy!$L$3:$N$13,2,FALSE)</f>
        <v>#N/A</v>
      </c>
      <c r="D9" s="34"/>
      <c r="E9" s="193" t="e">
        <f>VLOOKUP(B9,Taxonomy!$L$3:$N$13,3,FALSE)</f>
        <v>#N/A</v>
      </c>
      <c r="F9" s="47"/>
    </row>
    <row r="10" spans="1:11" x14ac:dyDescent="0.25">
      <c r="A10" s="3"/>
      <c r="B10" s="3"/>
      <c r="C10" s="185" t="e">
        <f>VLOOKUP(B10,Taxonomy!$L$3:$N$13,2,FALSE)</f>
        <v>#N/A</v>
      </c>
      <c r="D10" s="34"/>
      <c r="E10" s="193" t="e">
        <f>VLOOKUP(B10,Taxonomy!$L$3:$N$13,3,FALSE)</f>
        <v>#N/A</v>
      </c>
      <c r="F10" s="47"/>
    </row>
    <row r="11" spans="1:11" x14ac:dyDescent="0.25">
      <c r="A11" s="3"/>
      <c r="B11" s="3"/>
      <c r="C11" s="185" t="e">
        <f>VLOOKUP(B11,Taxonomy!$L$3:$N$13,2,FALSE)</f>
        <v>#N/A</v>
      </c>
      <c r="D11" s="34"/>
      <c r="E11" s="193" t="e">
        <f>VLOOKUP(B11,Taxonomy!$L$3:$N$13,3,FALSE)</f>
        <v>#N/A</v>
      </c>
      <c r="F11" s="47"/>
    </row>
    <row r="12" spans="1:11" x14ac:dyDescent="0.25">
      <c r="A12" s="5"/>
      <c r="B12" s="3"/>
      <c r="C12" s="185" t="e">
        <f>VLOOKUP(B12,Taxonomy!$L$3:$N$13,2,FALSE)</f>
        <v>#N/A</v>
      </c>
      <c r="D12" s="35"/>
      <c r="E12" s="193" t="e">
        <f>VLOOKUP(B12,Taxonomy!$L$3:$N$13,3,FALSE)</f>
        <v>#N/A</v>
      </c>
      <c r="F12" s="47"/>
    </row>
    <row r="13" spans="1:11" x14ac:dyDescent="0.25">
      <c r="A13" s="5"/>
      <c r="B13" s="3"/>
      <c r="C13" s="185" t="e">
        <f>VLOOKUP(B13,Taxonomy!$L$3:$N$13,2,FALSE)</f>
        <v>#N/A</v>
      </c>
      <c r="D13" s="36"/>
      <c r="E13" s="193" t="e">
        <f>VLOOKUP(B13,Taxonomy!$L$3:$N$13,3,FALSE)</f>
        <v>#N/A</v>
      </c>
      <c r="F13" s="48"/>
    </row>
    <row r="14" spans="1:11" x14ac:dyDescent="0.25">
      <c r="A14" s="5"/>
      <c r="B14" s="3"/>
      <c r="C14" s="185" t="e">
        <f>VLOOKUP(B14,Taxonomy!$L$3:$N$13,2,FALSE)</f>
        <v>#N/A</v>
      </c>
      <c r="D14" s="36"/>
      <c r="E14" s="193" t="e">
        <f>VLOOKUP(B14,Taxonomy!$L$3:$N$13,3,FALSE)</f>
        <v>#N/A</v>
      </c>
      <c r="F14" s="49"/>
    </row>
    <row r="15" spans="1:11" x14ac:dyDescent="0.25">
      <c r="A15" s="5"/>
      <c r="B15" s="3"/>
      <c r="C15" s="185" t="e">
        <f>VLOOKUP(B15,Taxonomy!$L$3:$N$13,2,FALSE)</f>
        <v>#N/A</v>
      </c>
      <c r="D15" s="36"/>
      <c r="E15" s="193" t="e">
        <f>VLOOKUP(B15,Taxonomy!$L$3:$N$13,3,FALSE)</f>
        <v>#N/A</v>
      </c>
      <c r="F15" s="48"/>
    </row>
    <row r="16" spans="1:11" x14ac:dyDescent="0.25">
      <c r="A16" s="3"/>
      <c r="B16" s="3"/>
      <c r="C16" s="185" t="e">
        <f>VLOOKUP(B16,Taxonomy!$L$3:$N$13,2,FALSE)</f>
        <v>#N/A</v>
      </c>
      <c r="D16" s="35"/>
      <c r="E16" s="193" t="e">
        <f>VLOOKUP(B16,Taxonomy!$L$3:$N$13,3,FALSE)</f>
        <v>#N/A</v>
      </c>
      <c r="F16" s="47"/>
    </row>
    <row r="17" spans="1:6" x14ac:dyDescent="0.25">
      <c r="A17" s="5"/>
      <c r="B17" s="3"/>
      <c r="C17" s="185" t="e">
        <f>VLOOKUP(B17,Taxonomy!$L$3:$N$13,2,FALSE)</f>
        <v>#N/A</v>
      </c>
      <c r="D17" s="36"/>
      <c r="E17" s="193" t="e">
        <f>VLOOKUP(B17,Taxonomy!$L$3:$N$13,3,FALSE)</f>
        <v>#N/A</v>
      </c>
      <c r="F17" s="48"/>
    </row>
    <row r="18" spans="1:6" x14ac:dyDescent="0.25">
      <c r="A18" s="5"/>
      <c r="B18" s="3"/>
      <c r="C18" s="185" t="e">
        <f>VLOOKUP(B18,Taxonomy!$L$3:$N$13,2,FALSE)</f>
        <v>#N/A</v>
      </c>
      <c r="D18" s="36"/>
      <c r="E18" s="193" t="e">
        <f>VLOOKUP(B18,Taxonomy!$L$3:$N$13,3,FALSE)</f>
        <v>#N/A</v>
      </c>
      <c r="F18" s="49"/>
    </row>
    <row r="19" spans="1:6" x14ac:dyDescent="0.25">
      <c r="A19" s="29"/>
      <c r="B19" s="3"/>
      <c r="C19" s="185" t="e">
        <f>VLOOKUP(B19,Taxonomy!$L$3:$N$13,2,FALSE)</f>
        <v>#N/A</v>
      </c>
      <c r="D19" s="36"/>
      <c r="E19" s="193" t="e">
        <f>VLOOKUP(B19,Taxonomy!$L$3:$N$13,3,FALSE)</f>
        <v>#N/A</v>
      </c>
      <c r="F19" s="48"/>
    </row>
    <row r="20" spans="1:6" x14ac:dyDescent="0.25">
      <c r="A20" s="28"/>
      <c r="B20" s="3"/>
      <c r="C20" s="185" t="e">
        <f>VLOOKUP(B20,Taxonomy!$L$3:$N$13,2,FALSE)</f>
        <v>#N/A</v>
      </c>
      <c r="D20" s="181"/>
      <c r="E20" s="193" t="e">
        <f>VLOOKUP(B20,Taxonomy!$L$3:$N$13,3,FALSE)</f>
        <v>#N/A</v>
      </c>
      <c r="F20" s="48"/>
    </row>
    <row r="21" spans="1:6" x14ac:dyDescent="0.25">
      <c r="A21" s="28"/>
      <c r="B21" s="3"/>
      <c r="C21" s="185" t="e">
        <f>VLOOKUP(B21,Taxonomy!$L$3:$N$13,2,FALSE)</f>
        <v>#N/A</v>
      </c>
      <c r="D21" s="182"/>
      <c r="E21" s="193" t="e">
        <f>VLOOKUP(B21,Taxonomy!$L$3:$N$13,3,FALSE)</f>
        <v>#N/A</v>
      </c>
      <c r="F21" s="50"/>
    </row>
    <row r="22" spans="1:6" x14ac:dyDescent="0.25">
      <c r="A22" s="28"/>
      <c r="B22" s="3"/>
      <c r="C22" s="185" t="e">
        <f>VLOOKUP(B22,Taxonomy!$L$3:$N$13,2,FALSE)</f>
        <v>#N/A</v>
      </c>
      <c r="D22" s="37"/>
      <c r="E22" s="193" t="e">
        <f>VLOOKUP(B22,Taxonomy!$L$3:$N$13,3,FALSE)</f>
        <v>#N/A</v>
      </c>
      <c r="F22" s="51"/>
    </row>
    <row r="23" spans="1:6" x14ac:dyDescent="0.25">
      <c r="A23" s="28"/>
      <c r="B23" s="3"/>
      <c r="C23" s="185" t="e">
        <f>VLOOKUP(B23,Taxonomy!$L$3:$N$13,2,FALSE)</f>
        <v>#N/A</v>
      </c>
      <c r="D23" s="35"/>
      <c r="E23" s="193" t="e">
        <f>VLOOKUP(B23,Taxonomy!$L$3:$N$13,3,FALSE)</f>
        <v>#N/A</v>
      </c>
      <c r="F23" s="48"/>
    </row>
    <row r="24" spans="1:6" x14ac:dyDescent="0.25">
      <c r="A24" s="3"/>
      <c r="B24" s="3"/>
      <c r="C24" s="185" t="e">
        <f>VLOOKUP(B24,Taxonomy!$L$3:$N$13,2,FALSE)</f>
        <v>#N/A</v>
      </c>
      <c r="D24" s="38"/>
      <c r="E24" s="193" t="e">
        <f>VLOOKUP(B24,Taxonomy!$L$3:$N$13,3,FALSE)</f>
        <v>#N/A</v>
      </c>
      <c r="F24" s="47"/>
    </row>
    <row r="25" spans="1:6" x14ac:dyDescent="0.25">
      <c r="A25" s="5"/>
      <c r="B25" s="3"/>
      <c r="C25" s="185" t="e">
        <f>VLOOKUP(B25,Taxonomy!$L$3:$N$13,2,FALSE)</f>
        <v>#N/A</v>
      </c>
      <c r="D25" s="35"/>
      <c r="E25" s="193" t="e">
        <f>VLOOKUP(B25,Taxonomy!$L$3:$N$13,3,FALSE)</f>
        <v>#N/A</v>
      </c>
      <c r="F25" s="48"/>
    </row>
    <row r="26" spans="1:6" x14ac:dyDescent="0.25">
      <c r="A26" s="5"/>
      <c r="B26" s="3"/>
      <c r="C26" s="185" t="e">
        <f>VLOOKUP(B26,Taxonomy!$L$3:$N$13,2,FALSE)</f>
        <v>#N/A</v>
      </c>
      <c r="D26" s="36"/>
      <c r="E26" s="193" t="e">
        <f>VLOOKUP(B26,Taxonomy!$L$3:$N$13,3,FALSE)</f>
        <v>#N/A</v>
      </c>
      <c r="F26" s="48"/>
    </row>
    <row r="27" spans="1:6" x14ac:dyDescent="0.25">
      <c r="A27" s="5"/>
      <c r="B27" s="3"/>
      <c r="C27" s="185" t="e">
        <f>VLOOKUP(B27,Taxonomy!$L$3:$N$13,2,FALSE)</f>
        <v>#N/A</v>
      </c>
      <c r="D27" s="36"/>
      <c r="E27" s="193" t="e">
        <f>VLOOKUP(B27,Taxonomy!$L$3:$N$13,3,FALSE)</f>
        <v>#N/A</v>
      </c>
      <c r="F27" s="48"/>
    </row>
    <row r="28" spans="1:6" x14ac:dyDescent="0.25">
      <c r="A28" s="5"/>
      <c r="B28" s="3"/>
      <c r="C28" s="185" t="e">
        <f>VLOOKUP(B28,Taxonomy!$L$3:$N$13,2,FALSE)</f>
        <v>#N/A</v>
      </c>
      <c r="D28" s="39"/>
      <c r="E28" s="193" t="e">
        <f>VLOOKUP(B28,Taxonomy!$L$3:$N$13,3,FALSE)</f>
        <v>#N/A</v>
      </c>
      <c r="F28" s="48"/>
    </row>
    <row r="29" spans="1:6" x14ac:dyDescent="0.25">
      <c r="A29" s="5"/>
      <c r="B29" s="3"/>
      <c r="C29" s="185" t="e">
        <f>VLOOKUP(B29,Taxonomy!$L$3:$N$13,2,FALSE)</f>
        <v>#N/A</v>
      </c>
      <c r="D29" s="36"/>
      <c r="E29" s="193" t="e">
        <f>VLOOKUP(B29,Taxonomy!$L$3:$N$13,3,FALSE)</f>
        <v>#N/A</v>
      </c>
      <c r="F29" s="48"/>
    </row>
    <row r="30" spans="1:6" x14ac:dyDescent="0.25">
      <c r="A30" s="5"/>
      <c r="B30" s="3"/>
      <c r="C30" s="185" t="e">
        <f>VLOOKUP(B30,Taxonomy!$L$3:$N$13,2,FALSE)</f>
        <v>#N/A</v>
      </c>
      <c r="D30" s="36"/>
      <c r="E30" s="193" t="e">
        <f>VLOOKUP(B30,Taxonomy!$L$3:$N$13,3,FALSE)</f>
        <v>#N/A</v>
      </c>
      <c r="F30" s="48"/>
    </row>
    <row r="31" spans="1:6" x14ac:dyDescent="0.25">
      <c r="A31" s="5"/>
      <c r="B31" s="3"/>
      <c r="C31" s="186"/>
      <c r="D31" s="36"/>
      <c r="E31" s="194"/>
      <c r="F31" s="48"/>
    </row>
    <row r="32" spans="1:6" x14ac:dyDescent="0.25">
      <c r="A32" s="5"/>
      <c r="B32" s="3"/>
      <c r="C32" s="186"/>
      <c r="D32" s="36"/>
      <c r="E32" s="195"/>
      <c r="F32" s="47"/>
    </row>
    <row r="33" spans="1:6" x14ac:dyDescent="0.25">
      <c r="A33" s="5"/>
      <c r="B33" s="3"/>
      <c r="C33" s="186"/>
      <c r="D33" s="36"/>
      <c r="E33" s="194"/>
      <c r="F33" s="48"/>
    </row>
    <row r="34" spans="1:6" x14ac:dyDescent="0.25">
      <c r="A34" s="5"/>
      <c r="B34" s="3"/>
      <c r="C34" s="186"/>
      <c r="D34" s="36"/>
      <c r="E34" s="194"/>
      <c r="F34" s="48"/>
    </row>
    <row r="35" spans="1:6" x14ac:dyDescent="0.25">
      <c r="A35" s="5"/>
      <c r="B35" s="3"/>
      <c r="C35" s="186"/>
      <c r="D35" s="36"/>
      <c r="E35" s="194"/>
      <c r="F35" s="48"/>
    </row>
    <row r="36" spans="1:6" x14ac:dyDescent="0.25">
      <c r="A36" s="26"/>
      <c r="B36" s="3"/>
      <c r="C36" s="187"/>
      <c r="E36" s="196"/>
      <c r="F36" s="48"/>
    </row>
    <row r="37" spans="1:6" x14ac:dyDescent="0.25">
      <c r="A37" s="27"/>
      <c r="B37" s="3"/>
      <c r="C37" s="188"/>
      <c r="D37" s="41"/>
      <c r="E37" s="196"/>
      <c r="F37" s="48"/>
    </row>
    <row r="38" spans="1:6" x14ac:dyDescent="0.25">
      <c r="A38" s="6"/>
      <c r="B38" s="3"/>
      <c r="C38" s="189"/>
      <c r="D38" s="42"/>
      <c r="E38" s="194"/>
      <c r="F38" s="48"/>
    </row>
    <row r="39" spans="1:6" x14ac:dyDescent="0.25">
      <c r="A39" s="6"/>
      <c r="B39" s="3"/>
      <c r="C39" s="186"/>
      <c r="D39" s="36"/>
      <c r="E39" s="194"/>
      <c r="F39" s="48"/>
    </row>
    <row r="40" spans="1:6" x14ac:dyDescent="0.25">
      <c r="A40" s="4"/>
      <c r="B40" s="3"/>
      <c r="C40" s="190"/>
      <c r="D40" s="43"/>
      <c r="E40" s="197"/>
      <c r="F40" s="5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Taxonomy!$L$3:$L$32</xm:f>
          </x14:formula1>
          <xm:sqref>B4:B40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0" tint="-0.34998626667073579"/>
  </sheetPr>
  <dimension ref="C1:AE68"/>
  <sheetViews>
    <sheetView topLeftCell="M1" workbookViewId="0">
      <selection activeCell="P4" sqref="P4"/>
    </sheetView>
  </sheetViews>
  <sheetFormatPr defaultRowHeight="15" x14ac:dyDescent="0.25"/>
  <cols>
    <col min="3" max="3" width="39.140625" bestFit="1" customWidth="1"/>
    <col min="4" max="4" width="26.140625" customWidth="1"/>
    <col min="5" max="5" width="7.28515625" customWidth="1"/>
    <col min="6" max="6" width="23.28515625" customWidth="1"/>
    <col min="7" max="7" width="5.42578125" customWidth="1"/>
    <col min="8" max="8" width="18.42578125" customWidth="1"/>
    <col min="10" max="10" width="15.42578125" customWidth="1"/>
    <col min="12" max="12" width="46.85546875" customWidth="1"/>
    <col min="13" max="13" width="61.140625" customWidth="1"/>
    <col min="14" max="14" width="32.28515625" customWidth="1"/>
  </cols>
  <sheetData>
    <row r="1" spans="3:31" x14ac:dyDescent="0.25">
      <c r="P1" s="155" t="s">
        <v>102</v>
      </c>
      <c r="Q1" s="156" t="s">
        <v>109</v>
      </c>
      <c r="R1" s="156" t="s">
        <v>110</v>
      </c>
      <c r="S1" s="155"/>
      <c r="T1" s="155"/>
      <c r="U1" s="155" t="s">
        <v>103</v>
      </c>
      <c r="V1" s="156" t="s">
        <v>108</v>
      </c>
      <c r="W1" s="156" t="s">
        <v>109</v>
      </c>
      <c r="X1" s="156" t="s">
        <v>110</v>
      </c>
      <c r="Y1" s="155"/>
      <c r="Z1" s="155"/>
      <c r="AA1" s="155" t="s">
        <v>101</v>
      </c>
      <c r="AB1" s="156" t="s">
        <v>110</v>
      </c>
      <c r="AE1" t="s">
        <v>111</v>
      </c>
    </row>
    <row r="2" spans="3:31" x14ac:dyDescent="0.25">
      <c r="C2" s="32" t="s">
        <v>21</v>
      </c>
      <c r="D2" s="32" t="s">
        <v>22</v>
      </c>
      <c r="F2" s="32" t="s">
        <v>23</v>
      </c>
      <c r="H2" s="32" t="s">
        <v>24</v>
      </c>
      <c r="J2" s="32" t="s">
        <v>25</v>
      </c>
      <c r="L2" s="78" t="s">
        <v>17</v>
      </c>
      <c r="M2" s="81" t="s">
        <v>26</v>
      </c>
      <c r="N2" s="81" t="s">
        <v>27</v>
      </c>
      <c r="P2" s="148" t="str" cm="1">
        <f t="array" ref="P2">IF(R2,INDEX('SC Parameter Analysis'!$A$3:$A$69,S2),"")</f>
        <v>1.1-restoration factor (rf)</v>
      </c>
      <c r="Q2" s="148" cm="1">
        <f t="array" ref="Q2">IF(R2,INDEX('SC Parameter Analysis'!$N$3:$N$69,S2),"")</f>
        <v>1</v>
      </c>
      <c r="R2" s="148" t="b" cm="1">
        <f t="array" ref="R2:R68">ISNUMBER(MATCH('SC Parameter Analysis'!P3:P69,$AE$2:$AE$5,0))</f>
        <v>1</v>
      </c>
      <c r="S2" s="148" cm="1">
        <f t="array" ref="S2:S68">(ROW('SC Parameter Analysis'!$A$3:$A$69)-ROW('SC Parameter Analysis'!$A$3)+1)</f>
        <v>1</v>
      </c>
      <c r="T2" s="148">
        <f>S2/R2</f>
        <v>1</v>
      </c>
      <c r="U2" s="148" t="str" cm="1">
        <f t="array" ref="U2">IF(X2,INDEX('SC Parameter Analysis'!$A$3:$A$69,Y2),"")</f>
        <v/>
      </c>
      <c r="V2" s="148" t="str" cm="1">
        <f t="array" ref="V2">IF(X2,INDEX('SC Parameter Analysis'!$Q$3:$Q$69,Y2),"")</f>
        <v/>
      </c>
      <c r="W2" s="148" t="str" cm="1">
        <f t="array" ref="W2">IF(X2,INDEX('SC Parameter Analysis'!$N$3:$N$69,Y2),"")</f>
        <v/>
      </c>
      <c r="X2" s="148" t="b" cm="1">
        <f t="array" ref="X2:X68">ISNUMBER(MATCH('SC Parameter Analysis'!Q3:Q69,$AE$2:$AE$8,0))</f>
        <v>0</v>
      </c>
      <c r="Y2" s="148" cm="1">
        <f t="array" ref="Y2:Y68">(ROW('SC Parameter Analysis'!$A$3:$A$69)-ROW('SC Parameter Analysis'!$A$3)+1)</f>
        <v>1</v>
      </c>
      <c r="Z2" s="148" t="e">
        <f>Y2/X2</f>
        <v>#DIV/0!</v>
      </c>
      <c r="AA2" s="148" t="str" cm="1">
        <f t="array" ref="AA2">IF(AB2,INDEX('SC Parameter Analysis'!$A$3:$A$69,AC2),"")</f>
        <v>1.1-restoration factor (rf)</v>
      </c>
      <c r="AB2" s="148" t="b" cm="1">
        <f t="array" ref="AB2:AB68">ISNUMBER(MATCH('SC Parameter Analysis'!M3:M69,$AE$2:$AE$5,0))</f>
        <v>1</v>
      </c>
      <c r="AC2" s="148" cm="1">
        <f t="array" ref="AC2:AC68">(ROW('SC Parameter Analysis'!$A$3:$A$69)-ROW('SC Parameter Analysis'!$A$3)+1)</f>
        <v>1</v>
      </c>
      <c r="AD2" s="148">
        <f>AC2/AB2</f>
        <v>1</v>
      </c>
      <c r="AE2" s="157" t="s">
        <v>97</v>
      </c>
    </row>
    <row r="3" spans="3:31" ht="30" x14ac:dyDescent="0.25">
      <c r="C3" t="s">
        <v>28</v>
      </c>
      <c r="D3" t="s">
        <v>29</v>
      </c>
      <c r="F3" t="s">
        <v>30</v>
      </c>
      <c r="J3" t="s">
        <v>2</v>
      </c>
      <c r="L3" s="79" t="s">
        <v>31</v>
      </c>
      <c r="M3" s="2" t="s">
        <v>32</v>
      </c>
      <c r="N3" s="2" t="s">
        <v>70</v>
      </c>
      <c r="P3" s="148" t="str" cm="1">
        <f t="array" ref="P3">IF(R3,INDEX('SC Parameter Analysis'!$A$3:$A$69,S3),"")</f>
        <v/>
      </c>
      <c r="Q3" s="148" t="str" cm="1">
        <f t="array" ref="Q3">IF(R3,INDEX('SC Parameter Analysis'!$N$3:$N$69,S3),"")</f>
        <v/>
      </c>
      <c r="R3" s="148" t="b">
        <v>0</v>
      </c>
      <c r="S3" s="148">
        <v>2</v>
      </c>
      <c r="T3" s="148" t="e">
        <f t="shared" ref="T3:T66" si="0">S3/R3</f>
        <v>#DIV/0!</v>
      </c>
      <c r="U3" s="148" t="str" cm="1">
        <f t="array" ref="U3">IF(X3,INDEX('SC Parameter Analysis'!$A$3:$A$69,Y3),"")</f>
        <v/>
      </c>
      <c r="V3" s="148" t="str" cm="1">
        <f t="array" ref="V3">IF(X3,INDEX('SC Parameter Analysis'!$Q$3:$Q$69,Y3),"")</f>
        <v/>
      </c>
      <c r="W3" s="148"/>
      <c r="X3" s="148" t="b">
        <v>0</v>
      </c>
      <c r="Y3" s="148">
        <v>2</v>
      </c>
      <c r="Z3" s="148" t="e">
        <f t="shared" ref="Z3:Z66" si="1">Y3/X3</f>
        <v>#DIV/0!</v>
      </c>
      <c r="AA3" s="148" t="str" cm="1">
        <f t="array" ref="AA3">IF(AB3,INDEX('SC Parameter Analysis'!$A$3:$A$69,AC3),"")</f>
        <v>1.1-VRB capacity fraction (cf)</v>
      </c>
      <c r="AB3" s="148" t="b">
        <v>1</v>
      </c>
      <c r="AC3" s="148">
        <v>2</v>
      </c>
      <c r="AD3" s="148">
        <f t="shared" ref="AD3:AD66" si="2">AC3/AB3</f>
        <v>2</v>
      </c>
      <c r="AE3" s="157" t="s">
        <v>15</v>
      </c>
    </row>
    <row r="4" spans="3:31" ht="135" x14ac:dyDescent="0.25">
      <c r="C4" t="s">
        <v>33</v>
      </c>
      <c r="D4" t="s">
        <v>29</v>
      </c>
      <c r="F4" t="s">
        <v>34</v>
      </c>
      <c r="J4" t="s">
        <v>3</v>
      </c>
      <c r="L4" s="80" t="s">
        <v>35</v>
      </c>
      <c r="M4" s="2" t="s">
        <v>32</v>
      </c>
      <c r="N4" s="2" t="s">
        <v>36</v>
      </c>
      <c r="P4" s="148" t="str" cm="1">
        <f t="array" ref="P4">IF(R4,INDEX('SC Parameter Analysis'!$A$3:$A$69,S4),"")</f>
        <v/>
      </c>
      <c r="Q4" s="148" t="str" cm="1">
        <f t="array" ref="Q4">IF(R4,INDEX('SC Parameter Analysis'!$N$3:$N$69,S4),"")</f>
        <v/>
      </c>
      <c r="R4" s="148" t="b">
        <v>0</v>
      </c>
      <c r="S4" s="148">
        <v>3</v>
      </c>
      <c r="T4" s="148" t="e">
        <f t="shared" si="0"/>
        <v>#DIV/0!</v>
      </c>
      <c r="U4" s="148" t="str" cm="1">
        <f t="array" ref="U4">IF(X4,INDEX('SC Parameter Analysis'!$A$3:$A$69,Y4),"")</f>
        <v/>
      </c>
      <c r="V4" s="148" t="str" cm="1">
        <f t="array" ref="V4">IF(X4,INDEX('SC Parameter Analysis'!$Q$3:$Q$69,Y4),"")</f>
        <v/>
      </c>
      <c r="W4" s="148"/>
      <c r="X4" s="148" t="b">
        <v>0</v>
      </c>
      <c r="Y4" s="148">
        <v>3</v>
      </c>
      <c r="Z4" s="148" t="e">
        <f t="shared" si="1"/>
        <v>#DIV/0!</v>
      </c>
      <c r="AA4" s="148" t="str" cm="1">
        <f t="array" ref="AA4">IF(AB4,INDEX('SC Parameter Analysis'!$A$3:$A$69,AC4),"")</f>
        <v>1.1-P_set_HESS</v>
      </c>
      <c r="AB4" s="148" t="b">
        <v>1</v>
      </c>
      <c r="AC4" s="148">
        <v>3</v>
      </c>
      <c r="AD4" s="148">
        <f t="shared" si="2"/>
        <v>3</v>
      </c>
      <c r="AE4" s="157" t="s">
        <v>98</v>
      </c>
    </row>
    <row r="5" spans="3:31" ht="90" x14ac:dyDescent="0.25">
      <c r="C5" t="s">
        <v>37</v>
      </c>
      <c r="D5" t="s">
        <v>29</v>
      </c>
      <c r="F5" t="s">
        <v>38</v>
      </c>
      <c r="J5" t="s">
        <v>4</v>
      </c>
      <c r="L5" s="79" t="s">
        <v>39</v>
      </c>
      <c r="M5" s="2" t="s">
        <v>32</v>
      </c>
      <c r="N5" s="2" t="s">
        <v>40</v>
      </c>
      <c r="P5" s="148" t="str" cm="1">
        <f t="array" ref="P5">IF(R5,INDEX('SC Parameter Analysis'!$A$3:$A$69,S5),"")</f>
        <v/>
      </c>
      <c r="Q5" s="148" t="str" cm="1">
        <f t="array" ref="Q5">IF(R5,INDEX('SC Parameter Analysis'!$N$3:$N$69,S5),"")</f>
        <v/>
      </c>
      <c r="R5" s="148" t="b">
        <v>0</v>
      </c>
      <c r="S5" s="148">
        <v>4</v>
      </c>
      <c r="T5" s="148" t="e">
        <f t="shared" si="0"/>
        <v>#DIV/0!</v>
      </c>
      <c r="U5" s="148" t="str" cm="1">
        <f t="array" ref="U5">IF(X5,INDEX('SC Parameter Analysis'!$A$3:$A$69,Y5),"")</f>
        <v/>
      </c>
      <c r="V5" s="148" t="str" cm="1">
        <f t="array" ref="V5">IF(X5,INDEX('SC Parameter Analysis'!$Q$3:$Q$69,Y5),"")</f>
        <v/>
      </c>
      <c r="W5" s="148"/>
      <c r="X5" s="148" t="b">
        <v>0</v>
      </c>
      <c r="Y5" s="148">
        <v>4</v>
      </c>
      <c r="Z5" s="148" t="e">
        <f t="shared" si="1"/>
        <v>#DIV/0!</v>
      </c>
      <c r="AA5" s="148" t="str" cm="1">
        <f t="array" ref="AA5">IF(AB5,INDEX('SC Parameter Analysis'!$A$3:$A$69,AC5),"")</f>
        <v>2.1-P_SC,max</v>
      </c>
      <c r="AB5" s="148" t="b">
        <v>1</v>
      </c>
      <c r="AC5" s="148">
        <v>4</v>
      </c>
      <c r="AD5" s="148">
        <f t="shared" si="2"/>
        <v>4</v>
      </c>
      <c r="AE5" s="157" t="s">
        <v>99</v>
      </c>
    </row>
    <row r="6" spans="3:31" ht="90" x14ac:dyDescent="0.25">
      <c r="C6" t="s">
        <v>41</v>
      </c>
      <c r="D6" t="s">
        <v>29</v>
      </c>
      <c r="F6" t="s">
        <v>14</v>
      </c>
      <c r="L6" s="80" t="s">
        <v>20</v>
      </c>
      <c r="M6" s="2" t="s">
        <v>32</v>
      </c>
      <c r="N6" s="2" t="s">
        <v>40</v>
      </c>
      <c r="P6" s="148" t="str" cm="1">
        <f t="array" ref="P6">IF(R6,INDEX('SC Parameter Analysis'!$A$3:$A$69,S6),"")</f>
        <v/>
      </c>
      <c r="Q6" s="148" t="str" cm="1">
        <f t="array" ref="Q6">IF(R6,INDEX('SC Parameter Analysis'!$N$3:$N$69,S6),"")</f>
        <v/>
      </c>
      <c r="R6" s="148" t="b">
        <v>0</v>
      </c>
      <c r="S6" s="148">
        <v>5</v>
      </c>
      <c r="T6" s="148" t="e">
        <f t="shared" si="0"/>
        <v>#DIV/0!</v>
      </c>
      <c r="U6" s="148" t="str" cm="1">
        <f t="array" ref="U6">IF(X6,INDEX('SC Parameter Analysis'!$A$3:$A$69,Y6),"")</f>
        <v/>
      </c>
      <c r="V6" s="148" t="str" cm="1">
        <f t="array" ref="V6">IF(X6,INDEX('SC Parameter Analysis'!$Q$3:$Q$69,Y6),"")</f>
        <v/>
      </c>
      <c r="W6" s="148"/>
      <c r="X6" s="148" t="b">
        <v>0</v>
      </c>
      <c r="Y6" s="148">
        <v>5</v>
      </c>
      <c r="Z6" s="148" t="e">
        <f t="shared" si="1"/>
        <v>#DIV/0!</v>
      </c>
      <c r="AA6" s="148" t="str" cm="1">
        <f t="array" ref="AA6">IF(AB6,INDEX('SC Parameter Analysis'!$A$3:$A$69,AC6),"")</f>
        <v/>
      </c>
      <c r="AB6" s="148" t="b">
        <v>0</v>
      </c>
      <c r="AC6" s="148">
        <v>5</v>
      </c>
      <c r="AD6" s="148" t="e">
        <f t="shared" si="2"/>
        <v>#DIV/0!</v>
      </c>
      <c r="AE6" s="157">
        <v>1</v>
      </c>
    </row>
    <row r="7" spans="3:31" ht="135" x14ac:dyDescent="0.25">
      <c r="C7" t="s">
        <v>13</v>
      </c>
      <c r="D7" t="s">
        <v>29</v>
      </c>
      <c r="F7" t="s">
        <v>42</v>
      </c>
      <c r="L7" s="79" t="s">
        <v>43</v>
      </c>
      <c r="M7" s="2" t="s">
        <v>44</v>
      </c>
      <c r="N7" s="2" t="s">
        <v>45</v>
      </c>
      <c r="P7" s="148" t="str" cm="1">
        <f t="array" ref="P7">IF(R7,INDEX('SC Parameter Analysis'!$A$3:$A$69,S7),"")</f>
        <v/>
      </c>
      <c r="Q7" s="148" t="str" cm="1">
        <f t="array" ref="Q7">IF(R7,INDEX('SC Parameter Analysis'!$N$3:$N$69,S7),"")</f>
        <v/>
      </c>
      <c r="R7" s="148" t="b">
        <v>0</v>
      </c>
      <c r="S7" s="148">
        <v>6</v>
      </c>
      <c r="T7" s="148" t="e">
        <f t="shared" si="0"/>
        <v>#DIV/0!</v>
      </c>
      <c r="U7" s="148" t="str" cm="1">
        <f t="array" ref="U7">IF(X7,INDEX('SC Parameter Analysis'!$A$3:$A$69,Y7),"")</f>
        <v/>
      </c>
      <c r="V7" s="148" t="str" cm="1">
        <f t="array" ref="V7">IF(X7,INDEX('SC Parameter Analysis'!$Q$3:$Q$69,Y7),"")</f>
        <v/>
      </c>
      <c r="W7" s="148"/>
      <c r="X7" s="148" t="b">
        <v>0</v>
      </c>
      <c r="Y7" s="148">
        <v>6</v>
      </c>
      <c r="Z7" s="148" t="e">
        <f t="shared" si="1"/>
        <v>#DIV/0!</v>
      </c>
      <c r="AA7" s="148" t="str" cm="1">
        <f t="array" ref="AA7">IF(AB7,INDEX('SC Parameter Analysis'!$A$3:$A$69,AC7),"")</f>
        <v/>
      </c>
      <c r="AB7" s="148" t="b">
        <v>0</v>
      </c>
      <c r="AC7" s="148">
        <v>6</v>
      </c>
      <c r="AD7" s="148" t="e">
        <f t="shared" si="2"/>
        <v>#DIV/0!</v>
      </c>
      <c r="AE7" s="157">
        <v>2</v>
      </c>
    </row>
    <row r="8" spans="3:31" x14ac:dyDescent="0.25">
      <c r="C8" t="s">
        <v>46</v>
      </c>
      <c r="D8" t="s">
        <v>47</v>
      </c>
      <c r="F8" t="s">
        <v>48</v>
      </c>
      <c r="L8" s="79" t="s">
        <v>49</v>
      </c>
      <c r="M8" s="2" t="s">
        <v>50</v>
      </c>
      <c r="N8" s="2" t="s">
        <v>45</v>
      </c>
      <c r="P8" s="148" t="str" cm="1">
        <f t="array" ref="P8">IF(R8,INDEX('SC Parameter Analysis'!$A$3:$A$69,S8),"")</f>
        <v/>
      </c>
      <c r="Q8" s="148" t="str" cm="1">
        <f t="array" ref="Q8">IF(R8,INDEX('SC Parameter Analysis'!$N$3:$N$69,S8),"")</f>
        <v/>
      </c>
      <c r="R8" s="148" t="b">
        <v>0</v>
      </c>
      <c r="S8" s="148">
        <v>7</v>
      </c>
      <c r="T8" s="148" t="e">
        <f t="shared" si="0"/>
        <v>#DIV/0!</v>
      </c>
      <c r="U8" s="148" t="str" cm="1">
        <f t="array" ref="U8">IF(X8,INDEX('SC Parameter Analysis'!$A$3:$A$69,Y8),"")</f>
        <v/>
      </c>
      <c r="V8" s="148" t="str" cm="1">
        <f t="array" ref="V8">IF(X8,INDEX('SC Parameter Analysis'!$Q$3:$Q$69,Y8),"")</f>
        <v/>
      </c>
      <c r="W8" s="148"/>
      <c r="X8" s="148" t="b">
        <v>0</v>
      </c>
      <c r="Y8" s="148">
        <v>7</v>
      </c>
      <c r="Z8" s="148" t="e">
        <f t="shared" si="1"/>
        <v>#DIV/0!</v>
      </c>
      <c r="AA8" s="148" t="str" cm="1">
        <f t="array" ref="AA8">IF(AB8,INDEX('SC Parameter Analysis'!$A$3:$A$69,AC8),"")</f>
        <v>2.1-P_Li,max</v>
      </c>
      <c r="AB8" s="148" t="b">
        <v>1</v>
      </c>
      <c r="AC8" s="148">
        <v>7</v>
      </c>
      <c r="AD8" s="148">
        <f t="shared" si="2"/>
        <v>7</v>
      </c>
      <c r="AE8" s="157">
        <v>3</v>
      </c>
    </row>
    <row r="9" spans="3:31" ht="120" x14ac:dyDescent="0.25">
      <c r="C9" t="s">
        <v>16</v>
      </c>
      <c r="D9" t="s">
        <v>47</v>
      </c>
      <c r="F9" t="s">
        <v>51</v>
      </c>
      <c r="L9" s="80" t="s">
        <v>52</v>
      </c>
      <c r="M9" s="2" t="s">
        <v>53</v>
      </c>
      <c r="N9" s="2" t="s">
        <v>54</v>
      </c>
      <c r="P9" s="148" t="str" cm="1">
        <f t="array" ref="P9">IF(R9,INDEX('SC Parameter Analysis'!$A$3:$A$69,S9),"")</f>
        <v/>
      </c>
      <c r="Q9" s="148" t="str" cm="1">
        <f t="array" ref="Q9">IF(R9,INDEX('SC Parameter Analysis'!$N$3:$N$69,S9),"")</f>
        <v/>
      </c>
      <c r="R9" s="148" t="b">
        <v>0</v>
      </c>
      <c r="S9" s="148">
        <v>8</v>
      </c>
      <c r="T9" s="148" t="e">
        <f t="shared" si="0"/>
        <v>#DIV/0!</v>
      </c>
      <c r="U9" s="148" t="str" cm="1">
        <f t="array" ref="U9">IF(X9,INDEX('SC Parameter Analysis'!$A$3:$A$69,Y9),"")</f>
        <v/>
      </c>
      <c r="V9" s="148" t="str" cm="1">
        <f t="array" ref="V9">IF(X9,INDEX('SC Parameter Analysis'!$Q$3:$Q$69,Y9),"")</f>
        <v/>
      </c>
      <c r="W9" s="148"/>
      <c r="X9" s="148" t="b">
        <v>0</v>
      </c>
      <c r="Y9" s="148">
        <v>8</v>
      </c>
      <c r="Z9" s="148" t="e">
        <f t="shared" si="1"/>
        <v>#DIV/0!</v>
      </c>
      <c r="AA9" s="148" t="str" cm="1">
        <f t="array" ref="AA9">IF(AB9,INDEX('SC Parameter Analysis'!$A$3:$A$69,AC9),"")</f>
        <v/>
      </c>
      <c r="AB9" s="148" t="b">
        <v>0</v>
      </c>
      <c r="AC9" s="148">
        <v>8</v>
      </c>
      <c r="AD9" s="148" t="e">
        <f t="shared" si="2"/>
        <v>#DIV/0!</v>
      </c>
      <c r="AE9" s="148"/>
    </row>
    <row r="10" spans="3:31" x14ac:dyDescent="0.25">
      <c r="C10" t="s">
        <v>55</v>
      </c>
      <c r="D10" t="s">
        <v>47</v>
      </c>
      <c r="F10" t="s">
        <v>56</v>
      </c>
      <c r="L10" s="79" t="s">
        <v>57</v>
      </c>
      <c r="M10" t="s">
        <v>58</v>
      </c>
      <c r="N10" s="2" t="s">
        <v>59</v>
      </c>
      <c r="P10" s="148" t="str" cm="1">
        <f t="array" ref="P10">IF(R10,INDEX('SC Parameter Analysis'!$A$3:$A$69,S10),"")</f>
        <v/>
      </c>
      <c r="Q10" s="148" t="str" cm="1">
        <f t="array" ref="Q10">IF(R10,INDEX('SC Parameter Analysis'!$N$3:$N$69,S10),"")</f>
        <v/>
      </c>
      <c r="R10" s="148" t="b">
        <v>0</v>
      </c>
      <c r="S10" s="148">
        <v>9</v>
      </c>
      <c r="T10" s="148" t="e">
        <f t="shared" si="0"/>
        <v>#DIV/0!</v>
      </c>
      <c r="U10" s="148" t="str" cm="1">
        <f t="array" ref="U10">IF(X10,INDEX('SC Parameter Analysis'!$A$3:$A$69,Y10),"")</f>
        <v/>
      </c>
      <c r="V10" s="148" t="str" cm="1">
        <f t="array" ref="V10">IF(X10,INDEX('SC Parameter Analysis'!$Q$3:$Q$69,Y10),"")</f>
        <v/>
      </c>
      <c r="W10" s="148"/>
      <c r="X10" s="148" t="b">
        <v>0</v>
      </c>
      <c r="Y10" s="148">
        <v>9</v>
      </c>
      <c r="Z10" s="148" t="e">
        <f t="shared" si="1"/>
        <v>#DIV/0!</v>
      </c>
      <c r="AA10" s="148" t="str" cm="1">
        <f t="array" ref="AA10">IF(AB10,INDEX('SC Parameter Analysis'!$A$3:$A$69,AC10),"")</f>
        <v/>
      </c>
      <c r="AB10" s="148" t="b">
        <v>0</v>
      </c>
      <c r="AC10" s="148">
        <v>9</v>
      </c>
      <c r="AD10" s="148" t="e">
        <f t="shared" si="2"/>
        <v>#DIV/0!</v>
      </c>
      <c r="AE10" s="148"/>
    </row>
    <row r="11" spans="3:31" ht="75" x14ac:dyDescent="0.25">
      <c r="C11" t="s">
        <v>60</v>
      </c>
      <c r="D11" t="s">
        <v>61</v>
      </c>
      <c r="L11" s="79" t="s">
        <v>62</v>
      </c>
      <c r="N11" s="2" t="s">
        <v>54</v>
      </c>
      <c r="P11" s="148" t="str" cm="1">
        <f t="array" ref="P11">IF(R11,INDEX('SC Parameter Analysis'!$A$3:$A$69,S11),"")</f>
        <v/>
      </c>
      <c r="Q11" s="148" t="str" cm="1">
        <f t="array" ref="Q11">IF(R11,INDEX('SC Parameter Analysis'!$N$3:$N$69,S11),"")</f>
        <v/>
      </c>
      <c r="R11" s="148" t="b">
        <v>0</v>
      </c>
      <c r="S11" s="148">
        <v>10</v>
      </c>
      <c r="T11" s="148" t="e">
        <f t="shared" si="0"/>
        <v>#DIV/0!</v>
      </c>
      <c r="U11" s="148" t="str" cm="1">
        <f t="array" ref="U11">IF(X11,INDEX('SC Parameter Analysis'!$A$3:$A$69,Y11),"")</f>
        <v/>
      </c>
      <c r="V11" s="148" t="str" cm="1">
        <f t="array" ref="V11">IF(X11,INDEX('SC Parameter Analysis'!$Q$3:$Q$69,Y11),"")</f>
        <v/>
      </c>
      <c r="W11" s="148"/>
      <c r="X11" s="148" t="b">
        <v>0</v>
      </c>
      <c r="Y11" s="148">
        <v>10</v>
      </c>
      <c r="Z11" s="148" t="e">
        <f t="shared" si="1"/>
        <v>#DIV/0!</v>
      </c>
      <c r="AA11" s="148" t="str" cm="1">
        <f t="array" ref="AA11">IF(AB11,INDEX('SC Parameter Analysis'!$A$3:$A$69,AC11),"")</f>
        <v>2.3-P_VRB,max</v>
      </c>
      <c r="AB11" s="148" t="b">
        <v>1</v>
      </c>
      <c r="AC11" s="148">
        <v>10</v>
      </c>
      <c r="AD11" s="148">
        <f t="shared" si="2"/>
        <v>10</v>
      </c>
      <c r="AE11" s="148"/>
    </row>
    <row r="12" spans="3:31" x14ac:dyDescent="0.25">
      <c r="L12" s="80" t="s">
        <v>63</v>
      </c>
      <c r="N12" s="2" t="s">
        <v>45</v>
      </c>
      <c r="P12" s="148" t="str" cm="1">
        <f t="array" ref="P12">IF(R12,INDEX('SC Parameter Analysis'!$A$3:$A$69,S12),"")</f>
        <v/>
      </c>
      <c r="Q12" s="148" t="str" cm="1">
        <f t="array" ref="Q12">IF(R12,INDEX('SC Parameter Analysis'!$N$3:$N$69,S12),"")</f>
        <v/>
      </c>
      <c r="R12" s="148" t="b">
        <v>0</v>
      </c>
      <c r="S12" s="148">
        <v>11</v>
      </c>
      <c r="T12" s="148" t="e">
        <f t="shared" si="0"/>
        <v>#DIV/0!</v>
      </c>
      <c r="U12" s="148" t="str" cm="1">
        <f t="array" ref="U12">IF(X12,INDEX('SC Parameter Analysis'!$A$3:$A$69,Y12),"")</f>
        <v/>
      </c>
      <c r="V12" s="148" t="str" cm="1">
        <f t="array" ref="V12">IF(X12,INDEX('SC Parameter Analysis'!$Q$3:$Q$69,Y12),"")</f>
        <v/>
      </c>
      <c r="W12" s="148"/>
      <c r="X12" s="148" t="b">
        <v>0</v>
      </c>
      <c r="Y12" s="148">
        <v>11</v>
      </c>
      <c r="Z12" s="148" t="e">
        <f t="shared" si="1"/>
        <v>#DIV/0!</v>
      </c>
      <c r="AA12" s="148" t="str" cm="1">
        <f t="array" ref="AA12">IF(AB12,INDEX('SC Parameter Analysis'!$A$3:$A$69,AC12),"")</f>
        <v/>
      </c>
      <c r="AB12" s="148" t="b">
        <v>0</v>
      </c>
      <c r="AC12" s="148">
        <v>11</v>
      </c>
      <c r="AD12" s="148" t="e">
        <f t="shared" si="2"/>
        <v>#DIV/0!</v>
      </c>
      <c r="AE12" s="148"/>
    </row>
    <row r="13" spans="3:31" x14ac:dyDescent="0.25">
      <c r="L13" s="79" t="s">
        <v>45</v>
      </c>
      <c r="M13" t="s">
        <v>45</v>
      </c>
      <c r="N13" s="2" t="s">
        <v>64</v>
      </c>
      <c r="P13" s="148" t="str" cm="1">
        <f t="array" ref="P13">IF(R13,INDEX('SC Parameter Analysis'!$A$3:$A$69,S13),"")</f>
        <v/>
      </c>
      <c r="Q13" s="148" t="str" cm="1">
        <f t="array" ref="Q13">IF(R13,INDEX('SC Parameter Analysis'!$N$3:$N$69,S13),"")</f>
        <v/>
      </c>
      <c r="R13" s="148" t="b">
        <v>0</v>
      </c>
      <c r="S13" s="148">
        <v>12</v>
      </c>
      <c r="T13" s="148" t="e">
        <f t="shared" si="0"/>
        <v>#DIV/0!</v>
      </c>
      <c r="U13" s="148" t="str" cm="1">
        <f t="array" ref="U13">IF(X13,INDEX('SC Parameter Analysis'!$A$3:$A$69,Y13),"")</f>
        <v/>
      </c>
      <c r="V13" s="148" t="str" cm="1">
        <f t="array" ref="V13">IF(X13,INDEX('SC Parameter Analysis'!$Q$3:$Q$69,Y13),"")</f>
        <v/>
      </c>
      <c r="W13" s="148"/>
      <c r="X13" s="148" t="b">
        <v>0</v>
      </c>
      <c r="Y13" s="148">
        <v>12</v>
      </c>
      <c r="Z13" s="148" t="e">
        <f t="shared" si="1"/>
        <v>#DIV/0!</v>
      </c>
      <c r="AA13" s="148" t="str" cm="1">
        <f t="array" ref="AA13">IF(AB13,INDEX('SC Parameter Analysis'!$A$3:$A$69,AC13),"")</f>
        <v/>
      </c>
      <c r="AB13" s="148" t="b">
        <v>0</v>
      </c>
      <c r="AC13" s="148">
        <v>12</v>
      </c>
      <c r="AD13" s="148" t="e">
        <f t="shared" si="2"/>
        <v>#DIV/0!</v>
      </c>
      <c r="AE13" s="148"/>
    </row>
    <row r="14" spans="3:31" x14ac:dyDescent="0.25">
      <c r="P14" s="148" t="str" cm="1">
        <f t="array" ref="P14">IF(R14,INDEX('SC Parameter Analysis'!$A$3:$A$69,S14),"")</f>
        <v/>
      </c>
      <c r="Q14" s="148" t="str" cm="1">
        <f t="array" ref="Q14">IF(R14,INDEX('SC Parameter Analysis'!$N$3:$N$69,S14),"")</f>
        <v/>
      </c>
      <c r="R14" s="148" t="b">
        <v>0</v>
      </c>
      <c r="S14" s="148">
        <v>13</v>
      </c>
      <c r="T14" s="148" t="e">
        <f t="shared" si="0"/>
        <v>#DIV/0!</v>
      </c>
      <c r="U14" s="148" t="str" cm="1">
        <f t="array" ref="U14">IF(X14,INDEX('SC Parameter Analysis'!$A$3:$A$69,Y14),"")</f>
        <v/>
      </c>
      <c r="V14" s="148" t="str" cm="1">
        <f t="array" ref="V14">IF(X14,INDEX('SC Parameter Analysis'!$Q$3:$Q$69,Y14),"")</f>
        <v/>
      </c>
      <c r="W14" s="148"/>
      <c r="X14" s="148" t="b">
        <v>0</v>
      </c>
      <c r="Y14" s="148">
        <v>13</v>
      </c>
      <c r="Z14" s="148" t="e">
        <f t="shared" si="1"/>
        <v>#DIV/0!</v>
      </c>
      <c r="AA14" s="148" t="str" cm="1">
        <f t="array" ref="AA14">IF(AB14,INDEX('SC Parameter Analysis'!$A$3:$A$69,AC14),"")</f>
        <v/>
      </c>
      <c r="AB14" s="148" t="b">
        <v>0</v>
      </c>
      <c r="AC14" s="148">
        <v>13</v>
      </c>
      <c r="AD14" s="148" t="e">
        <f t="shared" si="2"/>
        <v>#DIV/0!</v>
      </c>
      <c r="AE14" s="148"/>
    </row>
    <row r="15" spans="3:31" x14ac:dyDescent="0.25">
      <c r="P15" s="148" t="str" cm="1">
        <f t="array" ref="P15">IF(R15,INDEX('SC Parameter Analysis'!$A$3:$A$69,S15),"")</f>
        <v/>
      </c>
      <c r="Q15" s="148" t="str" cm="1">
        <f t="array" ref="Q15">IF(R15,INDEX('SC Parameter Analysis'!$N$3:$N$69,S15),"")</f>
        <v/>
      </c>
      <c r="R15" s="148" t="b">
        <v>0</v>
      </c>
      <c r="S15" s="148">
        <v>14</v>
      </c>
      <c r="T15" s="148" t="e">
        <f t="shared" si="0"/>
        <v>#DIV/0!</v>
      </c>
      <c r="U15" s="148" t="str" cm="1">
        <f t="array" ref="U15">IF(X15,INDEX('SC Parameter Analysis'!$A$3:$A$69,Y15),"")</f>
        <v/>
      </c>
      <c r="V15" s="148" t="str" cm="1">
        <f t="array" ref="V15">IF(X15,INDEX('SC Parameter Analysis'!$Q$3:$Q$69,Y15),"")</f>
        <v/>
      </c>
      <c r="W15" s="148"/>
      <c r="X15" s="148" t="b">
        <v>0</v>
      </c>
      <c r="Y15" s="148">
        <v>14</v>
      </c>
      <c r="Z15" s="148" t="e">
        <f t="shared" si="1"/>
        <v>#DIV/0!</v>
      </c>
      <c r="AA15" s="148" t="str" cm="1">
        <f t="array" ref="AA15">IF(AB15,INDEX('SC Parameter Analysis'!$A$3:$A$69,AC15),"")</f>
        <v/>
      </c>
      <c r="AB15" s="148" t="b">
        <v>0</v>
      </c>
      <c r="AC15" s="148">
        <v>14</v>
      </c>
      <c r="AD15" s="148" t="e">
        <f t="shared" si="2"/>
        <v>#DIV/0!</v>
      </c>
      <c r="AE15" s="148"/>
    </row>
    <row r="16" spans="3:31" x14ac:dyDescent="0.25">
      <c r="P16" s="148" t="str" cm="1">
        <f t="array" ref="P16">IF(R16,INDEX('SC Parameter Analysis'!$A$3:$A$69,S16),"")</f>
        <v/>
      </c>
      <c r="Q16" s="148" t="str" cm="1">
        <f t="array" ref="Q16">IF(R16,INDEX('SC Parameter Analysis'!$N$3:$N$69,S16),"")</f>
        <v/>
      </c>
      <c r="R16" s="148" t="b">
        <v>0</v>
      </c>
      <c r="S16" s="148">
        <v>15</v>
      </c>
      <c r="T16" s="148" t="e">
        <f t="shared" si="0"/>
        <v>#DIV/0!</v>
      </c>
      <c r="U16" s="148" t="str" cm="1">
        <f t="array" ref="U16">IF(X16,INDEX('SC Parameter Analysis'!$A$3:$A$69,Y16),"")</f>
        <v/>
      </c>
      <c r="V16" s="148" t="str" cm="1">
        <f t="array" ref="V16">IF(X16,INDEX('SC Parameter Analysis'!$Q$3:$Q$69,Y16),"")</f>
        <v/>
      </c>
      <c r="W16" s="148"/>
      <c r="X16" s="148" t="b">
        <v>0</v>
      </c>
      <c r="Y16" s="148">
        <v>15</v>
      </c>
      <c r="Z16" s="148" t="e">
        <f t="shared" si="1"/>
        <v>#DIV/0!</v>
      </c>
      <c r="AA16" s="148" t="str" cm="1">
        <f t="array" ref="AA16">IF(AB16,INDEX('SC Parameter Analysis'!$A$3:$A$69,AC16),"")</f>
        <v/>
      </c>
      <c r="AB16" s="148" t="b">
        <v>0</v>
      </c>
      <c r="AC16" s="148">
        <v>15</v>
      </c>
      <c r="AD16" s="148" t="e">
        <f t="shared" si="2"/>
        <v>#DIV/0!</v>
      </c>
      <c r="AE16" s="148"/>
    </row>
    <row r="17" spans="16:31" x14ac:dyDescent="0.25">
      <c r="P17" s="148" t="str" cm="1">
        <f t="array" ref="P17">IF(R17,INDEX('SC Parameter Analysis'!$A$3:$A$69,S17),"")</f>
        <v/>
      </c>
      <c r="Q17" s="148" t="str" cm="1">
        <f t="array" ref="Q17">IF(R17,INDEX('SC Parameter Analysis'!$N$3:$N$69,S17),"")</f>
        <v/>
      </c>
      <c r="R17" s="148" t="b">
        <v>0</v>
      </c>
      <c r="S17" s="148">
        <v>16</v>
      </c>
      <c r="T17" s="148" t="e">
        <f t="shared" si="0"/>
        <v>#DIV/0!</v>
      </c>
      <c r="U17" s="148" t="str" cm="1">
        <f t="array" ref="U17">IF(X17,INDEX('SC Parameter Analysis'!$A$3:$A$69,Y17),"")</f>
        <v/>
      </c>
      <c r="V17" s="148" t="str" cm="1">
        <f t="array" ref="V17">IF(X17,INDEX('SC Parameter Analysis'!$Q$3:$Q$69,Y17),"")</f>
        <v/>
      </c>
      <c r="W17" s="148"/>
      <c r="X17" s="148" t="b">
        <v>0</v>
      </c>
      <c r="Y17" s="148">
        <v>16</v>
      </c>
      <c r="Z17" s="148" t="e">
        <f t="shared" si="1"/>
        <v>#DIV/0!</v>
      </c>
      <c r="AA17" s="148" t="str" cm="1">
        <f t="array" ref="AA17">IF(AB17,INDEX('SC Parameter Analysis'!$A$3:$A$69,AC17),"")</f>
        <v/>
      </c>
      <c r="AB17" s="148" t="b">
        <v>0</v>
      </c>
      <c r="AC17" s="148">
        <v>16</v>
      </c>
      <c r="AD17" s="148" t="e">
        <f t="shared" si="2"/>
        <v>#DIV/0!</v>
      </c>
      <c r="AE17" s="148"/>
    </row>
    <row r="18" spans="16:31" x14ac:dyDescent="0.25">
      <c r="P18" s="148" t="str" cm="1">
        <f t="array" ref="P18">IF(R18,INDEX('SC Parameter Analysis'!$A$3:$A$69,S18),"")</f>
        <v/>
      </c>
      <c r="Q18" s="148" t="str" cm="1">
        <f t="array" ref="Q18">IF(R18,INDEX('SC Parameter Analysis'!$N$3:$N$69,S18),"")</f>
        <v/>
      </c>
      <c r="R18" s="148" t="b">
        <v>0</v>
      </c>
      <c r="S18" s="148">
        <v>17</v>
      </c>
      <c r="T18" s="148" t="e">
        <f t="shared" si="0"/>
        <v>#DIV/0!</v>
      </c>
      <c r="U18" s="148" t="str" cm="1">
        <f t="array" ref="U18">IF(X18,INDEX('SC Parameter Analysis'!$A$3:$A$69,Y18),"")</f>
        <v/>
      </c>
      <c r="V18" s="148" t="str" cm="1">
        <f t="array" ref="V18">IF(X18,INDEX('SC Parameter Analysis'!$Q$3:$Q$69,Y18),"")</f>
        <v/>
      </c>
      <c r="W18" s="148"/>
      <c r="X18" s="148" t="b">
        <v>0</v>
      </c>
      <c r="Y18" s="148">
        <v>17</v>
      </c>
      <c r="Z18" s="148" t="e">
        <f t="shared" si="1"/>
        <v>#DIV/0!</v>
      </c>
      <c r="AA18" s="148" t="str" cm="1">
        <f t="array" ref="AA18">IF(AB18,INDEX('SC Parameter Analysis'!$A$3:$A$69,AC18),"")</f>
        <v/>
      </c>
      <c r="AB18" s="148" t="b">
        <v>0</v>
      </c>
      <c r="AC18" s="148">
        <v>17</v>
      </c>
      <c r="AD18" s="148" t="e">
        <f t="shared" si="2"/>
        <v>#DIV/0!</v>
      </c>
      <c r="AE18" s="148"/>
    </row>
    <row r="19" spans="16:31" x14ac:dyDescent="0.25">
      <c r="P19" s="148" t="str" cm="1">
        <f t="array" ref="P19">IF(R19,INDEX('SC Parameter Analysis'!$A$3:$A$69,S19),"")</f>
        <v/>
      </c>
      <c r="Q19" s="148" t="str" cm="1">
        <f t="array" ref="Q19">IF(R19,INDEX('SC Parameter Analysis'!$N$3:$N$69,S19),"")</f>
        <v/>
      </c>
      <c r="R19" s="148" t="b">
        <v>0</v>
      </c>
      <c r="S19" s="148">
        <v>18</v>
      </c>
      <c r="T19" s="148" t="e">
        <f t="shared" si="0"/>
        <v>#DIV/0!</v>
      </c>
      <c r="U19" s="148" t="str" cm="1">
        <f t="array" ref="U19">IF(X19,INDEX('SC Parameter Analysis'!$A$3:$A$69,Y19),"")</f>
        <v/>
      </c>
      <c r="V19" s="148" t="str" cm="1">
        <f t="array" ref="V19">IF(X19,INDEX('SC Parameter Analysis'!$Q$3:$Q$69,Y19),"")</f>
        <v/>
      </c>
      <c r="W19" s="148"/>
      <c r="X19" s="148" t="b">
        <v>0</v>
      </c>
      <c r="Y19" s="148">
        <v>18</v>
      </c>
      <c r="Z19" s="148" t="e">
        <f t="shared" si="1"/>
        <v>#DIV/0!</v>
      </c>
      <c r="AA19" s="148" t="str" cm="1">
        <f t="array" ref="AA19">IF(AB19,INDEX('SC Parameter Analysis'!$A$3:$A$69,AC19),"")</f>
        <v/>
      </c>
      <c r="AB19" s="148" t="b">
        <v>0</v>
      </c>
      <c r="AC19" s="148">
        <v>18</v>
      </c>
      <c r="AD19" s="148" t="e">
        <f t="shared" si="2"/>
        <v>#DIV/0!</v>
      </c>
      <c r="AE19" s="148"/>
    </row>
    <row r="20" spans="16:31" x14ac:dyDescent="0.25">
      <c r="P20" s="148" t="str" cm="1">
        <f t="array" ref="P20">IF(R20,INDEX('SC Parameter Analysis'!$A$3:$A$69,S20),"")</f>
        <v/>
      </c>
      <c r="Q20" s="148" t="str" cm="1">
        <f t="array" ref="Q20">IF(R20,INDEX('SC Parameter Analysis'!$N$3:$N$69,S20),"")</f>
        <v/>
      </c>
      <c r="R20" s="148" t="b">
        <v>0</v>
      </c>
      <c r="S20" s="148">
        <v>19</v>
      </c>
      <c r="T20" s="148" t="e">
        <f t="shared" si="0"/>
        <v>#DIV/0!</v>
      </c>
      <c r="U20" s="148" t="str" cm="1">
        <f t="array" ref="U20">IF(X20,INDEX('SC Parameter Analysis'!$A$3:$A$69,Y20),"")</f>
        <v/>
      </c>
      <c r="V20" s="148" t="str" cm="1">
        <f t="array" ref="V20">IF(X20,INDEX('SC Parameter Analysis'!$Q$3:$Q$69,Y20),"")</f>
        <v/>
      </c>
      <c r="W20" s="148"/>
      <c r="X20" s="148" t="b">
        <v>0</v>
      </c>
      <c r="Y20" s="148">
        <v>19</v>
      </c>
      <c r="Z20" s="148" t="e">
        <f t="shared" si="1"/>
        <v>#DIV/0!</v>
      </c>
      <c r="AA20" s="148" t="str" cm="1">
        <f t="array" ref="AA20">IF(AB20,INDEX('SC Parameter Analysis'!$A$3:$A$69,AC20),"")</f>
        <v/>
      </c>
      <c r="AB20" s="148" t="b">
        <v>0</v>
      </c>
      <c r="AC20" s="148">
        <v>19</v>
      </c>
      <c r="AD20" s="148" t="e">
        <f t="shared" si="2"/>
        <v>#DIV/0!</v>
      </c>
      <c r="AE20" s="148"/>
    </row>
    <row r="21" spans="16:31" x14ac:dyDescent="0.25">
      <c r="P21" s="148" t="str" cm="1">
        <f t="array" ref="P21">IF(R21,INDEX('SC Parameter Analysis'!$A$3:$A$69,S21),"")</f>
        <v/>
      </c>
      <c r="Q21" s="148" t="str" cm="1">
        <f t="array" ref="Q21">IF(R21,INDEX('SC Parameter Analysis'!$N$3:$N$69,S21),"")</f>
        <v/>
      </c>
      <c r="R21" s="148" t="b">
        <v>0</v>
      </c>
      <c r="S21" s="148">
        <v>20</v>
      </c>
      <c r="T21" s="148" t="e">
        <f t="shared" si="0"/>
        <v>#DIV/0!</v>
      </c>
      <c r="U21" s="148" t="str" cm="1">
        <f t="array" ref="U21">IF(X21,INDEX('SC Parameter Analysis'!$A$3:$A$69,Y21),"")</f>
        <v/>
      </c>
      <c r="V21" s="148" t="str" cm="1">
        <f t="array" ref="V21">IF(X21,INDEX('SC Parameter Analysis'!$Q$3:$Q$69,Y21),"")</f>
        <v/>
      </c>
      <c r="W21" s="148"/>
      <c r="X21" s="148" t="b">
        <v>0</v>
      </c>
      <c r="Y21" s="148">
        <v>20</v>
      </c>
      <c r="Z21" s="148" t="e">
        <f t="shared" si="1"/>
        <v>#DIV/0!</v>
      </c>
      <c r="AA21" s="148" t="str" cm="1">
        <f t="array" ref="AA21">IF(AB21,INDEX('SC Parameter Analysis'!$A$3:$A$69,AC21),"")</f>
        <v/>
      </c>
      <c r="AB21" s="148" t="b">
        <v>0</v>
      </c>
      <c r="AC21" s="148">
        <v>20</v>
      </c>
      <c r="AD21" s="148" t="e">
        <f t="shared" si="2"/>
        <v>#DIV/0!</v>
      </c>
      <c r="AE21" s="148"/>
    </row>
    <row r="22" spans="16:31" x14ac:dyDescent="0.25">
      <c r="P22" s="148" t="str" cm="1">
        <f t="array" ref="P22">IF(R22,INDEX('SC Parameter Analysis'!$A$3:$A$69,S22),"")</f>
        <v/>
      </c>
      <c r="Q22" s="148" t="str" cm="1">
        <f t="array" ref="Q22">IF(R22,INDEX('SC Parameter Analysis'!$N$3:$N$69,S22),"")</f>
        <v/>
      </c>
      <c r="R22" s="148" t="b">
        <v>0</v>
      </c>
      <c r="S22" s="148">
        <v>21</v>
      </c>
      <c r="T22" s="148" t="e">
        <f t="shared" si="0"/>
        <v>#DIV/0!</v>
      </c>
      <c r="U22" s="148" t="str" cm="1">
        <f t="array" ref="U22">IF(X22,INDEX('SC Parameter Analysis'!$A$3:$A$69,Y22),"")</f>
        <v/>
      </c>
      <c r="V22" s="148" t="str" cm="1">
        <f t="array" ref="V22">IF(X22,INDEX('SC Parameter Analysis'!$Q$3:$Q$69,Y22),"")</f>
        <v/>
      </c>
      <c r="W22" s="148"/>
      <c r="X22" s="148" t="b">
        <v>0</v>
      </c>
      <c r="Y22" s="148">
        <v>21</v>
      </c>
      <c r="Z22" s="148" t="e">
        <f t="shared" si="1"/>
        <v>#DIV/0!</v>
      </c>
      <c r="AA22" s="148" t="str" cm="1">
        <f t="array" ref="AA22">IF(AB22,INDEX('SC Parameter Analysis'!$A$3:$A$69,AC22),"")</f>
        <v/>
      </c>
      <c r="AB22" s="148" t="b">
        <v>0</v>
      </c>
      <c r="AC22" s="148">
        <v>21</v>
      </c>
      <c r="AD22" s="148" t="e">
        <f t="shared" si="2"/>
        <v>#DIV/0!</v>
      </c>
      <c r="AE22" s="148"/>
    </row>
    <row r="23" spans="16:31" x14ac:dyDescent="0.25">
      <c r="P23" s="148" t="str" cm="1">
        <f t="array" ref="P23">IF(R23,INDEX('SC Parameter Analysis'!$A$3:$A$69,S23),"")</f>
        <v/>
      </c>
      <c r="Q23" s="148" t="str" cm="1">
        <f t="array" ref="Q23">IF(R23,INDEX('SC Parameter Analysis'!$N$3:$N$69,S23),"")</f>
        <v/>
      </c>
      <c r="R23" s="148" t="b">
        <v>0</v>
      </c>
      <c r="S23" s="148">
        <v>22</v>
      </c>
      <c r="T23" s="148" t="e">
        <f t="shared" si="0"/>
        <v>#DIV/0!</v>
      </c>
      <c r="U23" s="148" t="str" cm="1">
        <f t="array" ref="U23">IF(X23,INDEX('SC Parameter Analysis'!$A$3:$A$69,Y23),"")</f>
        <v/>
      </c>
      <c r="V23" s="148" t="str" cm="1">
        <f t="array" ref="V23">IF(X23,INDEX('SC Parameter Analysis'!$Q$3:$Q$69,Y23),"")</f>
        <v/>
      </c>
      <c r="W23" s="148"/>
      <c r="X23" s="148" t="b">
        <v>0</v>
      </c>
      <c r="Y23" s="148">
        <v>22</v>
      </c>
      <c r="Z23" s="148" t="e">
        <f t="shared" si="1"/>
        <v>#DIV/0!</v>
      </c>
      <c r="AA23" s="148" t="str" cm="1">
        <f t="array" ref="AA23">IF(AB23,INDEX('SC Parameter Analysis'!$A$3:$A$69,AC23),"")</f>
        <v/>
      </c>
      <c r="AB23" s="148" t="b">
        <v>0</v>
      </c>
      <c r="AC23" s="148">
        <v>22</v>
      </c>
      <c r="AD23" s="148" t="e">
        <f t="shared" si="2"/>
        <v>#DIV/0!</v>
      </c>
      <c r="AE23" s="148"/>
    </row>
    <row r="24" spans="16:31" x14ac:dyDescent="0.25">
      <c r="P24" s="148" t="str" cm="1">
        <f t="array" ref="P24">IF(R24,INDEX('SC Parameter Analysis'!$A$3:$A$69,S24),"")</f>
        <v/>
      </c>
      <c r="Q24" s="148" t="str" cm="1">
        <f t="array" ref="Q24">IF(R24,INDEX('SC Parameter Analysis'!$N$3:$N$69,S24),"")</f>
        <v/>
      </c>
      <c r="R24" s="148" t="b">
        <v>0</v>
      </c>
      <c r="S24" s="148">
        <v>23</v>
      </c>
      <c r="T24" s="148" t="e">
        <f t="shared" si="0"/>
        <v>#DIV/0!</v>
      </c>
      <c r="U24" s="148" t="str" cm="1">
        <f t="array" ref="U24">IF(X24,INDEX('SC Parameter Analysis'!$A$3:$A$69,Y24),"")</f>
        <v/>
      </c>
      <c r="V24" s="148" t="str" cm="1">
        <f t="array" ref="V24">IF(X24,INDEX('SC Parameter Analysis'!$Q$3:$Q$69,Y24),"")</f>
        <v/>
      </c>
      <c r="W24" s="148"/>
      <c r="X24" s="148" t="b">
        <v>0</v>
      </c>
      <c r="Y24" s="148">
        <v>23</v>
      </c>
      <c r="Z24" s="148" t="e">
        <f t="shared" si="1"/>
        <v>#DIV/0!</v>
      </c>
      <c r="AA24" s="148" t="str" cm="1">
        <f t="array" ref="AA24">IF(AB24,INDEX('SC Parameter Analysis'!$A$3:$A$69,AC24),"")</f>
        <v/>
      </c>
      <c r="AB24" s="148" t="b">
        <v>0</v>
      </c>
      <c r="AC24" s="148">
        <v>23</v>
      </c>
      <c r="AD24" s="148" t="e">
        <f t="shared" si="2"/>
        <v>#DIV/0!</v>
      </c>
      <c r="AE24" s="148"/>
    </row>
    <row r="25" spans="16:31" x14ac:dyDescent="0.25">
      <c r="P25" s="148" t="str" cm="1">
        <f t="array" ref="P25">IF(R25,INDEX('SC Parameter Analysis'!$A$3:$A$69,S25),"")</f>
        <v/>
      </c>
      <c r="Q25" s="148" t="str" cm="1">
        <f t="array" ref="Q25">IF(R25,INDEX('SC Parameter Analysis'!$N$3:$N$69,S25),"")</f>
        <v/>
      </c>
      <c r="R25" s="148" t="b">
        <v>0</v>
      </c>
      <c r="S25" s="148">
        <v>24</v>
      </c>
      <c r="T25" s="148" t="e">
        <f t="shared" si="0"/>
        <v>#DIV/0!</v>
      </c>
      <c r="U25" s="148" t="str" cm="1">
        <f t="array" ref="U25">IF(X25,INDEX('SC Parameter Analysis'!$A$3:$A$69,Y25),"")</f>
        <v/>
      </c>
      <c r="V25" s="148" t="str" cm="1">
        <f t="array" ref="V25">IF(X25,INDEX('SC Parameter Analysis'!$Q$3:$Q$69,Y25),"")</f>
        <v/>
      </c>
      <c r="W25" s="148"/>
      <c r="X25" s="148" t="b">
        <v>0</v>
      </c>
      <c r="Y25" s="148">
        <v>24</v>
      </c>
      <c r="Z25" s="148" t="e">
        <f t="shared" si="1"/>
        <v>#DIV/0!</v>
      </c>
      <c r="AA25" s="148" t="str" cm="1">
        <f t="array" ref="AA25">IF(AB25,INDEX('SC Parameter Analysis'!$A$3:$A$69,AC25),"")</f>
        <v/>
      </c>
      <c r="AB25" s="148" t="b">
        <v>0</v>
      </c>
      <c r="AC25" s="148">
        <v>24</v>
      </c>
      <c r="AD25" s="148" t="e">
        <f t="shared" si="2"/>
        <v>#DIV/0!</v>
      </c>
      <c r="AE25" s="148"/>
    </row>
    <row r="26" spans="16:31" x14ac:dyDescent="0.25">
      <c r="P26" s="148" t="str" cm="1">
        <f t="array" ref="P26">IF(R26,INDEX('SC Parameter Analysis'!$A$3:$A$69,S26),"")</f>
        <v/>
      </c>
      <c r="Q26" s="148" t="str" cm="1">
        <f t="array" ref="Q26">IF(R26,INDEX('SC Parameter Analysis'!$N$3:$N$69,S26),"")</f>
        <v/>
      </c>
      <c r="R26" s="148" t="b">
        <v>0</v>
      </c>
      <c r="S26" s="148">
        <v>25</v>
      </c>
      <c r="T26" s="148" t="e">
        <f t="shared" si="0"/>
        <v>#DIV/0!</v>
      </c>
      <c r="U26" s="148" t="str" cm="1">
        <f t="array" ref="U26">IF(X26,INDEX('SC Parameter Analysis'!$A$3:$A$69,Y26),"")</f>
        <v/>
      </c>
      <c r="V26" s="148" t="str" cm="1">
        <f t="array" ref="V26">IF(X26,INDEX('SC Parameter Analysis'!$Q$3:$Q$69,Y26),"")</f>
        <v/>
      </c>
      <c r="W26" s="148"/>
      <c r="X26" s="148" t="b">
        <v>0</v>
      </c>
      <c r="Y26" s="148">
        <v>25</v>
      </c>
      <c r="Z26" s="148" t="e">
        <f t="shared" si="1"/>
        <v>#DIV/0!</v>
      </c>
      <c r="AA26" s="148" t="str" cm="1">
        <f t="array" ref="AA26">IF(AB26,INDEX('SC Parameter Analysis'!$A$3:$A$69,AC26),"")</f>
        <v/>
      </c>
      <c r="AB26" s="148" t="b">
        <v>0</v>
      </c>
      <c r="AC26" s="148">
        <v>25</v>
      </c>
      <c r="AD26" s="148" t="e">
        <f t="shared" si="2"/>
        <v>#DIV/0!</v>
      </c>
      <c r="AE26" s="148"/>
    </row>
    <row r="27" spans="16:31" x14ac:dyDescent="0.25">
      <c r="P27" s="148" t="str" cm="1">
        <f t="array" ref="P27">IF(R27,INDEX('SC Parameter Analysis'!$A$3:$A$69,S27),"")</f>
        <v/>
      </c>
      <c r="Q27" s="148" t="str" cm="1">
        <f t="array" ref="Q27">IF(R27,INDEX('SC Parameter Analysis'!$N$3:$N$69,S27),"")</f>
        <v/>
      </c>
      <c r="R27" s="148" t="b">
        <v>0</v>
      </c>
      <c r="S27" s="148">
        <v>26</v>
      </c>
      <c r="T27" s="148" t="e">
        <f t="shared" si="0"/>
        <v>#DIV/0!</v>
      </c>
      <c r="U27" s="148" t="str" cm="1">
        <f t="array" ref="U27">IF(X27,INDEX('SC Parameter Analysis'!$A$3:$A$69,Y27),"")</f>
        <v/>
      </c>
      <c r="V27" s="148" t="str" cm="1">
        <f t="array" ref="V27">IF(X27,INDEX('SC Parameter Analysis'!$Q$3:$Q$69,Y27),"")</f>
        <v/>
      </c>
      <c r="W27" s="148"/>
      <c r="X27" s="148" t="b">
        <v>0</v>
      </c>
      <c r="Y27" s="148">
        <v>26</v>
      </c>
      <c r="Z27" s="148" t="e">
        <f t="shared" si="1"/>
        <v>#DIV/0!</v>
      </c>
      <c r="AA27" s="148" t="str" cm="1">
        <f t="array" ref="AA27">IF(AB27,INDEX('SC Parameter Analysis'!$A$3:$A$69,AC27),"")</f>
        <v/>
      </c>
      <c r="AB27" s="148" t="b">
        <v>0</v>
      </c>
      <c r="AC27" s="148">
        <v>26</v>
      </c>
      <c r="AD27" s="148" t="e">
        <f t="shared" si="2"/>
        <v>#DIV/0!</v>
      </c>
      <c r="AE27" s="148"/>
    </row>
    <row r="28" spans="16:31" x14ac:dyDescent="0.25">
      <c r="P28" s="148" t="str" cm="1">
        <f t="array" ref="P28">IF(R28,INDEX('SC Parameter Analysis'!$A$3:$A$69,S28),"")</f>
        <v/>
      </c>
      <c r="Q28" s="148" t="str" cm="1">
        <f t="array" ref="Q28">IF(R28,INDEX('SC Parameter Analysis'!$N$3:$N$69,S28),"")</f>
        <v/>
      </c>
      <c r="R28" s="148" t="b">
        <v>0</v>
      </c>
      <c r="S28" s="148">
        <v>27</v>
      </c>
      <c r="T28" s="148" t="e">
        <f t="shared" si="0"/>
        <v>#DIV/0!</v>
      </c>
      <c r="U28" s="148" t="str" cm="1">
        <f t="array" ref="U28">IF(X28,INDEX('SC Parameter Analysis'!$A$3:$A$69,Y28),"")</f>
        <v/>
      </c>
      <c r="V28" s="148" t="str" cm="1">
        <f t="array" ref="V28">IF(X28,INDEX('SC Parameter Analysis'!$Q$3:$Q$69,Y28),"")</f>
        <v/>
      </c>
      <c r="W28" s="148"/>
      <c r="X28" s="148" t="b">
        <v>0</v>
      </c>
      <c r="Y28" s="148">
        <v>27</v>
      </c>
      <c r="Z28" s="148" t="e">
        <f t="shared" si="1"/>
        <v>#DIV/0!</v>
      </c>
      <c r="AA28" s="148" t="str" cm="1">
        <f t="array" ref="AA28">IF(AB28,INDEX('SC Parameter Analysis'!$A$3:$A$69,AC28),"")</f>
        <v/>
      </c>
      <c r="AB28" s="148" t="b">
        <v>0</v>
      </c>
      <c r="AC28" s="148">
        <v>27</v>
      </c>
      <c r="AD28" s="148" t="e">
        <f t="shared" si="2"/>
        <v>#DIV/0!</v>
      </c>
      <c r="AE28" s="148"/>
    </row>
    <row r="29" spans="16:31" x14ac:dyDescent="0.25">
      <c r="P29" s="148" t="str" cm="1">
        <f t="array" ref="P29">IF(R29,INDEX('SC Parameter Analysis'!$A$3:$A$69,S29),"")</f>
        <v/>
      </c>
      <c r="Q29" s="148" t="str" cm="1">
        <f t="array" ref="Q29">IF(R29,INDEX('SC Parameter Analysis'!$N$3:$N$69,S29),"")</f>
        <v/>
      </c>
      <c r="R29" s="148" t="b">
        <v>0</v>
      </c>
      <c r="S29" s="148">
        <v>28</v>
      </c>
      <c r="T29" s="148" t="e">
        <f t="shared" si="0"/>
        <v>#DIV/0!</v>
      </c>
      <c r="U29" s="148" t="str" cm="1">
        <f t="array" ref="U29">IF(X29,INDEX('SC Parameter Analysis'!$A$3:$A$69,Y29),"")</f>
        <v/>
      </c>
      <c r="V29" s="148" t="str" cm="1">
        <f t="array" ref="V29">IF(X29,INDEX('SC Parameter Analysis'!$Q$3:$Q$69,Y29),"")</f>
        <v/>
      </c>
      <c r="W29" s="148"/>
      <c r="X29" s="148" t="b">
        <v>0</v>
      </c>
      <c r="Y29" s="148">
        <v>28</v>
      </c>
      <c r="Z29" s="148" t="e">
        <f t="shared" si="1"/>
        <v>#DIV/0!</v>
      </c>
      <c r="AA29" s="148" t="str" cm="1">
        <f t="array" ref="AA29">IF(AB29,INDEX('SC Parameter Analysis'!$A$3:$A$69,AC29),"")</f>
        <v/>
      </c>
      <c r="AB29" s="148" t="b">
        <v>0</v>
      </c>
      <c r="AC29" s="148">
        <v>28</v>
      </c>
      <c r="AD29" s="148" t="e">
        <f t="shared" si="2"/>
        <v>#DIV/0!</v>
      </c>
      <c r="AE29" s="148"/>
    </row>
    <row r="30" spans="16:31" x14ac:dyDescent="0.25">
      <c r="P30" s="148" t="str" cm="1">
        <f t="array" ref="P30">IF(R30,INDEX('SC Parameter Analysis'!$A$3:$A$69,S30),"")</f>
        <v/>
      </c>
      <c r="Q30" s="148" t="str" cm="1">
        <f t="array" ref="Q30">IF(R30,INDEX('SC Parameter Analysis'!$N$3:$N$69,S30),"")</f>
        <v/>
      </c>
      <c r="R30" s="148" t="b">
        <v>0</v>
      </c>
      <c r="S30" s="148">
        <v>29</v>
      </c>
      <c r="T30" s="148" t="e">
        <f t="shared" si="0"/>
        <v>#DIV/0!</v>
      </c>
      <c r="U30" s="148" t="str" cm="1">
        <f t="array" ref="U30">IF(X30,INDEX('SC Parameter Analysis'!$A$3:$A$69,Y30),"")</f>
        <v/>
      </c>
      <c r="V30" s="148" t="str" cm="1">
        <f t="array" ref="V30">IF(X30,INDEX('SC Parameter Analysis'!$Q$3:$Q$69,Y30),"")</f>
        <v/>
      </c>
      <c r="W30" s="148"/>
      <c r="X30" s="148" t="b">
        <v>0</v>
      </c>
      <c r="Y30" s="148">
        <v>29</v>
      </c>
      <c r="Z30" s="148" t="e">
        <f t="shared" si="1"/>
        <v>#DIV/0!</v>
      </c>
      <c r="AA30" s="148" t="str" cm="1">
        <f t="array" ref="AA30">IF(AB30,INDEX('SC Parameter Analysis'!$A$3:$A$69,AC30),"")</f>
        <v/>
      </c>
      <c r="AB30" s="148" t="b">
        <v>0</v>
      </c>
      <c r="AC30" s="148">
        <v>29</v>
      </c>
      <c r="AD30" s="148" t="e">
        <f t="shared" si="2"/>
        <v>#DIV/0!</v>
      </c>
      <c r="AE30" s="148"/>
    </row>
    <row r="31" spans="16:31" x14ac:dyDescent="0.25">
      <c r="P31" s="148" t="str" cm="1">
        <f t="array" ref="P31">IF(R31,INDEX('SC Parameter Analysis'!$A$3:$A$69,S31),"")</f>
        <v/>
      </c>
      <c r="Q31" s="148" t="str" cm="1">
        <f t="array" ref="Q31">IF(R31,INDEX('SC Parameter Analysis'!$N$3:$N$69,S31),"")</f>
        <v/>
      </c>
      <c r="R31" s="148" t="b">
        <v>0</v>
      </c>
      <c r="S31" s="148">
        <v>30</v>
      </c>
      <c r="T31" s="148" t="e">
        <f t="shared" si="0"/>
        <v>#DIV/0!</v>
      </c>
      <c r="U31" s="148" t="str" cm="1">
        <f t="array" ref="U31">IF(X31,INDEX('SC Parameter Analysis'!$A$3:$A$69,Y31),"")</f>
        <v/>
      </c>
      <c r="V31" s="148" t="str" cm="1">
        <f t="array" ref="V31">IF(X31,INDEX('SC Parameter Analysis'!$Q$3:$Q$69,Y31),"")</f>
        <v/>
      </c>
      <c r="W31" s="148"/>
      <c r="X31" s="148" t="b">
        <v>0</v>
      </c>
      <c r="Y31" s="148">
        <v>30</v>
      </c>
      <c r="Z31" s="148" t="e">
        <f t="shared" si="1"/>
        <v>#DIV/0!</v>
      </c>
      <c r="AA31" s="148" t="str" cm="1">
        <f t="array" ref="AA31">IF(AB31,INDEX('SC Parameter Analysis'!$A$3:$A$69,AC31),"")</f>
        <v/>
      </c>
      <c r="AB31" s="148" t="b">
        <v>0</v>
      </c>
      <c r="AC31" s="148">
        <v>30</v>
      </c>
      <c r="AD31" s="148" t="e">
        <f t="shared" si="2"/>
        <v>#DIV/0!</v>
      </c>
      <c r="AE31" s="148"/>
    </row>
    <row r="32" spans="16:31" x14ac:dyDescent="0.25">
      <c r="P32" s="148" t="str" cm="1">
        <f t="array" ref="P32">IF(R32,INDEX('SC Parameter Analysis'!$A$3:$A$69,S32),"")</f>
        <v/>
      </c>
      <c r="Q32" s="148" t="str" cm="1">
        <f t="array" ref="Q32">IF(R32,INDEX('SC Parameter Analysis'!$N$3:$N$69,S32),"")</f>
        <v/>
      </c>
      <c r="R32" s="148" t="b">
        <v>0</v>
      </c>
      <c r="S32" s="148">
        <v>31</v>
      </c>
      <c r="T32" s="148" t="e">
        <f t="shared" si="0"/>
        <v>#DIV/0!</v>
      </c>
      <c r="U32" s="148" t="str" cm="1">
        <f t="array" ref="U32">IF(X32,INDEX('SC Parameter Analysis'!$A$3:$A$69,Y32),"")</f>
        <v/>
      </c>
      <c r="V32" s="148" t="str" cm="1">
        <f t="array" ref="V32">IF(X32,INDEX('SC Parameter Analysis'!$Q$3:$Q$69,Y32),"")</f>
        <v/>
      </c>
      <c r="W32" s="148"/>
      <c r="X32" s="148" t="b">
        <v>0</v>
      </c>
      <c r="Y32" s="148">
        <v>31</v>
      </c>
      <c r="Z32" s="148" t="e">
        <f t="shared" si="1"/>
        <v>#DIV/0!</v>
      </c>
      <c r="AA32" s="148" t="str" cm="1">
        <f t="array" ref="AA32">IF(AB32,INDEX('SC Parameter Analysis'!$A$3:$A$69,AC32),"")</f>
        <v/>
      </c>
      <c r="AB32" s="148" t="b">
        <v>0</v>
      </c>
      <c r="AC32" s="148">
        <v>31</v>
      </c>
      <c r="AD32" s="148" t="e">
        <f t="shared" si="2"/>
        <v>#DIV/0!</v>
      </c>
      <c r="AE32" s="148"/>
    </row>
    <row r="33" spans="16:31" x14ac:dyDescent="0.25">
      <c r="P33" s="148" t="str" cm="1">
        <f t="array" ref="P33">IF(R33,INDEX('SC Parameter Analysis'!$A$3:$A$69,S33),"")</f>
        <v/>
      </c>
      <c r="Q33" s="148" t="str" cm="1">
        <f t="array" ref="Q33">IF(R33,INDEX('SC Parameter Analysis'!$N$3:$N$69,S33),"")</f>
        <v/>
      </c>
      <c r="R33" s="148" t="b">
        <v>0</v>
      </c>
      <c r="S33" s="148">
        <v>32</v>
      </c>
      <c r="T33" s="148" t="e">
        <f t="shared" si="0"/>
        <v>#DIV/0!</v>
      </c>
      <c r="U33" s="148" t="str" cm="1">
        <f t="array" ref="U33">IF(X33,INDEX('SC Parameter Analysis'!$A$3:$A$69,Y33),"")</f>
        <v/>
      </c>
      <c r="V33" s="148" t="str" cm="1">
        <f t="array" ref="V33">IF(X33,INDEX('SC Parameter Analysis'!$Q$3:$Q$69,Y33),"")</f>
        <v/>
      </c>
      <c r="W33" s="148"/>
      <c r="X33" s="148" t="b">
        <v>0</v>
      </c>
      <c r="Y33" s="148">
        <v>32</v>
      </c>
      <c r="Z33" s="148" t="e">
        <f t="shared" si="1"/>
        <v>#DIV/0!</v>
      </c>
      <c r="AA33" s="148" t="str" cm="1">
        <f t="array" ref="AA33">IF(AB33,INDEX('SC Parameter Analysis'!$A$3:$A$69,AC33),"")</f>
        <v/>
      </c>
      <c r="AB33" s="148" t="b">
        <v>0</v>
      </c>
      <c r="AC33" s="148">
        <v>32</v>
      </c>
      <c r="AD33" s="148" t="e">
        <f t="shared" si="2"/>
        <v>#DIV/0!</v>
      </c>
      <c r="AE33" s="148"/>
    </row>
    <row r="34" spans="16:31" x14ac:dyDescent="0.25">
      <c r="P34" s="148" t="str" cm="1">
        <f t="array" ref="P34">IF(R34,INDEX('SC Parameter Analysis'!$A$3:$A$69,S34),"")</f>
        <v/>
      </c>
      <c r="Q34" s="148" t="str" cm="1">
        <f t="array" ref="Q34">IF(R34,INDEX('SC Parameter Analysis'!$N$3:$N$69,S34),"")</f>
        <v/>
      </c>
      <c r="R34" s="148" t="b">
        <v>0</v>
      </c>
      <c r="S34" s="148">
        <v>33</v>
      </c>
      <c r="T34" s="148" t="e">
        <f t="shared" si="0"/>
        <v>#DIV/0!</v>
      </c>
      <c r="U34" s="148" t="str" cm="1">
        <f t="array" ref="U34">IF(X34,INDEX('SC Parameter Analysis'!$A$3:$A$69,Y34),"")</f>
        <v/>
      </c>
      <c r="V34" s="148" t="str" cm="1">
        <f t="array" ref="V34">IF(X34,INDEX('SC Parameter Analysis'!$Q$3:$Q$69,Y34),"")</f>
        <v/>
      </c>
      <c r="W34" s="148"/>
      <c r="X34" s="148" t="b">
        <v>0</v>
      </c>
      <c r="Y34" s="148">
        <v>33</v>
      </c>
      <c r="Z34" s="148" t="e">
        <f t="shared" si="1"/>
        <v>#DIV/0!</v>
      </c>
      <c r="AA34" s="148" t="str" cm="1">
        <f t="array" ref="AA34">IF(AB34,INDEX('SC Parameter Analysis'!$A$3:$A$69,AC34),"")</f>
        <v/>
      </c>
      <c r="AB34" s="148" t="b">
        <v>0</v>
      </c>
      <c r="AC34" s="148">
        <v>33</v>
      </c>
      <c r="AD34" s="148" t="e">
        <f t="shared" si="2"/>
        <v>#DIV/0!</v>
      </c>
      <c r="AE34" s="148"/>
    </row>
    <row r="35" spans="16:31" x14ac:dyDescent="0.25">
      <c r="P35" s="148" t="str" cm="1">
        <f t="array" ref="P35">IF(R35,INDEX('SC Parameter Analysis'!$A$3:$A$69,S35),"")</f>
        <v/>
      </c>
      <c r="Q35" s="148" t="str" cm="1">
        <f t="array" ref="Q35">IF(R35,INDEX('SC Parameter Analysis'!$N$3:$N$69,S35),"")</f>
        <v/>
      </c>
      <c r="R35" s="148" t="b">
        <v>0</v>
      </c>
      <c r="S35" s="148">
        <v>34</v>
      </c>
      <c r="T35" s="148" t="e">
        <f t="shared" si="0"/>
        <v>#DIV/0!</v>
      </c>
      <c r="U35" s="148" t="str" cm="1">
        <f t="array" ref="U35">IF(X35,INDEX('SC Parameter Analysis'!$A$3:$A$69,Y35),"")</f>
        <v/>
      </c>
      <c r="V35" s="148" t="str" cm="1">
        <f t="array" ref="V35">IF(X35,INDEX('SC Parameter Analysis'!$Q$3:$Q$69,Y35),"")</f>
        <v/>
      </c>
      <c r="W35" s="148"/>
      <c r="X35" s="148" t="b">
        <v>0</v>
      </c>
      <c r="Y35" s="148">
        <v>34</v>
      </c>
      <c r="Z35" s="148" t="e">
        <f t="shared" si="1"/>
        <v>#DIV/0!</v>
      </c>
      <c r="AA35" s="148" t="str" cm="1">
        <f t="array" ref="AA35">IF(AB35,INDEX('SC Parameter Analysis'!$A$3:$A$69,AC35),"")</f>
        <v/>
      </c>
      <c r="AB35" s="148" t="b">
        <v>0</v>
      </c>
      <c r="AC35" s="148">
        <v>34</v>
      </c>
      <c r="AD35" s="148" t="e">
        <f t="shared" si="2"/>
        <v>#DIV/0!</v>
      </c>
      <c r="AE35" s="148"/>
    </row>
    <row r="36" spans="16:31" x14ac:dyDescent="0.25">
      <c r="P36" s="148" t="str" cm="1">
        <f t="array" ref="P36">IF(R36,INDEX('SC Parameter Analysis'!$A$3:$A$69,S36),"")</f>
        <v/>
      </c>
      <c r="Q36" s="148" t="str" cm="1">
        <f t="array" ref="Q36">IF(R36,INDEX('SC Parameter Analysis'!$N$3:$N$69,S36),"")</f>
        <v/>
      </c>
      <c r="R36" s="148" t="b">
        <v>0</v>
      </c>
      <c r="S36" s="148">
        <v>35</v>
      </c>
      <c r="T36" s="148" t="e">
        <f t="shared" si="0"/>
        <v>#DIV/0!</v>
      </c>
      <c r="U36" s="148" t="str" cm="1">
        <f t="array" ref="U36">IF(X36,INDEX('SC Parameter Analysis'!$A$3:$A$69,Y36),"")</f>
        <v/>
      </c>
      <c r="V36" s="148" t="str" cm="1">
        <f t="array" ref="V36">IF(X36,INDEX('SC Parameter Analysis'!$Q$3:$Q$69,Y36),"")</f>
        <v/>
      </c>
      <c r="W36" s="148"/>
      <c r="X36" s="148" t="b">
        <v>0</v>
      </c>
      <c r="Y36" s="148">
        <v>35</v>
      </c>
      <c r="Z36" s="148" t="e">
        <f t="shared" si="1"/>
        <v>#DIV/0!</v>
      </c>
      <c r="AA36" s="148" t="str" cm="1">
        <f t="array" ref="AA36">IF(AB36,INDEX('SC Parameter Analysis'!$A$3:$A$69,AC36),"")</f>
        <v/>
      </c>
      <c r="AB36" s="148" t="b">
        <v>0</v>
      </c>
      <c r="AC36" s="148">
        <v>35</v>
      </c>
      <c r="AD36" s="148" t="e">
        <f t="shared" si="2"/>
        <v>#DIV/0!</v>
      </c>
      <c r="AE36" s="148"/>
    </row>
    <row r="37" spans="16:31" x14ac:dyDescent="0.25">
      <c r="P37" s="148" t="str" cm="1">
        <f t="array" ref="P37">IF(R37,INDEX('SC Parameter Analysis'!$A$3:$A$69,S37),"")</f>
        <v/>
      </c>
      <c r="Q37" s="148" t="str" cm="1">
        <f t="array" ref="Q37">IF(R37,INDEX('SC Parameter Analysis'!$N$3:$N$69,S37),"")</f>
        <v/>
      </c>
      <c r="R37" s="148" t="b">
        <v>0</v>
      </c>
      <c r="S37" s="148">
        <v>36</v>
      </c>
      <c r="T37" s="148" t="e">
        <f t="shared" si="0"/>
        <v>#DIV/0!</v>
      </c>
      <c r="U37" s="148" t="str" cm="1">
        <f t="array" ref="U37">IF(X37,INDEX('SC Parameter Analysis'!$A$3:$A$69,Y37),"")</f>
        <v/>
      </c>
      <c r="V37" s="148" t="str" cm="1">
        <f t="array" ref="V37">IF(X37,INDEX('SC Parameter Analysis'!$Q$3:$Q$69,Y37),"")</f>
        <v/>
      </c>
      <c r="W37" s="148"/>
      <c r="X37" s="148" t="b">
        <v>0</v>
      </c>
      <c r="Y37" s="148">
        <v>36</v>
      </c>
      <c r="Z37" s="148" t="e">
        <f t="shared" si="1"/>
        <v>#DIV/0!</v>
      </c>
      <c r="AA37" s="148" t="str" cm="1">
        <f t="array" ref="AA37">IF(AB37,INDEX('SC Parameter Analysis'!$A$3:$A$69,AC37),"")</f>
        <v/>
      </c>
      <c r="AB37" s="148" t="b">
        <v>0</v>
      </c>
      <c r="AC37" s="148">
        <v>36</v>
      </c>
      <c r="AD37" s="148" t="e">
        <f t="shared" si="2"/>
        <v>#DIV/0!</v>
      </c>
      <c r="AE37" s="148"/>
    </row>
    <row r="38" spans="16:31" x14ac:dyDescent="0.25">
      <c r="P38" s="148" t="str" cm="1">
        <f t="array" ref="P38">IF(R38,INDEX('SC Parameter Analysis'!$A$3:$A$69,S38),"")</f>
        <v/>
      </c>
      <c r="Q38" s="148" t="str" cm="1">
        <f t="array" ref="Q38">IF(R38,INDEX('SC Parameter Analysis'!$N$3:$N$69,S38),"")</f>
        <v/>
      </c>
      <c r="R38" s="148" t="b">
        <v>0</v>
      </c>
      <c r="S38" s="148">
        <v>37</v>
      </c>
      <c r="T38" s="148" t="e">
        <f t="shared" si="0"/>
        <v>#DIV/0!</v>
      </c>
      <c r="U38" s="148" t="str" cm="1">
        <f t="array" ref="U38">IF(X38,INDEX('SC Parameter Analysis'!$A$3:$A$69,Y38),"")</f>
        <v/>
      </c>
      <c r="V38" s="148" t="str" cm="1">
        <f t="array" ref="V38">IF(X38,INDEX('SC Parameter Analysis'!$Q$3:$Q$69,Y38),"")</f>
        <v/>
      </c>
      <c r="W38" s="148"/>
      <c r="X38" s="148" t="b">
        <v>0</v>
      </c>
      <c r="Y38" s="148">
        <v>37</v>
      </c>
      <c r="Z38" s="148" t="e">
        <f t="shared" si="1"/>
        <v>#DIV/0!</v>
      </c>
      <c r="AA38" s="148" t="str" cm="1">
        <f t="array" ref="AA38">IF(AB38,INDEX('SC Parameter Analysis'!$A$3:$A$69,AC38),"")</f>
        <v/>
      </c>
      <c r="AB38" s="148" t="b">
        <v>0</v>
      </c>
      <c r="AC38" s="148">
        <v>37</v>
      </c>
      <c r="AD38" s="148" t="e">
        <f t="shared" si="2"/>
        <v>#DIV/0!</v>
      </c>
      <c r="AE38" s="148"/>
    </row>
    <row r="39" spans="16:31" x14ac:dyDescent="0.25">
      <c r="P39" s="148" t="str" cm="1">
        <f t="array" ref="P39">IF(R39,INDEX('SC Parameter Analysis'!$A$3:$A$69,S39),"")</f>
        <v/>
      </c>
      <c r="Q39" s="148" t="str" cm="1">
        <f t="array" ref="Q39">IF(R39,INDEX('SC Parameter Analysis'!$N$3:$N$69,S39),"")</f>
        <v/>
      </c>
      <c r="R39" s="148" t="b">
        <v>0</v>
      </c>
      <c r="S39" s="148">
        <v>38</v>
      </c>
      <c r="T39" s="148" t="e">
        <f t="shared" si="0"/>
        <v>#DIV/0!</v>
      </c>
      <c r="U39" s="148" t="str" cm="1">
        <f t="array" ref="U39">IF(X39,INDEX('SC Parameter Analysis'!$A$3:$A$69,Y39),"")</f>
        <v/>
      </c>
      <c r="V39" s="148" t="str" cm="1">
        <f t="array" ref="V39">IF(X39,INDEX('SC Parameter Analysis'!$Q$3:$Q$69,Y39),"")</f>
        <v/>
      </c>
      <c r="W39" s="148"/>
      <c r="X39" s="148" t="b">
        <v>0</v>
      </c>
      <c r="Y39" s="148">
        <v>38</v>
      </c>
      <c r="Z39" s="148" t="e">
        <f t="shared" si="1"/>
        <v>#DIV/0!</v>
      </c>
      <c r="AA39" s="148" t="str" cm="1">
        <f t="array" ref="AA39">IF(AB39,INDEX('SC Parameter Analysis'!$A$3:$A$69,AC39),"")</f>
        <v/>
      </c>
      <c r="AB39" s="148" t="b">
        <v>0</v>
      </c>
      <c r="AC39" s="148">
        <v>38</v>
      </c>
      <c r="AD39" s="148" t="e">
        <f t="shared" si="2"/>
        <v>#DIV/0!</v>
      </c>
      <c r="AE39" s="148"/>
    </row>
    <row r="40" spans="16:31" x14ac:dyDescent="0.25">
      <c r="P40" s="148" t="str" cm="1">
        <f t="array" ref="P40">IF(R40,INDEX('SC Parameter Analysis'!$A$3:$A$69,S40),"")</f>
        <v/>
      </c>
      <c r="Q40" s="148" t="str" cm="1">
        <f t="array" ref="Q40">IF(R40,INDEX('SC Parameter Analysis'!$N$3:$N$69,S40),"")</f>
        <v/>
      </c>
      <c r="R40" s="148" t="b">
        <v>0</v>
      </c>
      <c r="S40" s="148">
        <v>39</v>
      </c>
      <c r="T40" s="148" t="e">
        <f t="shared" si="0"/>
        <v>#DIV/0!</v>
      </c>
      <c r="U40" s="148" t="str" cm="1">
        <f t="array" ref="U40">IF(X40,INDEX('SC Parameter Analysis'!$A$3:$A$69,Y40),"")</f>
        <v/>
      </c>
      <c r="V40" s="148" t="str" cm="1">
        <f t="array" ref="V40">IF(X40,INDEX('SC Parameter Analysis'!$Q$3:$Q$69,Y40),"")</f>
        <v/>
      </c>
      <c r="W40" s="148"/>
      <c r="X40" s="148" t="b">
        <v>0</v>
      </c>
      <c r="Y40" s="148">
        <v>39</v>
      </c>
      <c r="Z40" s="148" t="e">
        <f t="shared" si="1"/>
        <v>#DIV/0!</v>
      </c>
      <c r="AA40" s="148" t="str" cm="1">
        <f t="array" ref="AA40">IF(AB40,INDEX('SC Parameter Analysis'!$A$3:$A$69,AC40),"")</f>
        <v/>
      </c>
      <c r="AB40" s="148" t="b">
        <v>0</v>
      </c>
      <c r="AC40" s="148">
        <v>39</v>
      </c>
      <c r="AD40" s="148" t="e">
        <f t="shared" si="2"/>
        <v>#DIV/0!</v>
      </c>
      <c r="AE40" s="148"/>
    </row>
    <row r="41" spans="16:31" x14ac:dyDescent="0.25">
      <c r="P41" s="148" t="str" cm="1">
        <f t="array" ref="P41">IF(R41,INDEX('SC Parameter Analysis'!$A$3:$A$69,S41),"")</f>
        <v/>
      </c>
      <c r="Q41" s="148" t="str" cm="1">
        <f t="array" ref="Q41">IF(R41,INDEX('SC Parameter Analysis'!$N$3:$N$69,S41),"")</f>
        <v/>
      </c>
      <c r="R41" s="148" t="b">
        <v>0</v>
      </c>
      <c r="S41" s="148">
        <v>40</v>
      </c>
      <c r="T41" s="148" t="e">
        <f t="shared" si="0"/>
        <v>#DIV/0!</v>
      </c>
      <c r="U41" s="148" t="str" cm="1">
        <f t="array" ref="U41">IF(X41,INDEX('SC Parameter Analysis'!$A$3:$A$69,Y41),"")</f>
        <v/>
      </c>
      <c r="V41" s="148" t="str" cm="1">
        <f t="array" ref="V41">IF(X41,INDEX('SC Parameter Analysis'!$Q$3:$Q$69,Y41),"")</f>
        <v/>
      </c>
      <c r="W41" s="148"/>
      <c r="X41" s="148" t="b">
        <v>0</v>
      </c>
      <c r="Y41" s="148">
        <v>40</v>
      </c>
      <c r="Z41" s="148" t="e">
        <f t="shared" si="1"/>
        <v>#DIV/0!</v>
      </c>
      <c r="AA41" s="148" t="str" cm="1">
        <f t="array" ref="AA41">IF(AB41,INDEX('SC Parameter Analysis'!$A$3:$A$69,AC41),"")</f>
        <v/>
      </c>
      <c r="AB41" s="148" t="b">
        <v>0</v>
      </c>
      <c r="AC41" s="148">
        <v>40</v>
      </c>
      <c r="AD41" s="148" t="e">
        <f t="shared" si="2"/>
        <v>#DIV/0!</v>
      </c>
      <c r="AE41" s="148"/>
    </row>
    <row r="42" spans="16:31" x14ac:dyDescent="0.25">
      <c r="P42" s="148" t="str" cm="1">
        <f t="array" ref="P42">IF(R42,INDEX('SC Parameter Analysis'!$A$3:$A$69,S42),"")</f>
        <v/>
      </c>
      <c r="Q42" s="148" t="str" cm="1">
        <f t="array" ref="Q42">IF(R42,INDEX('SC Parameter Analysis'!$N$3:$N$69,S42),"")</f>
        <v/>
      </c>
      <c r="R42" s="148" t="b">
        <v>0</v>
      </c>
      <c r="S42" s="148">
        <v>41</v>
      </c>
      <c r="T42" s="148" t="e">
        <f t="shared" si="0"/>
        <v>#DIV/0!</v>
      </c>
      <c r="U42" s="148" t="str" cm="1">
        <f t="array" ref="U42">IF(X42,INDEX('SC Parameter Analysis'!$A$3:$A$69,Y42),"")</f>
        <v/>
      </c>
      <c r="V42" s="148" t="str" cm="1">
        <f t="array" ref="V42">IF(X42,INDEX('SC Parameter Analysis'!$Q$3:$Q$69,Y42),"")</f>
        <v/>
      </c>
      <c r="W42" s="148"/>
      <c r="X42" s="148" t="b">
        <v>0</v>
      </c>
      <c r="Y42" s="148">
        <v>41</v>
      </c>
      <c r="Z42" s="148" t="e">
        <f t="shared" si="1"/>
        <v>#DIV/0!</v>
      </c>
      <c r="AA42" s="148" t="str" cm="1">
        <f t="array" ref="AA42">IF(AB42,INDEX('SC Parameter Analysis'!$A$3:$A$69,AC42),"")</f>
        <v/>
      </c>
      <c r="AB42" s="148" t="b">
        <v>0</v>
      </c>
      <c r="AC42" s="148">
        <v>41</v>
      </c>
      <c r="AD42" s="148" t="e">
        <f t="shared" si="2"/>
        <v>#DIV/0!</v>
      </c>
      <c r="AE42" s="148"/>
    </row>
    <row r="43" spans="16:31" x14ac:dyDescent="0.25">
      <c r="P43" s="148" t="str" cm="1">
        <f t="array" ref="P43">IF(R43,INDEX('SC Parameter Analysis'!$A$3:$A$69,S43),"")</f>
        <v/>
      </c>
      <c r="Q43" s="148" t="str" cm="1">
        <f t="array" ref="Q43">IF(R43,INDEX('SC Parameter Analysis'!$N$3:$N$69,S43),"")</f>
        <v/>
      </c>
      <c r="R43" s="148" t="b">
        <v>0</v>
      </c>
      <c r="S43" s="148">
        <v>42</v>
      </c>
      <c r="T43" s="148" t="e">
        <f t="shared" si="0"/>
        <v>#DIV/0!</v>
      </c>
      <c r="U43" s="148" t="str" cm="1">
        <f t="array" ref="U43">IF(X43,INDEX('SC Parameter Analysis'!$A$3:$A$69,Y43),"")</f>
        <v/>
      </c>
      <c r="V43" s="148" t="str" cm="1">
        <f t="array" ref="V43">IF(X43,INDEX('SC Parameter Analysis'!$Q$3:$Q$69,Y43),"")</f>
        <v/>
      </c>
      <c r="W43" s="148"/>
      <c r="X43" s="148" t="b">
        <v>0</v>
      </c>
      <c r="Y43" s="148">
        <v>42</v>
      </c>
      <c r="Z43" s="148" t="e">
        <f t="shared" si="1"/>
        <v>#DIV/0!</v>
      </c>
      <c r="AA43" s="148" t="str" cm="1">
        <f t="array" ref="AA43">IF(AB43,INDEX('SC Parameter Analysis'!$A$3:$A$69,AC43),"")</f>
        <v/>
      </c>
      <c r="AB43" s="148" t="b">
        <v>0</v>
      </c>
      <c r="AC43" s="148">
        <v>42</v>
      </c>
      <c r="AD43" s="148" t="e">
        <f t="shared" si="2"/>
        <v>#DIV/0!</v>
      </c>
      <c r="AE43" s="148"/>
    </row>
    <row r="44" spans="16:31" x14ac:dyDescent="0.25">
      <c r="P44" s="148" t="str" cm="1">
        <f t="array" ref="P44">IF(R44,INDEX('SC Parameter Analysis'!$A$3:$A$69,S44),"")</f>
        <v/>
      </c>
      <c r="Q44" s="148" t="str" cm="1">
        <f t="array" ref="Q44">IF(R44,INDEX('SC Parameter Analysis'!$N$3:$N$69,S44),"")</f>
        <v/>
      </c>
      <c r="R44" s="148" t="b">
        <v>0</v>
      </c>
      <c r="S44" s="148">
        <v>43</v>
      </c>
      <c r="T44" s="148" t="e">
        <f t="shared" si="0"/>
        <v>#DIV/0!</v>
      </c>
      <c r="U44" s="148" t="str" cm="1">
        <f t="array" ref="U44">IF(X44,INDEX('SC Parameter Analysis'!$A$3:$A$69,Y44),"")</f>
        <v/>
      </c>
      <c r="V44" s="148" t="str" cm="1">
        <f t="array" ref="V44">IF(X44,INDEX('SC Parameter Analysis'!$Q$3:$Q$69,Y44),"")</f>
        <v/>
      </c>
      <c r="W44" s="148"/>
      <c r="X44" s="148" t="b">
        <v>0</v>
      </c>
      <c r="Y44" s="148">
        <v>43</v>
      </c>
      <c r="Z44" s="148" t="e">
        <f t="shared" si="1"/>
        <v>#DIV/0!</v>
      </c>
      <c r="AA44" s="148" t="str" cm="1">
        <f t="array" ref="AA44">IF(AB44,INDEX('SC Parameter Analysis'!$A$3:$A$69,AC44),"")</f>
        <v/>
      </c>
      <c r="AB44" s="148" t="b">
        <v>0</v>
      </c>
      <c r="AC44" s="148">
        <v>43</v>
      </c>
      <c r="AD44" s="148" t="e">
        <f t="shared" si="2"/>
        <v>#DIV/0!</v>
      </c>
      <c r="AE44" s="148"/>
    </row>
    <row r="45" spans="16:31" x14ac:dyDescent="0.25">
      <c r="P45" s="148" t="str" cm="1">
        <f t="array" ref="P45">IF(R45,INDEX('SC Parameter Analysis'!$A$3:$A$69,S45),"")</f>
        <v/>
      </c>
      <c r="Q45" s="148" t="str" cm="1">
        <f t="array" ref="Q45">IF(R45,INDEX('SC Parameter Analysis'!$N$3:$N$69,S45),"")</f>
        <v/>
      </c>
      <c r="R45" s="148" t="b">
        <v>0</v>
      </c>
      <c r="S45" s="148">
        <v>44</v>
      </c>
      <c r="T45" s="148" t="e">
        <f t="shared" si="0"/>
        <v>#DIV/0!</v>
      </c>
      <c r="U45" s="148" t="str" cm="1">
        <f t="array" ref="U45">IF(X45,INDEX('SC Parameter Analysis'!$A$3:$A$69,Y45),"")</f>
        <v/>
      </c>
      <c r="V45" s="148" t="str" cm="1">
        <f t="array" ref="V45">IF(X45,INDEX('SC Parameter Analysis'!$Q$3:$Q$69,Y45),"")</f>
        <v/>
      </c>
      <c r="W45" s="148"/>
      <c r="X45" s="148" t="b">
        <v>0</v>
      </c>
      <c r="Y45" s="148">
        <v>44</v>
      </c>
      <c r="Z45" s="148" t="e">
        <f t="shared" si="1"/>
        <v>#DIV/0!</v>
      </c>
      <c r="AA45" s="148" t="str" cm="1">
        <f t="array" ref="AA45">IF(AB45,INDEX('SC Parameter Analysis'!$A$3:$A$69,AC45),"")</f>
        <v/>
      </c>
      <c r="AB45" s="148" t="b">
        <v>0</v>
      </c>
      <c r="AC45" s="148">
        <v>44</v>
      </c>
      <c r="AD45" s="148" t="e">
        <f t="shared" si="2"/>
        <v>#DIV/0!</v>
      </c>
      <c r="AE45" s="148"/>
    </row>
    <row r="46" spans="16:31" x14ac:dyDescent="0.25">
      <c r="P46" s="148" t="str" cm="1">
        <f t="array" ref="P46">IF(R46,INDEX('SC Parameter Analysis'!$A$3:$A$69,S46),"")</f>
        <v/>
      </c>
      <c r="Q46" s="148" t="str" cm="1">
        <f t="array" ref="Q46">IF(R46,INDEX('SC Parameter Analysis'!$N$3:$N$69,S46),"")</f>
        <v/>
      </c>
      <c r="R46" s="148" t="b">
        <v>0</v>
      </c>
      <c r="S46" s="148">
        <v>45</v>
      </c>
      <c r="T46" s="148" t="e">
        <f t="shared" si="0"/>
        <v>#DIV/0!</v>
      </c>
      <c r="U46" s="148" t="str" cm="1">
        <f t="array" ref="U46">IF(X46,INDEX('SC Parameter Analysis'!$A$3:$A$69,Y46),"")</f>
        <v/>
      </c>
      <c r="V46" s="148" t="str" cm="1">
        <f t="array" ref="V46">IF(X46,INDEX('SC Parameter Analysis'!$Q$3:$Q$69,Y46),"")</f>
        <v/>
      </c>
      <c r="W46" s="148"/>
      <c r="X46" s="148" t="b">
        <v>0</v>
      </c>
      <c r="Y46" s="148">
        <v>45</v>
      </c>
      <c r="Z46" s="148" t="e">
        <f t="shared" si="1"/>
        <v>#DIV/0!</v>
      </c>
      <c r="AA46" s="148" t="str" cm="1">
        <f t="array" ref="AA46">IF(AB46,INDEX('SC Parameter Analysis'!$A$3:$A$69,AC46),"")</f>
        <v/>
      </c>
      <c r="AB46" s="148" t="b">
        <v>0</v>
      </c>
      <c r="AC46" s="148">
        <v>45</v>
      </c>
      <c r="AD46" s="148" t="e">
        <f t="shared" si="2"/>
        <v>#DIV/0!</v>
      </c>
      <c r="AE46" s="148"/>
    </row>
    <row r="47" spans="16:31" x14ac:dyDescent="0.25">
      <c r="P47" s="148" t="str" cm="1">
        <f t="array" ref="P47">IF(R47,INDEX('SC Parameter Analysis'!$A$3:$A$69,S47),"")</f>
        <v/>
      </c>
      <c r="Q47" s="148" t="str" cm="1">
        <f t="array" ref="Q47">IF(R47,INDEX('SC Parameter Analysis'!$N$3:$N$69,S47),"")</f>
        <v/>
      </c>
      <c r="R47" s="148" t="b">
        <v>0</v>
      </c>
      <c r="S47" s="148">
        <v>46</v>
      </c>
      <c r="T47" s="148" t="e">
        <f t="shared" si="0"/>
        <v>#DIV/0!</v>
      </c>
      <c r="U47" s="148" t="str" cm="1">
        <f t="array" ref="U47">IF(X47,INDEX('SC Parameter Analysis'!$A$3:$A$69,Y47),"")</f>
        <v/>
      </c>
      <c r="V47" s="148" t="str" cm="1">
        <f t="array" ref="V47">IF(X47,INDEX('SC Parameter Analysis'!$Q$3:$Q$69,Y47),"")</f>
        <v/>
      </c>
      <c r="W47" s="148"/>
      <c r="X47" s="148" t="b">
        <v>0</v>
      </c>
      <c r="Y47" s="148">
        <v>46</v>
      </c>
      <c r="Z47" s="148" t="e">
        <f t="shared" si="1"/>
        <v>#DIV/0!</v>
      </c>
      <c r="AA47" s="148" t="str" cm="1">
        <f t="array" ref="AA47">IF(AB47,INDEX('SC Parameter Analysis'!$A$3:$A$69,AC47),"")</f>
        <v/>
      </c>
      <c r="AB47" s="148" t="b">
        <v>0</v>
      </c>
      <c r="AC47" s="148">
        <v>46</v>
      </c>
      <c r="AD47" s="148" t="e">
        <f t="shared" si="2"/>
        <v>#DIV/0!</v>
      </c>
      <c r="AE47" s="148"/>
    </row>
    <row r="48" spans="16:31" x14ac:dyDescent="0.25">
      <c r="P48" s="148" t="str" cm="1">
        <f t="array" ref="P48">IF(R48,INDEX('SC Parameter Analysis'!$A$3:$A$69,S48),"")</f>
        <v/>
      </c>
      <c r="Q48" s="148" t="str" cm="1">
        <f t="array" ref="Q48">IF(R48,INDEX('SC Parameter Analysis'!$N$3:$N$69,S48),"")</f>
        <v/>
      </c>
      <c r="R48" s="148" t="b">
        <v>0</v>
      </c>
      <c r="S48" s="148">
        <v>47</v>
      </c>
      <c r="T48" s="148" t="e">
        <f t="shared" si="0"/>
        <v>#DIV/0!</v>
      </c>
      <c r="U48" s="148" t="str" cm="1">
        <f t="array" ref="U48">IF(X48,INDEX('SC Parameter Analysis'!$A$3:$A$69,Y48),"")</f>
        <v/>
      </c>
      <c r="V48" s="148" t="str" cm="1">
        <f t="array" ref="V48">IF(X48,INDEX('SC Parameter Analysis'!$Q$3:$Q$69,Y48),"")</f>
        <v/>
      </c>
      <c r="W48" s="148"/>
      <c r="X48" s="148" t="b">
        <v>0</v>
      </c>
      <c r="Y48" s="148">
        <v>47</v>
      </c>
      <c r="Z48" s="148" t="e">
        <f t="shared" si="1"/>
        <v>#DIV/0!</v>
      </c>
      <c r="AA48" s="148" t="str" cm="1">
        <f t="array" ref="AA48">IF(AB48,INDEX('SC Parameter Analysis'!$A$3:$A$69,AC48),"")</f>
        <v/>
      </c>
      <c r="AB48" s="148" t="b">
        <v>0</v>
      </c>
      <c r="AC48" s="148">
        <v>47</v>
      </c>
      <c r="AD48" s="148" t="e">
        <f t="shared" si="2"/>
        <v>#DIV/0!</v>
      </c>
      <c r="AE48" s="148"/>
    </row>
    <row r="49" spans="16:31" x14ac:dyDescent="0.25">
      <c r="P49" s="148" t="str" cm="1">
        <f t="array" ref="P49">IF(R49,INDEX('SC Parameter Analysis'!$A$3:$A$69,S49),"")</f>
        <v/>
      </c>
      <c r="Q49" s="148" t="str" cm="1">
        <f t="array" ref="Q49">IF(R49,INDEX('SC Parameter Analysis'!$N$3:$N$69,S49),"")</f>
        <v/>
      </c>
      <c r="R49" s="148" t="b">
        <v>0</v>
      </c>
      <c r="S49" s="148">
        <v>48</v>
      </c>
      <c r="T49" s="148" t="e">
        <f t="shared" si="0"/>
        <v>#DIV/0!</v>
      </c>
      <c r="U49" s="148" t="str" cm="1">
        <f t="array" ref="U49">IF(X49,INDEX('SC Parameter Analysis'!$A$3:$A$69,Y49),"")</f>
        <v/>
      </c>
      <c r="V49" s="148" t="str" cm="1">
        <f t="array" ref="V49">IF(X49,INDEX('SC Parameter Analysis'!$Q$3:$Q$69,Y49),"")</f>
        <v/>
      </c>
      <c r="W49" s="148"/>
      <c r="X49" s="148" t="b">
        <v>0</v>
      </c>
      <c r="Y49" s="148">
        <v>48</v>
      </c>
      <c r="Z49" s="148" t="e">
        <f t="shared" si="1"/>
        <v>#DIV/0!</v>
      </c>
      <c r="AA49" s="148" t="str" cm="1">
        <f t="array" ref="AA49">IF(AB49,INDEX('SC Parameter Analysis'!$A$3:$A$69,AC49),"")</f>
        <v/>
      </c>
      <c r="AB49" s="148" t="b">
        <v>0</v>
      </c>
      <c r="AC49" s="148">
        <v>48</v>
      </c>
      <c r="AD49" s="148" t="e">
        <f t="shared" si="2"/>
        <v>#DIV/0!</v>
      </c>
      <c r="AE49" s="148"/>
    </row>
    <row r="50" spans="16:31" x14ac:dyDescent="0.25">
      <c r="P50" s="148" t="str" cm="1">
        <f t="array" ref="P50">IF(R50,INDEX('SC Parameter Analysis'!$A$3:$A$69,S50),"")</f>
        <v/>
      </c>
      <c r="Q50" s="148" t="str" cm="1">
        <f t="array" ref="Q50">IF(R50,INDEX('SC Parameter Analysis'!$N$3:$N$69,S50),"")</f>
        <v/>
      </c>
      <c r="R50" s="148" t="b">
        <v>0</v>
      </c>
      <c r="S50" s="148">
        <v>49</v>
      </c>
      <c r="T50" s="148" t="e">
        <f t="shared" si="0"/>
        <v>#DIV/0!</v>
      </c>
      <c r="U50" s="148" t="str" cm="1">
        <f t="array" ref="U50">IF(X50,INDEX('SC Parameter Analysis'!$A$3:$A$69,Y50),"")</f>
        <v/>
      </c>
      <c r="V50" s="148" t="str" cm="1">
        <f t="array" ref="V50">IF(X50,INDEX('SC Parameter Analysis'!$Q$3:$Q$69,Y50),"")</f>
        <v/>
      </c>
      <c r="W50" s="148"/>
      <c r="X50" s="148" t="b">
        <v>0</v>
      </c>
      <c r="Y50" s="148">
        <v>49</v>
      </c>
      <c r="Z50" s="148" t="e">
        <f t="shared" si="1"/>
        <v>#DIV/0!</v>
      </c>
      <c r="AA50" s="148" t="str" cm="1">
        <f t="array" ref="AA50">IF(AB50,INDEX('SC Parameter Analysis'!$A$3:$A$69,AC50),"")</f>
        <v/>
      </c>
      <c r="AB50" s="148" t="b">
        <v>0</v>
      </c>
      <c r="AC50" s="148">
        <v>49</v>
      </c>
      <c r="AD50" s="148" t="e">
        <f t="shared" si="2"/>
        <v>#DIV/0!</v>
      </c>
      <c r="AE50" s="148"/>
    </row>
    <row r="51" spans="16:31" x14ac:dyDescent="0.25">
      <c r="P51" s="148" t="str" cm="1">
        <f t="array" ref="P51">IF(R51,INDEX('SC Parameter Analysis'!$A$3:$A$69,S51),"")</f>
        <v/>
      </c>
      <c r="Q51" s="148" t="str" cm="1">
        <f t="array" ref="Q51">IF(R51,INDEX('SC Parameter Analysis'!$N$3:$N$69,S51),"")</f>
        <v/>
      </c>
      <c r="R51" s="148" t="b">
        <v>0</v>
      </c>
      <c r="S51" s="148">
        <v>50</v>
      </c>
      <c r="T51" s="148" t="e">
        <f t="shared" si="0"/>
        <v>#DIV/0!</v>
      </c>
      <c r="U51" s="148" t="str" cm="1">
        <f t="array" ref="U51">IF(X51,INDEX('SC Parameter Analysis'!$A$3:$A$69,Y51),"")</f>
        <v/>
      </c>
      <c r="V51" s="148" t="str" cm="1">
        <f t="array" ref="V51">IF(X51,INDEX('SC Parameter Analysis'!$Q$3:$Q$69,Y51),"")</f>
        <v/>
      </c>
      <c r="W51" s="148"/>
      <c r="X51" s="148" t="b">
        <v>0</v>
      </c>
      <c r="Y51" s="148">
        <v>50</v>
      </c>
      <c r="Z51" s="148" t="e">
        <f t="shared" si="1"/>
        <v>#DIV/0!</v>
      </c>
      <c r="AA51" s="148" t="str" cm="1">
        <f t="array" ref="AA51">IF(AB51,INDEX('SC Parameter Analysis'!$A$3:$A$69,AC51),"")</f>
        <v/>
      </c>
      <c r="AB51" s="148" t="b">
        <v>0</v>
      </c>
      <c r="AC51" s="148">
        <v>50</v>
      </c>
      <c r="AD51" s="148" t="e">
        <f t="shared" si="2"/>
        <v>#DIV/0!</v>
      </c>
      <c r="AE51" s="148"/>
    </row>
    <row r="52" spans="16:31" x14ac:dyDescent="0.25">
      <c r="P52" s="148" t="str" cm="1">
        <f t="array" ref="P52">IF(R52,INDEX('SC Parameter Analysis'!$A$3:$A$69,S52),"")</f>
        <v/>
      </c>
      <c r="Q52" s="148" t="str" cm="1">
        <f t="array" ref="Q52">IF(R52,INDEX('SC Parameter Analysis'!$N$3:$N$69,S52),"")</f>
        <v/>
      </c>
      <c r="R52" s="148" t="b">
        <v>0</v>
      </c>
      <c r="S52" s="148">
        <v>51</v>
      </c>
      <c r="T52" s="148" t="e">
        <f t="shared" si="0"/>
        <v>#DIV/0!</v>
      </c>
      <c r="U52" s="148" t="str" cm="1">
        <f t="array" ref="U52">IF(X52,INDEX('SC Parameter Analysis'!$A$3:$A$69,Y52),"")</f>
        <v/>
      </c>
      <c r="V52" s="148" t="str" cm="1">
        <f t="array" ref="V52">IF(X52,INDEX('SC Parameter Analysis'!$Q$3:$Q$69,Y52),"")</f>
        <v/>
      </c>
      <c r="W52" s="148"/>
      <c r="X52" s="148" t="b">
        <v>0</v>
      </c>
      <c r="Y52" s="148">
        <v>51</v>
      </c>
      <c r="Z52" s="148" t="e">
        <f t="shared" si="1"/>
        <v>#DIV/0!</v>
      </c>
      <c r="AA52" s="148" t="str" cm="1">
        <f t="array" ref="AA52">IF(AB52,INDEX('SC Parameter Analysis'!$A$3:$A$69,AC52),"")</f>
        <v/>
      </c>
      <c r="AB52" s="148" t="b">
        <v>0</v>
      </c>
      <c r="AC52" s="148">
        <v>51</v>
      </c>
      <c r="AD52" s="148" t="e">
        <f t="shared" si="2"/>
        <v>#DIV/0!</v>
      </c>
      <c r="AE52" s="148"/>
    </row>
    <row r="53" spans="16:31" x14ac:dyDescent="0.25">
      <c r="P53" s="148" t="str" cm="1">
        <f t="array" ref="P53">IF(R53,INDEX('SC Parameter Analysis'!$A$3:$A$69,S53),"")</f>
        <v/>
      </c>
      <c r="Q53" s="148" t="str" cm="1">
        <f t="array" ref="Q53">IF(R53,INDEX('SC Parameter Analysis'!$N$3:$N$69,S53),"")</f>
        <v/>
      </c>
      <c r="R53" s="148" t="b">
        <v>0</v>
      </c>
      <c r="S53" s="148">
        <v>52</v>
      </c>
      <c r="T53" s="148" t="e">
        <f t="shared" si="0"/>
        <v>#DIV/0!</v>
      </c>
      <c r="U53" s="148" t="str" cm="1">
        <f t="array" ref="U53">IF(X53,INDEX('SC Parameter Analysis'!$A$3:$A$69,Y53),"")</f>
        <v/>
      </c>
      <c r="V53" s="148" t="str" cm="1">
        <f t="array" ref="V53">IF(X53,INDEX('SC Parameter Analysis'!$Q$3:$Q$69,Y53),"")</f>
        <v/>
      </c>
      <c r="W53" s="148"/>
      <c r="X53" s="148" t="b">
        <v>0</v>
      </c>
      <c r="Y53" s="148">
        <v>52</v>
      </c>
      <c r="Z53" s="148" t="e">
        <f t="shared" si="1"/>
        <v>#DIV/0!</v>
      </c>
      <c r="AA53" s="148" t="str" cm="1">
        <f t="array" ref="AA53">IF(AB53,INDEX('SC Parameter Analysis'!$A$3:$A$69,AC53),"")</f>
        <v/>
      </c>
      <c r="AB53" s="148" t="b">
        <v>0</v>
      </c>
      <c r="AC53" s="148">
        <v>52</v>
      </c>
      <c r="AD53" s="148" t="e">
        <f t="shared" si="2"/>
        <v>#DIV/0!</v>
      </c>
      <c r="AE53" s="148"/>
    </row>
    <row r="54" spans="16:31" x14ac:dyDescent="0.25">
      <c r="P54" s="148" t="str" cm="1">
        <f t="array" ref="P54">IF(R54,INDEX('SC Parameter Analysis'!$A$3:$A$69,S54),"")</f>
        <v/>
      </c>
      <c r="Q54" s="148" t="str" cm="1">
        <f t="array" ref="Q54">IF(R54,INDEX('SC Parameter Analysis'!$N$3:$N$69,S54),"")</f>
        <v/>
      </c>
      <c r="R54" s="148" t="b">
        <v>0</v>
      </c>
      <c r="S54" s="148">
        <v>53</v>
      </c>
      <c r="T54" s="148" t="e">
        <f t="shared" si="0"/>
        <v>#DIV/0!</v>
      </c>
      <c r="U54" s="148" t="str" cm="1">
        <f t="array" ref="U54">IF(X54,INDEX('SC Parameter Analysis'!$A$3:$A$69,Y54),"")</f>
        <v/>
      </c>
      <c r="V54" s="148" t="str" cm="1">
        <f t="array" ref="V54">IF(X54,INDEX('SC Parameter Analysis'!$Q$3:$Q$69,Y54),"")</f>
        <v/>
      </c>
      <c r="W54" s="148"/>
      <c r="X54" s="148" t="b">
        <v>0</v>
      </c>
      <c r="Y54" s="148">
        <v>53</v>
      </c>
      <c r="Z54" s="148" t="e">
        <f t="shared" si="1"/>
        <v>#DIV/0!</v>
      </c>
      <c r="AA54" s="148" t="str" cm="1">
        <f t="array" ref="AA54">IF(AB54,INDEX('SC Parameter Analysis'!$A$3:$A$69,AC54),"")</f>
        <v/>
      </c>
      <c r="AB54" s="148" t="b">
        <v>0</v>
      </c>
      <c r="AC54" s="148">
        <v>53</v>
      </c>
      <c r="AD54" s="148" t="e">
        <f t="shared" si="2"/>
        <v>#DIV/0!</v>
      </c>
      <c r="AE54" s="148"/>
    </row>
    <row r="55" spans="16:31" x14ac:dyDescent="0.25">
      <c r="P55" s="148" t="str" cm="1">
        <f t="array" ref="P55">IF(R55,INDEX('SC Parameter Analysis'!$A$3:$A$69,S55),"")</f>
        <v/>
      </c>
      <c r="Q55" s="148" t="str" cm="1">
        <f t="array" ref="Q55">IF(R55,INDEX('SC Parameter Analysis'!$N$3:$N$69,S55),"")</f>
        <v/>
      </c>
      <c r="R55" s="148" t="b">
        <v>0</v>
      </c>
      <c r="S55" s="148">
        <v>54</v>
      </c>
      <c r="T55" s="148" t="e">
        <f t="shared" si="0"/>
        <v>#DIV/0!</v>
      </c>
      <c r="U55" s="148" t="str" cm="1">
        <f t="array" ref="U55">IF(X55,INDEX('SC Parameter Analysis'!$A$3:$A$69,Y55),"")</f>
        <v/>
      </c>
      <c r="V55" s="148" t="str" cm="1">
        <f t="array" ref="V55">IF(X55,INDEX('SC Parameter Analysis'!$Q$3:$Q$69,Y55),"")</f>
        <v/>
      </c>
      <c r="W55" s="148"/>
      <c r="X55" s="148" t="b">
        <v>0</v>
      </c>
      <c r="Y55" s="148">
        <v>54</v>
      </c>
      <c r="Z55" s="148" t="e">
        <f t="shared" si="1"/>
        <v>#DIV/0!</v>
      </c>
      <c r="AA55" s="148" t="str" cm="1">
        <f t="array" ref="AA55">IF(AB55,INDEX('SC Parameter Analysis'!$A$3:$A$69,AC55),"")</f>
        <v/>
      </c>
      <c r="AB55" s="148" t="b">
        <v>0</v>
      </c>
      <c r="AC55" s="148">
        <v>54</v>
      </c>
      <c r="AD55" s="148" t="e">
        <f t="shared" si="2"/>
        <v>#DIV/0!</v>
      </c>
      <c r="AE55" s="148"/>
    </row>
    <row r="56" spans="16:31" x14ac:dyDescent="0.25">
      <c r="P56" s="148" t="str" cm="1">
        <f t="array" ref="P56">IF(R56,INDEX('SC Parameter Analysis'!$A$3:$A$69,S56),"")</f>
        <v/>
      </c>
      <c r="Q56" s="148" t="str" cm="1">
        <f t="array" ref="Q56">IF(R56,INDEX('SC Parameter Analysis'!$N$3:$N$69,S56),"")</f>
        <v/>
      </c>
      <c r="R56" s="148" t="b">
        <v>0</v>
      </c>
      <c r="S56" s="148">
        <v>55</v>
      </c>
      <c r="T56" s="148" t="e">
        <f t="shared" si="0"/>
        <v>#DIV/0!</v>
      </c>
      <c r="U56" s="148" t="str" cm="1">
        <f t="array" ref="U56">IF(X56,INDEX('SC Parameter Analysis'!$A$3:$A$69,Y56),"")</f>
        <v/>
      </c>
      <c r="V56" s="148" t="str" cm="1">
        <f t="array" ref="V56">IF(X56,INDEX('SC Parameter Analysis'!$Q$3:$Q$69,Y56),"")</f>
        <v/>
      </c>
      <c r="W56" s="148"/>
      <c r="X56" s="148" t="b">
        <v>0</v>
      </c>
      <c r="Y56" s="148">
        <v>55</v>
      </c>
      <c r="Z56" s="148" t="e">
        <f t="shared" si="1"/>
        <v>#DIV/0!</v>
      </c>
      <c r="AA56" s="148" t="str" cm="1">
        <f t="array" ref="AA56">IF(AB56,INDEX('SC Parameter Analysis'!$A$3:$A$69,AC56),"")</f>
        <v/>
      </c>
      <c r="AB56" s="148" t="b">
        <v>0</v>
      </c>
      <c r="AC56" s="148">
        <v>55</v>
      </c>
      <c r="AD56" s="148" t="e">
        <f t="shared" si="2"/>
        <v>#DIV/0!</v>
      </c>
      <c r="AE56" s="148"/>
    </row>
    <row r="57" spans="16:31" x14ac:dyDescent="0.25">
      <c r="P57" s="148" t="str" cm="1">
        <f t="array" ref="P57">IF(R57,INDEX('SC Parameter Analysis'!$A$3:$A$69,S57),"")</f>
        <v/>
      </c>
      <c r="Q57" s="148" t="str" cm="1">
        <f t="array" ref="Q57">IF(R57,INDEX('SC Parameter Analysis'!$N$3:$N$69,S57),"")</f>
        <v/>
      </c>
      <c r="R57" s="148" t="b">
        <v>0</v>
      </c>
      <c r="S57" s="148">
        <v>56</v>
      </c>
      <c r="T57" s="148" t="e">
        <f t="shared" si="0"/>
        <v>#DIV/0!</v>
      </c>
      <c r="U57" s="148" t="str" cm="1">
        <f t="array" ref="U57">IF(X57,INDEX('SC Parameter Analysis'!$A$3:$A$69,Y57),"")</f>
        <v/>
      </c>
      <c r="V57" s="148" t="str" cm="1">
        <f t="array" ref="V57">IF(X57,INDEX('SC Parameter Analysis'!$Q$3:$Q$69,Y57),"")</f>
        <v/>
      </c>
      <c r="W57" s="148"/>
      <c r="X57" s="148" t="b">
        <v>0</v>
      </c>
      <c r="Y57" s="148">
        <v>56</v>
      </c>
      <c r="Z57" s="148" t="e">
        <f t="shared" si="1"/>
        <v>#DIV/0!</v>
      </c>
      <c r="AA57" s="148" t="str" cm="1">
        <f t="array" ref="AA57">IF(AB57,INDEX('SC Parameter Analysis'!$A$3:$A$69,AC57),"")</f>
        <v/>
      </c>
      <c r="AB57" s="148" t="b">
        <v>0</v>
      </c>
      <c r="AC57" s="148">
        <v>56</v>
      </c>
      <c r="AD57" s="148" t="e">
        <f t="shared" si="2"/>
        <v>#DIV/0!</v>
      </c>
      <c r="AE57" s="148"/>
    </row>
    <row r="58" spans="16:31" x14ac:dyDescent="0.25">
      <c r="P58" s="148" t="str" cm="1">
        <f t="array" ref="P58">IF(R58,INDEX('SC Parameter Analysis'!$A$3:$A$69,S58),"")</f>
        <v/>
      </c>
      <c r="Q58" s="148" t="str" cm="1">
        <f t="array" ref="Q58">IF(R58,INDEX('SC Parameter Analysis'!$N$3:$N$69,S58),"")</f>
        <v/>
      </c>
      <c r="R58" s="148" t="b">
        <v>0</v>
      </c>
      <c r="S58" s="148">
        <v>57</v>
      </c>
      <c r="T58" s="148" t="e">
        <f t="shared" si="0"/>
        <v>#DIV/0!</v>
      </c>
      <c r="U58" s="148" t="str" cm="1">
        <f t="array" ref="U58">IF(X58,INDEX('SC Parameter Analysis'!$A$3:$A$69,Y58),"")</f>
        <v/>
      </c>
      <c r="V58" s="148" t="str" cm="1">
        <f t="array" ref="V58">IF(X58,INDEX('SC Parameter Analysis'!$Q$3:$Q$69,Y58),"")</f>
        <v/>
      </c>
      <c r="W58" s="148"/>
      <c r="X58" s="148" t="b">
        <v>0</v>
      </c>
      <c r="Y58" s="148">
        <v>57</v>
      </c>
      <c r="Z58" s="148" t="e">
        <f t="shared" si="1"/>
        <v>#DIV/0!</v>
      </c>
      <c r="AA58" s="148" t="str" cm="1">
        <f t="array" ref="AA58">IF(AB58,INDEX('SC Parameter Analysis'!$A$3:$A$69,AC58),"")</f>
        <v/>
      </c>
      <c r="AB58" s="148" t="b">
        <v>0</v>
      </c>
      <c r="AC58" s="148">
        <v>57</v>
      </c>
      <c r="AD58" s="148" t="e">
        <f t="shared" si="2"/>
        <v>#DIV/0!</v>
      </c>
      <c r="AE58" s="148"/>
    </row>
    <row r="59" spans="16:31" x14ac:dyDescent="0.25">
      <c r="P59" s="148" t="str" cm="1">
        <f t="array" ref="P59">IF(R59,INDEX('SC Parameter Analysis'!$A$3:$A$69,S59),"")</f>
        <v/>
      </c>
      <c r="Q59" s="148" t="str" cm="1">
        <f t="array" ref="Q59">IF(R59,INDEX('SC Parameter Analysis'!$N$3:$N$69,S59),"")</f>
        <v/>
      </c>
      <c r="R59" s="148" t="b">
        <v>0</v>
      </c>
      <c r="S59" s="148">
        <v>58</v>
      </c>
      <c r="T59" s="148" t="e">
        <f t="shared" si="0"/>
        <v>#DIV/0!</v>
      </c>
      <c r="U59" s="148" t="str" cm="1">
        <f t="array" ref="U59">IF(X59,INDEX('SC Parameter Analysis'!$A$3:$A$69,Y59),"")</f>
        <v/>
      </c>
      <c r="V59" s="148" t="str" cm="1">
        <f t="array" ref="V59">IF(X59,INDEX('SC Parameter Analysis'!$Q$3:$Q$69,Y59),"")</f>
        <v/>
      </c>
      <c r="W59" s="148"/>
      <c r="X59" s="148" t="b">
        <v>0</v>
      </c>
      <c r="Y59" s="148">
        <v>58</v>
      </c>
      <c r="Z59" s="148" t="e">
        <f t="shared" si="1"/>
        <v>#DIV/0!</v>
      </c>
      <c r="AA59" s="148" t="str" cm="1">
        <f t="array" ref="AA59">IF(AB59,INDEX('SC Parameter Analysis'!$A$3:$A$69,AC59),"")</f>
        <v/>
      </c>
      <c r="AB59" s="148" t="b">
        <v>0</v>
      </c>
      <c r="AC59" s="148">
        <v>58</v>
      </c>
      <c r="AD59" s="148" t="e">
        <f t="shared" si="2"/>
        <v>#DIV/0!</v>
      </c>
      <c r="AE59" s="148"/>
    </row>
    <row r="60" spans="16:31" x14ac:dyDescent="0.25">
      <c r="P60" s="148" t="str" cm="1">
        <f t="array" ref="P60">IF(R60,INDEX('SC Parameter Analysis'!$A$3:$A$69,S60),"")</f>
        <v/>
      </c>
      <c r="Q60" s="148" t="str" cm="1">
        <f t="array" ref="Q60">IF(R60,INDEX('SC Parameter Analysis'!$N$3:$N$69,S60),"")</f>
        <v/>
      </c>
      <c r="R60" s="148" t="b">
        <v>0</v>
      </c>
      <c r="S60" s="148">
        <v>59</v>
      </c>
      <c r="T60" s="148" t="e">
        <f t="shared" si="0"/>
        <v>#DIV/0!</v>
      </c>
      <c r="U60" s="148" t="str" cm="1">
        <f t="array" ref="U60">IF(X60,INDEX('SC Parameter Analysis'!$A$3:$A$69,Y60),"")</f>
        <v/>
      </c>
      <c r="V60" s="148" t="str" cm="1">
        <f t="array" ref="V60">IF(X60,INDEX('SC Parameter Analysis'!$Q$3:$Q$69,Y60),"")</f>
        <v/>
      </c>
      <c r="W60" s="148"/>
      <c r="X60" s="148" t="b">
        <v>0</v>
      </c>
      <c r="Y60" s="148">
        <v>59</v>
      </c>
      <c r="Z60" s="148" t="e">
        <f t="shared" si="1"/>
        <v>#DIV/0!</v>
      </c>
      <c r="AA60" s="148" t="str" cm="1">
        <f t="array" ref="AA60">IF(AB60,INDEX('SC Parameter Analysis'!$A$3:$A$69,AC60),"")</f>
        <v/>
      </c>
      <c r="AB60" s="148" t="b">
        <v>0</v>
      </c>
      <c r="AC60" s="148">
        <v>59</v>
      </c>
      <c r="AD60" s="148" t="e">
        <f t="shared" si="2"/>
        <v>#DIV/0!</v>
      </c>
      <c r="AE60" s="148"/>
    </row>
    <row r="61" spans="16:31" x14ac:dyDescent="0.25">
      <c r="P61" s="148" t="str" cm="1">
        <f t="array" ref="P61">IF(R61,INDEX('SC Parameter Analysis'!$A$3:$A$69,S61),"")</f>
        <v/>
      </c>
      <c r="Q61" s="148" t="str" cm="1">
        <f t="array" ref="Q61">IF(R61,INDEX('SC Parameter Analysis'!$N$3:$N$69,S61),"")</f>
        <v/>
      </c>
      <c r="R61" s="148" t="b">
        <v>0</v>
      </c>
      <c r="S61" s="148">
        <v>60</v>
      </c>
      <c r="T61" s="148" t="e">
        <f t="shared" si="0"/>
        <v>#DIV/0!</v>
      </c>
      <c r="U61" s="148" t="str" cm="1">
        <f t="array" ref="U61">IF(X61,INDEX('SC Parameter Analysis'!$A$3:$A$69,Y61),"")</f>
        <v/>
      </c>
      <c r="V61" s="148" t="str" cm="1">
        <f t="array" ref="V61">IF(X61,INDEX('SC Parameter Analysis'!$Q$3:$Q$69,Y61),"")</f>
        <v/>
      </c>
      <c r="W61" s="148"/>
      <c r="X61" s="148" t="b">
        <v>0</v>
      </c>
      <c r="Y61" s="148">
        <v>60</v>
      </c>
      <c r="Z61" s="148" t="e">
        <f t="shared" si="1"/>
        <v>#DIV/0!</v>
      </c>
      <c r="AA61" s="148" t="str" cm="1">
        <f t="array" ref="AA61">IF(AB61,INDEX('SC Parameter Analysis'!$A$3:$A$69,AC61),"")</f>
        <v/>
      </c>
      <c r="AB61" s="148" t="b">
        <v>0</v>
      </c>
      <c r="AC61" s="148">
        <v>60</v>
      </c>
      <c r="AD61" s="148" t="e">
        <f t="shared" si="2"/>
        <v>#DIV/0!</v>
      </c>
      <c r="AE61" s="148"/>
    </row>
    <row r="62" spans="16:31" x14ac:dyDescent="0.25">
      <c r="P62" s="148" t="str" cm="1">
        <f t="array" ref="P62">IF(R62,INDEX('SC Parameter Analysis'!$A$3:$A$69,S62),"")</f>
        <v/>
      </c>
      <c r="Q62" s="148" t="str" cm="1">
        <f t="array" ref="Q62">IF(R62,INDEX('SC Parameter Analysis'!$N$3:$N$69,S62),"")</f>
        <v/>
      </c>
      <c r="R62" s="148" t="b">
        <v>0</v>
      </c>
      <c r="S62" s="148">
        <v>61</v>
      </c>
      <c r="T62" s="148" t="e">
        <f t="shared" si="0"/>
        <v>#DIV/0!</v>
      </c>
      <c r="U62" s="148" t="str" cm="1">
        <f t="array" ref="U62">IF(X62,INDEX('SC Parameter Analysis'!$A$3:$A$69,Y62),"")</f>
        <v/>
      </c>
      <c r="V62" s="148" t="str" cm="1">
        <f t="array" ref="V62">IF(X62,INDEX('SC Parameter Analysis'!$Q$3:$Q$69,Y62),"")</f>
        <v/>
      </c>
      <c r="W62" s="148"/>
      <c r="X62" s="148" t="b">
        <v>0</v>
      </c>
      <c r="Y62" s="148">
        <v>61</v>
      </c>
      <c r="Z62" s="148" t="e">
        <f t="shared" si="1"/>
        <v>#DIV/0!</v>
      </c>
      <c r="AA62" s="148" t="str" cm="1">
        <f t="array" ref="AA62">IF(AB62,INDEX('SC Parameter Analysis'!$A$3:$A$69,AC62),"")</f>
        <v/>
      </c>
      <c r="AB62" s="148" t="b">
        <v>0</v>
      </c>
      <c r="AC62" s="148">
        <v>61</v>
      </c>
      <c r="AD62" s="148" t="e">
        <f t="shared" si="2"/>
        <v>#DIV/0!</v>
      </c>
      <c r="AE62" s="148"/>
    </row>
    <row r="63" spans="16:31" x14ac:dyDescent="0.25">
      <c r="P63" s="148" t="str" cm="1">
        <f t="array" ref="P63">IF(R63,INDEX('SC Parameter Analysis'!$A$3:$A$69,S63),"")</f>
        <v/>
      </c>
      <c r="Q63" s="148" t="str" cm="1">
        <f t="array" ref="Q63">IF(R63,INDEX('SC Parameter Analysis'!$N$3:$N$69,S63),"")</f>
        <v/>
      </c>
      <c r="R63" s="148" t="b">
        <v>0</v>
      </c>
      <c r="S63" s="148">
        <v>62</v>
      </c>
      <c r="T63" s="148" t="e">
        <f t="shared" si="0"/>
        <v>#DIV/0!</v>
      </c>
      <c r="U63" s="148" t="str" cm="1">
        <f t="array" ref="U63">IF(X63,INDEX('SC Parameter Analysis'!$A$3:$A$69,Y63),"")</f>
        <v/>
      </c>
      <c r="V63" s="148" t="str" cm="1">
        <f t="array" ref="V63">IF(X63,INDEX('SC Parameter Analysis'!$Q$3:$Q$69,Y63),"")</f>
        <v/>
      </c>
      <c r="W63" s="148"/>
      <c r="X63" s="148" t="b">
        <v>0</v>
      </c>
      <c r="Y63" s="148">
        <v>62</v>
      </c>
      <c r="Z63" s="148" t="e">
        <f t="shared" si="1"/>
        <v>#DIV/0!</v>
      </c>
      <c r="AA63" s="148" t="str" cm="1">
        <f t="array" ref="AA63">IF(AB63,INDEX('SC Parameter Analysis'!$A$3:$A$69,AC63),"")</f>
        <v/>
      </c>
      <c r="AB63" s="148" t="b">
        <v>0</v>
      </c>
      <c r="AC63" s="148">
        <v>62</v>
      </c>
      <c r="AD63" s="148" t="e">
        <f t="shared" si="2"/>
        <v>#DIV/0!</v>
      </c>
      <c r="AE63" s="148"/>
    </row>
    <row r="64" spans="16:31" x14ac:dyDescent="0.25">
      <c r="P64" s="148" t="str" cm="1">
        <f t="array" ref="P64">IF(R64,INDEX('SC Parameter Analysis'!$A$3:$A$69,S64),"")</f>
        <v/>
      </c>
      <c r="Q64" s="148" t="str" cm="1">
        <f t="array" ref="Q64">IF(R64,INDEX('SC Parameter Analysis'!$N$3:$N$69,S64),"")</f>
        <v/>
      </c>
      <c r="R64" s="148" t="b">
        <v>0</v>
      </c>
      <c r="S64" s="148">
        <v>63</v>
      </c>
      <c r="T64" s="148" t="e">
        <f t="shared" si="0"/>
        <v>#DIV/0!</v>
      </c>
      <c r="U64" s="148" t="str" cm="1">
        <f t="array" ref="U64">IF(X64,INDEX('SC Parameter Analysis'!$A$3:$A$69,Y64),"")</f>
        <v/>
      </c>
      <c r="V64" s="148" t="str" cm="1">
        <f t="array" ref="V64">IF(X64,INDEX('SC Parameter Analysis'!$Q$3:$Q$69,Y64),"")</f>
        <v/>
      </c>
      <c r="W64" s="148"/>
      <c r="X64" s="148" t="b">
        <v>0</v>
      </c>
      <c r="Y64" s="148">
        <v>63</v>
      </c>
      <c r="Z64" s="148" t="e">
        <f t="shared" si="1"/>
        <v>#DIV/0!</v>
      </c>
      <c r="AA64" s="148" t="str" cm="1">
        <f t="array" ref="AA64">IF(AB64,INDEX('SC Parameter Analysis'!$A$3:$A$69,AC64),"")</f>
        <v/>
      </c>
      <c r="AB64" s="148" t="b">
        <v>0</v>
      </c>
      <c r="AC64" s="148">
        <v>63</v>
      </c>
      <c r="AD64" s="148" t="e">
        <f t="shared" si="2"/>
        <v>#DIV/0!</v>
      </c>
      <c r="AE64" s="148"/>
    </row>
    <row r="65" spans="16:31" x14ac:dyDescent="0.25">
      <c r="P65" s="148" t="str" cm="1">
        <f t="array" ref="P65">IF(R65,INDEX('SC Parameter Analysis'!$A$3:$A$69,S65),"")</f>
        <v/>
      </c>
      <c r="Q65" s="148" t="str" cm="1">
        <f t="array" ref="Q65">IF(R65,INDEX('SC Parameter Analysis'!$N$3:$N$69,S65),"")</f>
        <v/>
      </c>
      <c r="R65" s="148" t="b">
        <v>0</v>
      </c>
      <c r="S65" s="148">
        <v>64</v>
      </c>
      <c r="T65" s="148" t="e">
        <f t="shared" si="0"/>
        <v>#DIV/0!</v>
      </c>
      <c r="U65" s="148" t="str" cm="1">
        <f t="array" ref="U65">IF(X65,INDEX('SC Parameter Analysis'!$A$3:$A$69,Y65),"")</f>
        <v/>
      </c>
      <c r="V65" s="148" t="str" cm="1">
        <f t="array" ref="V65">IF(X65,INDEX('SC Parameter Analysis'!$Q$3:$Q$69,Y65),"")</f>
        <v/>
      </c>
      <c r="W65" s="148"/>
      <c r="X65" s="148" t="b">
        <v>0</v>
      </c>
      <c r="Y65" s="148">
        <v>64</v>
      </c>
      <c r="Z65" s="148" t="e">
        <f t="shared" si="1"/>
        <v>#DIV/0!</v>
      </c>
      <c r="AA65" s="148" t="str" cm="1">
        <f t="array" ref="AA65">IF(AB65,INDEX('SC Parameter Analysis'!$A$3:$A$69,AC65),"")</f>
        <v/>
      </c>
      <c r="AB65" s="148" t="b">
        <v>0</v>
      </c>
      <c r="AC65" s="148">
        <v>64</v>
      </c>
      <c r="AD65" s="148" t="e">
        <f t="shared" si="2"/>
        <v>#DIV/0!</v>
      </c>
      <c r="AE65" s="148"/>
    </row>
    <row r="66" spans="16:31" x14ac:dyDescent="0.25">
      <c r="P66" s="148" t="str" cm="1">
        <f t="array" ref="P66">IF(R66,INDEX('SC Parameter Analysis'!$A$3:$A$69,S66),"")</f>
        <v/>
      </c>
      <c r="Q66" s="148" t="str" cm="1">
        <f t="array" ref="Q66">IF(R66,INDEX('SC Parameter Analysis'!$N$3:$N$69,S66),"")</f>
        <v/>
      </c>
      <c r="R66" s="148" t="b">
        <v>0</v>
      </c>
      <c r="S66" s="148">
        <v>65</v>
      </c>
      <c r="T66" s="148" t="e">
        <f t="shared" si="0"/>
        <v>#DIV/0!</v>
      </c>
      <c r="U66" s="148" t="str" cm="1">
        <f t="array" ref="U66">IF(X66,INDEX('SC Parameter Analysis'!$A$3:$A$69,Y66),"")</f>
        <v/>
      </c>
      <c r="V66" s="148" t="str" cm="1">
        <f t="array" ref="V66">IF(X66,INDEX('SC Parameter Analysis'!$Q$3:$Q$69,Y66),"")</f>
        <v/>
      </c>
      <c r="W66" s="148"/>
      <c r="X66" s="148" t="b">
        <v>0</v>
      </c>
      <c r="Y66" s="148">
        <v>65</v>
      </c>
      <c r="Z66" s="148" t="e">
        <f t="shared" si="1"/>
        <v>#DIV/0!</v>
      </c>
      <c r="AA66" s="148" t="str" cm="1">
        <f t="array" ref="AA66">IF(AB66,INDEX('SC Parameter Analysis'!$A$3:$A$69,AC66),"")</f>
        <v/>
      </c>
      <c r="AB66" s="148" t="b">
        <v>0</v>
      </c>
      <c r="AC66" s="148">
        <v>65</v>
      </c>
      <c r="AD66" s="148" t="e">
        <f t="shared" si="2"/>
        <v>#DIV/0!</v>
      </c>
      <c r="AE66" s="148"/>
    </row>
    <row r="67" spans="16:31" x14ac:dyDescent="0.25">
      <c r="P67" s="148" t="str" cm="1">
        <f t="array" ref="P67">IF(R67,INDEX('SC Parameter Analysis'!$A$3:$A$69,S67),"")</f>
        <v/>
      </c>
      <c r="Q67" s="148" t="str" cm="1">
        <f t="array" ref="Q67">IF(R67,INDEX('SC Parameter Analysis'!$N$3:$N$69,S67),"")</f>
        <v/>
      </c>
      <c r="R67" s="148" t="b">
        <v>0</v>
      </c>
      <c r="S67" s="148">
        <v>66</v>
      </c>
      <c r="T67" s="148" t="e">
        <f t="shared" ref="T67:T68" si="3">S67/R67</f>
        <v>#DIV/0!</v>
      </c>
      <c r="U67" s="148" t="str" cm="1">
        <f t="array" ref="U67">IF(X67,INDEX('SC Parameter Analysis'!$A$3:$A$69,Y67),"")</f>
        <v/>
      </c>
      <c r="V67" s="148" t="str" cm="1">
        <f t="array" ref="V67">IF(X67,INDEX('SC Parameter Analysis'!$Q$3:$Q$69,Y67),"")</f>
        <v/>
      </c>
      <c r="W67" s="148"/>
      <c r="X67" s="148" t="b">
        <v>0</v>
      </c>
      <c r="Y67" s="148">
        <v>66</v>
      </c>
      <c r="Z67" s="148" t="e">
        <f t="shared" ref="Z67:Z68" si="4">Y67/X67</f>
        <v>#DIV/0!</v>
      </c>
      <c r="AA67" s="148" t="str" cm="1">
        <f t="array" ref="AA67">IF(AB67,INDEX('SC Parameter Analysis'!$A$3:$A$69,AC67),"")</f>
        <v/>
      </c>
      <c r="AB67" s="148" t="b">
        <v>0</v>
      </c>
      <c r="AC67" s="148">
        <v>66</v>
      </c>
      <c r="AD67" s="148" t="e">
        <f t="shared" ref="AD67:AD68" si="5">AC67/AB67</f>
        <v>#DIV/0!</v>
      </c>
      <c r="AE67" s="148"/>
    </row>
    <row r="68" spans="16:31" x14ac:dyDescent="0.25">
      <c r="P68" s="148" t="str" cm="1">
        <f t="array" ref="P68">IF(R68,INDEX('SC Parameter Analysis'!$A$3:$A$69,S68),"")</f>
        <v/>
      </c>
      <c r="Q68" s="148" t="str" cm="1">
        <f t="array" ref="Q68">IF(R68,INDEX('SC Parameter Analysis'!$N$3:$N$69,S68),"")</f>
        <v/>
      </c>
      <c r="R68" s="148" t="b">
        <v>0</v>
      </c>
      <c r="S68" s="148">
        <v>67</v>
      </c>
      <c r="T68" s="148" t="e">
        <f t="shared" si="3"/>
        <v>#DIV/0!</v>
      </c>
      <c r="U68" s="148" t="str" cm="1">
        <f t="array" ref="U68">IF(X68,INDEX('SC Parameter Analysis'!$A$3:$A$69,Y68),"")</f>
        <v/>
      </c>
      <c r="V68" s="148" t="str" cm="1">
        <f t="array" ref="V68">IF(X68,INDEX('SC Parameter Analysis'!$Q$3:$Q$69,Y68),"")</f>
        <v/>
      </c>
      <c r="W68" s="148"/>
      <c r="X68" s="148" t="b">
        <v>0</v>
      </c>
      <c r="Y68" s="148">
        <v>67</v>
      </c>
      <c r="Z68" s="148" t="e">
        <f t="shared" si="4"/>
        <v>#DIV/0!</v>
      </c>
      <c r="AA68" s="148" t="str" cm="1">
        <f t="array" ref="AA68">IF(AB68,INDEX('SC Parameter Analysis'!$A$3:$A$69,AC68),"")</f>
        <v/>
      </c>
      <c r="AB68" s="148" t="b">
        <v>0</v>
      </c>
      <c r="AC68" s="148">
        <v>67</v>
      </c>
      <c r="AD68" s="148" t="e">
        <f t="shared" si="5"/>
        <v>#DIV/0!</v>
      </c>
      <c r="AE68" s="148"/>
    </row>
  </sheetData>
  <sheetProtection formatCells="0" formatRow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1ae695e-5e1a-4f4b-9441-e6fbc40a6f1c" xsi:nil="true"/>
    <lcf76f155ced4ddcb4097134ff3c332f xmlns="e0c7a189-c804-4795-ae22-fd49b7f740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DB30768356ED45B29ECAE687ACE3F3" ma:contentTypeVersion="19" ma:contentTypeDescription="Ein neues Dokument erstellen." ma:contentTypeScope="" ma:versionID="96ff5bc91c74a1ca8dcb138e90000341">
  <xsd:schema xmlns:xsd="http://www.w3.org/2001/XMLSchema" xmlns:xs="http://www.w3.org/2001/XMLSchema" xmlns:p="http://schemas.microsoft.com/office/2006/metadata/properties" xmlns:ns2="e0c7a189-c804-4795-ae22-fd49b7f740f7" xmlns:ns3="11ae695e-5e1a-4f4b-9441-e6fbc40a6f1c" xmlns:ns4="http://schemas.microsoft.com/sharepoint/v4" targetNamespace="http://schemas.microsoft.com/office/2006/metadata/properties" ma:root="true" ma:fieldsID="70f56db6e8d3a8f87792bfd0fa393527" ns2:_="" ns3:_="" ns4:_="">
    <xsd:import namespace="e0c7a189-c804-4795-ae22-fd49b7f740f7"/>
    <xsd:import namespace="11ae695e-5e1a-4f4b-9441-e6fbc40a6f1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4:IconOverlay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7a189-c804-4795-ae22-fd49b7f74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e695e-5e1a-4f4b-9441-e6fbc40a6f1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dbcc6c8-6c6a-4e41-a5c9-7c23b76697da}" ma:internalName="TaxCatchAll" ma:showField="CatchAllData" ma:web="11ae695e-5e1a-4f4b-9441-e6fbc40a6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2FD5D-2C94-49D2-AEED-41E5418E8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F55E24-F52F-4885-BE73-7A6AB7B61E7F}">
  <ds:schemaRefs>
    <ds:schemaRef ds:uri="11ae695e-5e1a-4f4b-9441-e6fbc40a6f1c"/>
    <ds:schemaRef ds:uri="http://schemas.microsoft.com/office/2006/documentManagement/types"/>
    <ds:schemaRef ds:uri="e0c7a189-c804-4795-ae22-fd49b7f740f7"/>
    <ds:schemaRef ds:uri="http://www.w3.org/XML/1998/namespace"/>
    <ds:schemaRef ds:uri="http://schemas.microsoft.com/sharepoint/v4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2FDCA0-8386-424B-8A28-9F4660E8D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 viewpoint</vt:lpstr>
      <vt:lpstr>SC Definition &amp; Diagrams</vt:lpstr>
      <vt:lpstr>SC Parameter Analysis</vt:lpstr>
      <vt:lpstr>ES viewpoint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Evangelos Rikos</dc:creator>
  <cp:keywords/>
  <dc:description/>
  <cp:lastModifiedBy>Kai Heussen</cp:lastModifiedBy>
  <cp:revision/>
  <dcterms:created xsi:type="dcterms:W3CDTF">2015-06-05T18:19:34Z</dcterms:created>
  <dcterms:modified xsi:type="dcterms:W3CDTF">2024-11-18T08:12:50Z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0x010100F4DB30768356ED45B29ECAE687ACE3F3</vt:lpwstr>
  </property>
  <property fmtid="{D5CDD505-2E9C-101B-9397-08002B2CF9AE}" pid="3" name="MediaServiceImageTags">
    <vt:lpwstr/>
  </property>
</Properties>
</file>