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itonline.sharepoint.com/sites/ERIGrid2.0CollaborationEnvironment/Shared Documents/JRA1.2 Uncertainty Representation/HolisticTestDescription_wUncertaintyAnalysis/Examples/"/>
    </mc:Choice>
  </mc:AlternateContent>
  <xr:revisionPtr revIDLastSave="172" documentId="8_{40472651-A9CF-4D64-8FD7-03C8129C6669}" xr6:coauthVersionLast="47" xr6:coauthVersionMax="47" xr10:uidLastSave="{AD6AF42A-4F6B-4319-B7B6-C61A29046A80}"/>
  <bookViews>
    <workbookView xWindow="-120" yWindow="-120" windowWidth="29040" windowHeight="15990" activeTab="3" xr2:uid="{00000000-000D-0000-FFFF-FFFF00000000}"/>
  </bookViews>
  <sheets>
    <sheet name="PoI viewpoint" sheetId="9" r:id="rId1"/>
    <sheet name="SC Definition &amp; Diagrams" sheetId="8" r:id="rId2"/>
    <sheet name="Diagrams" sheetId="4" r:id="rId3"/>
    <sheet name="SC Parameter Analysis" sheetId="10" r:id="rId4"/>
    <sheet name="ES viewpoint" sheetId="6" r:id="rId5"/>
    <sheet name="Taxonomy" sheetId="7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0" l="1"/>
  <c r="J69" i="10"/>
  <c r="A69" i="10"/>
  <c r="O68" i="10"/>
  <c r="J68" i="10"/>
  <c r="A68" i="10"/>
  <c r="O67" i="10"/>
  <c r="J67" i="10"/>
  <c r="A67" i="10"/>
  <c r="O66" i="10"/>
  <c r="J66" i="10"/>
  <c r="A66" i="10"/>
  <c r="O65" i="10"/>
  <c r="J65" i="10"/>
  <c r="A65" i="10"/>
  <c r="O64" i="10"/>
  <c r="J64" i="10"/>
  <c r="A64" i="10"/>
  <c r="O63" i="10"/>
  <c r="J63" i="10"/>
  <c r="A63" i="10"/>
  <c r="O62" i="10"/>
  <c r="J62" i="10"/>
  <c r="A62" i="10"/>
  <c r="O61" i="10"/>
  <c r="J61" i="10"/>
  <c r="A61" i="10"/>
  <c r="O60" i="10"/>
  <c r="J60" i="10"/>
  <c r="A60" i="10"/>
  <c r="O59" i="10"/>
  <c r="J59" i="10"/>
  <c r="A59" i="10"/>
  <c r="O58" i="10"/>
  <c r="J58" i="10"/>
  <c r="A58" i="10"/>
  <c r="O57" i="10"/>
  <c r="J57" i="10"/>
  <c r="A57" i="10"/>
  <c r="O56" i="10"/>
  <c r="J56" i="10"/>
  <c r="A56" i="10"/>
  <c r="O55" i="10"/>
  <c r="J55" i="10"/>
  <c r="A55" i="10"/>
  <c r="O54" i="10"/>
  <c r="J54" i="10"/>
  <c r="A54" i="10"/>
  <c r="O53" i="10"/>
  <c r="J53" i="10"/>
  <c r="A53" i="10"/>
  <c r="O52" i="10"/>
  <c r="J52" i="10"/>
  <c r="A52" i="10"/>
  <c r="O51" i="10"/>
  <c r="J51" i="10"/>
  <c r="A51" i="10"/>
  <c r="O50" i="10"/>
  <c r="J50" i="10"/>
  <c r="A50" i="10"/>
  <c r="O49" i="10"/>
  <c r="J49" i="10"/>
  <c r="A49" i="10"/>
  <c r="O48" i="10"/>
  <c r="J48" i="10"/>
  <c r="A48" i="10"/>
  <c r="O47" i="10"/>
  <c r="J47" i="10"/>
  <c r="A47" i="10"/>
  <c r="O46" i="10"/>
  <c r="J46" i="10"/>
  <c r="A46" i="10"/>
  <c r="O45" i="10"/>
  <c r="J45" i="10"/>
  <c r="A45" i="10"/>
  <c r="O44" i="10"/>
  <c r="J44" i="10"/>
  <c r="A44" i="10"/>
  <c r="O43" i="10"/>
  <c r="J43" i="10"/>
  <c r="A43" i="10"/>
  <c r="O42" i="10"/>
  <c r="J42" i="10"/>
  <c r="A42" i="10"/>
  <c r="O41" i="10"/>
  <c r="J41" i="10"/>
  <c r="A41" i="10"/>
  <c r="O40" i="10"/>
  <c r="J40" i="10"/>
  <c r="A40" i="10"/>
  <c r="O39" i="10"/>
  <c r="J39" i="10"/>
  <c r="A39" i="10"/>
  <c r="O38" i="10"/>
  <c r="J38" i="10"/>
  <c r="A38" i="10"/>
  <c r="O37" i="10"/>
  <c r="J37" i="10"/>
  <c r="A37" i="10"/>
  <c r="O36" i="10"/>
  <c r="J36" i="10"/>
  <c r="A36" i="10"/>
  <c r="O35" i="10"/>
  <c r="J35" i="10"/>
  <c r="A35" i="10"/>
  <c r="O34" i="10"/>
  <c r="J34" i="10"/>
  <c r="A34" i="10"/>
  <c r="O33" i="10"/>
  <c r="J33" i="10"/>
  <c r="A33" i="10"/>
  <c r="O32" i="10"/>
  <c r="J32" i="10"/>
  <c r="A32" i="10"/>
  <c r="O31" i="10"/>
  <c r="J31" i="10"/>
  <c r="A31" i="10"/>
  <c r="O30" i="10"/>
  <c r="J30" i="10"/>
  <c r="A30" i="10"/>
  <c r="O29" i="10"/>
  <c r="J29" i="10"/>
  <c r="A29" i="10"/>
  <c r="O28" i="10"/>
  <c r="J28" i="10"/>
  <c r="A28" i="10"/>
  <c r="O27" i="10"/>
  <c r="J27" i="10"/>
  <c r="A27" i="10"/>
  <c r="O26" i="10"/>
  <c r="J26" i="10"/>
  <c r="A26" i="10"/>
  <c r="O25" i="10"/>
  <c r="J25" i="10"/>
  <c r="A25" i="10"/>
  <c r="O24" i="10"/>
  <c r="J24" i="10"/>
  <c r="A24" i="10"/>
  <c r="O23" i="10"/>
  <c r="J23" i="10"/>
  <c r="A23" i="10"/>
  <c r="O22" i="10"/>
  <c r="J22" i="10"/>
  <c r="A22" i="10"/>
  <c r="O21" i="10"/>
  <c r="J21" i="10"/>
  <c r="A21" i="10"/>
  <c r="O20" i="10"/>
  <c r="J20" i="10"/>
  <c r="A20" i="10"/>
  <c r="O19" i="10"/>
  <c r="J19" i="10"/>
  <c r="A19" i="10"/>
  <c r="O18" i="10"/>
  <c r="J18" i="10"/>
  <c r="A18" i="10"/>
  <c r="O17" i="10"/>
  <c r="J17" i="10"/>
  <c r="A17" i="10"/>
  <c r="O16" i="10"/>
  <c r="J16" i="10"/>
  <c r="A16" i="10"/>
  <c r="O15" i="10"/>
  <c r="J15" i="10"/>
  <c r="A15" i="10"/>
  <c r="O14" i="10"/>
  <c r="J14" i="10"/>
  <c r="A14" i="10"/>
  <c r="O13" i="10"/>
  <c r="J13" i="10"/>
  <c r="A13" i="10"/>
  <c r="O12" i="10"/>
  <c r="J12" i="10"/>
  <c r="A12" i="10"/>
  <c r="O11" i="10"/>
  <c r="J11" i="10"/>
  <c r="A11" i="10"/>
  <c r="O10" i="10"/>
  <c r="J10" i="10"/>
  <c r="A10" i="10"/>
  <c r="O9" i="10"/>
  <c r="J9" i="10"/>
  <c r="A9" i="10"/>
  <c r="O8" i="10"/>
  <c r="J8" i="10"/>
  <c r="A8" i="10"/>
  <c r="O7" i="10"/>
  <c r="J7" i="10"/>
  <c r="A7" i="10"/>
  <c r="O6" i="10"/>
  <c r="J6" i="10"/>
  <c r="A6" i="10"/>
  <c r="O5" i="10"/>
  <c r="J5" i="10"/>
  <c r="A5" i="10"/>
  <c r="O4" i="10"/>
  <c r="J4" i="10"/>
  <c r="A4" i="10"/>
  <c r="O3" i="10"/>
  <c r="J3" i="10"/>
  <c r="A3" i="10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3" i="6" l="1"/>
  <c r="C3" i="6"/>
  <c r="E2" i="6"/>
  <c r="C2" i="6"/>
</calcChain>
</file>

<file path=xl/sharedStrings.xml><?xml version="1.0" encoding="utf-8"?>
<sst xmlns="http://schemas.openxmlformats.org/spreadsheetml/2006/main" count="213" uniqueCount="152">
  <si>
    <t>Purpose of Investigation</t>
  </si>
  <si>
    <t>Short explanation</t>
  </si>
  <si>
    <t>Formula</t>
  </si>
  <si>
    <t>Ranked factors</t>
  </si>
  <si>
    <t xml:space="preserve">uncertainty </t>
  </si>
  <si>
    <t xml:space="preserve">sensitivity </t>
  </si>
  <si>
    <t xml:space="preserve">scaling effect </t>
  </si>
  <si>
    <t> </t>
  </si>
  <si>
    <t>System Breakdown Example</t>
  </si>
  <si>
    <t xml:space="preserve">Component </t>
  </si>
  <si>
    <t>Parameter Name</t>
  </si>
  <si>
    <t>Unit</t>
  </si>
  <si>
    <t>Default Value</t>
  </si>
  <si>
    <t>Type of uncertainty</t>
  </si>
  <si>
    <t>Randomness or Lack of Knowledge/Data?</t>
  </si>
  <si>
    <t>Uncertainty Representation Type</t>
  </si>
  <si>
    <t>Factor ranking</t>
  </si>
  <si>
    <t>Mapping</t>
  </si>
  <si>
    <t>Target 2 (for trade-off analysis)</t>
  </si>
  <si>
    <t>Target 3 (for trade-off analysis)</t>
  </si>
  <si>
    <t>Name</t>
  </si>
  <si>
    <t>(automatic suggestion)</t>
  </si>
  <si>
    <t>Uncertain parameter</t>
  </si>
  <si>
    <t>Set</t>
  </si>
  <si>
    <t>X</t>
  </si>
  <si>
    <t>level (1... 3)</t>
  </si>
  <si>
    <t>Range of parameter values or deviation from default value</t>
  </si>
  <si>
    <t xml:space="preserve">model (structure) uncertainty </t>
  </si>
  <si>
    <t>Experiment Setup Type</t>
  </si>
  <si>
    <t>Representational Uncertainty</t>
  </si>
  <si>
    <t>Other Type of RI Uncertainty</t>
  </si>
  <si>
    <t>Precision of equipment</t>
  </si>
  <si>
    <t>Measurement Uncertainty</t>
  </si>
  <si>
    <t>Pure simulation/Co-simulation/multiple RIs</t>
  </si>
  <si>
    <t>Add your own text</t>
  </si>
  <si>
    <t>Type of Uncertainty</t>
  </si>
  <si>
    <t>Classification of Uncertainty</t>
  </si>
  <si>
    <t>Type of Representation</t>
  </si>
  <si>
    <t>relation to model</t>
  </si>
  <si>
    <t>PoI effect type</t>
  </si>
  <si>
    <t>Representational uncertainty</t>
  </si>
  <si>
    <t>Other type of RI uncertainty</t>
  </si>
  <si>
    <t>seasonal and random variability</t>
  </si>
  <si>
    <t>epistemic and aleatory</t>
  </si>
  <si>
    <t>Interval</t>
  </si>
  <si>
    <t>Pure simulation/monolithic/single RI</t>
  </si>
  <si>
    <t>Model accuracy
Type of simulation (EMT vs RMS vs Power Flow)</t>
  </si>
  <si>
    <t>Simulator Limitations
Computanional capacity</t>
  </si>
  <si>
    <t>spatial uncertainty</t>
  </si>
  <si>
    <t>Distribution</t>
  </si>
  <si>
    <t>Pure simulation/Co-simulation/single RI</t>
  </si>
  <si>
    <t>Synchronization and interface between multi-vendor simulation platforms with different time scales 
Synchronization and interface between multiple domain simulations at different time scales
Computanional capacity</t>
  </si>
  <si>
    <t>seasonal variability and spatial uncertainty</t>
  </si>
  <si>
    <t>P-Box</t>
  </si>
  <si>
    <t>Pure simulation/monolithic/multiple RIs</t>
  </si>
  <si>
    <t>Signal exchange synchronization due to communication delays (only for the case of online/real-time data exchange)
Package loss
Computational capacity</t>
  </si>
  <si>
    <t>uncertain initial state</t>
  </si>
  <si>
    <t>Fuzzy Set</t>
  </si>
  <si>
    <t>HIL/single RI</t>
  </si>
  <si>
    <t>Limited bandwidth of the HIL setup 
Experimental measurement (e.g. sensor noise, signal convension card quantization noise)
Time-steps of the real-time simulator 
HIL setup time delay and instability 
Limited capability of the power amplifier for PHIL test (voltage level, power capability) 
Model accuracy  
I/O cards' sampling rate</t>
  </si>
  <si>
    <t xml:space="preserve"> </t>
  </si>
  <si>
    <t>control parameter</t>
  </si>
  <si>
    <t>epistemic</t>
  </si>
  <si>
    <t>Fuzzy Interval</t>
  </si>
  <si>
    <t>PSIL/single RI</t>
  </si>
  <si>
    <t>Model accuracy</t>
  </si>
  <si>
    <t>Dempster-Shafer Structure (DSS)</t>
  </si>
  <si>
    <t>HIL/multiple RIs</t>
  </si>
  <si>
    <t xml:space="preserve">Limited bandwidth of the HIL setup 
Experimental measurement (e.g. sensor noise, signal convension card quantization noise)
Time-step difference of the real-time simulator for each RI
HIL setup time delay and instability 
Limited capability of the power amplifier for PHIL test (voltage level, power capability) 
Model accuracy  </t>
  </si>
  <si>
    <t>Signal exchange synchronization due to communication delays (only for the case of online/real-time data exchange)
Package loss</t>
  </si>
  <si>
    <t>model uncertainty</t>
  </si>
  <si>
    <t>Random Fuzzy Variables (RFV)</t>
  </si>
  <si>
    <t>Pure HW/Single RI</t>
  </si>
  <si>
    <t>Lab feasible grid parameters</t>
  </si>
  <si>
    <t>Measurement</t>
  </si>
  <si>
    <t>(white) noise</t>
  </si>
  <si>
    <t>aleatory</t>
  </si>
  <si>
    <t>Pure HW/Multiple Ris</t>
  </si>
  <si>
    <t>Other combination</t>
  </si>
  <si>
    <t xml:space="preserve">  </t>
  </si>
  <si>
    <t>Simulation setup with same controller as in Lab, but with simplified storage models. Model quality uncertain</t>
  </si>
  <si>
    <t>Full HW setup with custom interfaces - i.e. interfaces are not commercial type; fixed 1s sampling; input data extrinsic</t>
  </si>
  <si>
    <t>power and SOC measurement; epsecially SOC is device-automation dependent and thus source of uncertainty</t>
  </si>
  <si>
    <t>Controller</t>
  </si>
  <si>
    <t>Super Capacitor</t>
  </si>
  <si>
    <t>SC</t>
  </si>
  <si>
    <t>Lithium battery</t>
  </si>
  <si>
    <t>Li</t>
  </si>
  <si>
    <t>Vanadium-Redox Flow Battery</t>
  </si>
  <si>
    <t>VRB</t>
  </si>
  <si>
    <t>Pset_Li</t>
  </si>
  <si>
    <t>eta_SC</t>
  </si>
  <si>
    <t>eta_Li</t>
  </si>
  <si>
    <t>eta_VRB</t>
  </si>
  <si>
    <t>System Breakdown (structure)</t>
  </si>
  <si>
    <t>P_HESS_meas</t>
  </si>
  <si>
    <t>fixed Round-trip delay of 1s</t>
  </si>
  <si>
    <t>power measurement is 1s delayed</t>
  </si>
  <si>
    <t>P_SC_meas</t>
  </si>
  <si>
    <t>P_VRB_meas</t>
  </si>
  <si>
    <t>P_Li_meas</t>
  </si>
  <si>
    <t>Pset_VRB</t>
  </si>
  <si>
    <t>Pset_SC</t>
  </si>
  <si>
    <t>Type of effect</t>
  </si>
  <si>
    <t>rf</t>
  </si>
  <si>
    <t>sc</t>
  </si>
  <si>
    <t>P_SC,max</t>
  </si>
  <si>
    <t>E_SC,max</t>
  </si>
  <si>
    <t>P_VRB,max</t>
  </si>
  <si>
    <t>P_Li,max</t>
  </si>
  <si>
    <t>E_Li,max</t>
  </si>
  <si>
    <t>E_VRB,max</t>
  </si>
  <si>
    <t>System Component List</t>
  </si>
  <si>
    <t>ID</t>
  </si>
  <si>
    <t>Subs. #</t>
  </si>
  <si>
    <t>Subsystem Name</t>
  </si>
  <si>
    <t>Comp. #</t>
  </si>
  <si>
    <t>Component Name</t>
  </si>
  <si>
    <t>Description</t>
  </si>
  <si>
    <t>Device1</t>
  </si>
  <si>
    <t>Energy Storage</t>
  </si>
  <si>
    <t>Super Cap (SC)</t>
  </si>
  <si>
    <t>Lithium Battery</t>
  </si>
  <si>
    <t>real-time controller</t>
  </si>
  <si>
    <t>Control System</t>
  </si>
  <si>
    <t>Grid</t>
  </si>
  <si>
    <t>PCC</t>
  </si>
  <si>
    <t>point of common coupling</t>
  </si>
  <si>
    <t>PoI #</t>
  </si>
  <si>
    <t>1) Target Metric(s)</t>
  </si>
  <si>
    <t>2) Factors in screening</t>
  </si>
  <si>
    <t>Validation</t>
  </si>
  <si>
    <t>Framework</t>
  </si>
  <si>
    <t>Pset_HESS</t>
  </si>
  <si>
    <t>sampler</t>
  </si>
  <si>
    <t xml:space="preserve">System Configuration </t>
  </si>
  <si>
    <t>LithiumBattery</t>
  </si>
  <si>
    <t>Degradation_Li, Losses_HESS</t>
  </si>
  <si>
    <t xml:space="preserve">Screening effects and variability of key optimisation targets on available parameters </t>
  </si>
  <si>
    <t>Characterization of first order and higher order effects of selected parameters</t>
  </si>
  <si>
    <t xml:space="preserve">Non-linear Characterisation of input-output effects for identified key parameters
</t>
  </si>
  <si>
    <t>Param</t>
  </si>
  <si>
    <t>Range</t>
  </si>
  <si>
    <t>1) Potential factor?</t>
  </si>
  <si>
    <t>PoI Target metric(s)</t>
  </si>
  <si>
    <t>2) Factor in screening?</t>
  </si>
  <si>
    <t>idx</t>
  </si>
  <si>
    <t>SC Subsystem ID</t>
  </si>
  <si>
    <t>min</t>
  </si>
  <si>
    <t>max</t>
  </si>
  <si>
    <t>1.1</t>
  </si>
  <si>
    <t>[Parameter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</si>
</sst>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000000"/>
      <name val="Times New Roman"/>
      <family val="1"/>
      <charset val="161"/>
    </font>
    <font>
      <sz val="11"/>
      <color rgb="FF000000"/>
      <name val="Calibri"/>
      <family val="2"/>
      <charset val="16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1" xfId="0" applyBorder="1"/>
    <xf numFmtId="0" fontId="0" fillId="0" borderId="5" xfId="0" applyBorder="1"/>
    <xf numFmtId="0" fontId="0" fillId="0" borderId="1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wrapText="1"/>
    </xf>
    <xf numFmtId="0" fontId="0" fillId="2" borderId="12" xfId="0" applyFill="1" applyBorder="1" applyAlignment="1">
      <alignment horizontal="left" vertical="center" wrapText="1"/>
    </xf>
    <xf numFmtId="0" fontId="0" fillId="2" borderId="12" xfId="0" applyFill="1" applyBorder="1" applyAlignment="1">
      <alignment vertical="center" wrapText="1"/>
    </xf>
    <xf numFmtId="0" fontId="0" fillId="2" borderId="7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left" vertical="center" wrapText="1"/>
    </xf>
    <xf numFmtId="0" fontId="0" fillId="3" borderId="0" xfId="0" applyFill="1"/>
    <xf numFmtId="0" fontId="0" fillId="5" borderId="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/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5" borderId="33" xfId="0" applyFill="1" applyBorder="1" applyAlignment="1">
      <alignment wrapText="1"/>
    </xf>
    <xf numFmtId="0" fontId="0" fillId="2" borderId="33" xfId="0" applyFill="1" applyBorder="1"/>
    <xf numFmtId="0" fontId="0" fillId="3" borderId="33" xfId="0" applyFill="1" applyBorder="1"/>
    <xf numFmtId="0" fontId="1" fillId="0" borderId="0" xfId="0" applyFont="1"/>
    <xf numFmtId="0" fontId="4" fillId="6" borderId="41" xfId="1" applyBorder="1" applyAlignment="1">
      <alignment horizontal="center"/>
    </xf>
    <xf numFmtId="0" fontId="4" fillId="6" borderId="39" xfId="1" applyBorder="1" applyAlignment="1">
      <alignment wrapText="1"/>
    </xf>
    <xf numFmtId="0" fontId="4" fillId="6" borderId="27" xfId="1" applyBorder="1" applyAlignment="1">
      <alignment wrapText="1"/>
    </xf>
    <xf numFmtId="0" fontId="4" fillId="6" borderId="27" xfId="1" applyBorder="1"/>
    <xf numFmtId="0" fontId="4" fillId="6" borderId="27" xfId="1" applyBorder="1" applyAlignment="1">
      <alignment vertical="center" wrapText="1"/>
    </xf>
    <xf numFmtId="0" fontId="4" fillId="6" borderId="31" xfId="1" applyBorder="1" applyAlignment="1">
      <alignment vertical="center" wrapText="1"/>
    </xf>
    <xf numFmtId="0" fontId="4" fillId="6" borderId="45" xfId="1" applyBorder="1" applyAlignment="1">
      <alignment wrapText="1"/>
    </xf>
    <xf numFmtId="0" fontId="4" fillId="6" borderId="43" xfId="1" applyBorder="1" applyAlignment="1">
      <alignment wrapText="1"/>
    </xf>
    <xf numFmtId="0" fontId="4" fillId="6" borderId="42" xfId="1" applyBorder="1"/>
    <xf numFmtId="0" fontId="4" fillId="6" borderId="33" xfId="1" applyBorder="1"/>
    <xf numFmtId="0" fontId="4" fillId="6" borderId="36" xfId="1" applyBorder="1"/>
    <xf numFmtId="0" fontId="4" fillId="6" borderId="36" xfId="1" applyBorder="1" applyAlignment="1">
      <alignment vertical="center" wrapText="1"/>
    </xf>
    <xf numFmtId="0" fontId="4" fillId="6" borderId="31" xfId="1" applyBorder="1" applyAlignment="1">
      <alignment wrapText="1"/>
    </xf>
    <xf numFmtId="0" fontId="4" fillId="6" borderId="47" xfId="1" applyBorder="1" applyAlignment="1">
      <alignment vertical="center" wrapText="1"/>
    </xf>
    <xf numFmtId="0" fontId="4" fillId="6" borderId="0" xfId="1"/>
    <xf numFmtId="0" fontId="4" fillId="6" borderId="33" xfId="1" applyBorder="1" applyAlignment="1">
      <alignment vertical="center" wrapText="1"/>
    </xf>
    <xf numFmtId="0" fontId="4" fillId="6" borderId="0" xfId="1" applyAlignment="1">
      <alignment vertical="center" wrapText="1"/>
    </xf>
    <xf numFmtId="0" fontId="4" fillId="6" borderId="32" xfId="1" applyBorder="1" applyAlignment="1">
      <alignment vertical="center" wrapText="1"/>
    </xf>
    <xf numFmtId="0" fontId="4" fillId="6" borderId="28" xfId="1" applyBorder="1"/>
    <xf numFmtId="0" fontId="1" fillId="8" borderId="37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3" fillId="8" borderId="0" xfId="0" applyFont="1" applyFill="1"/>
    <xf numFmtId="0" fontId="0" fillId="8" borderId="9" xfId="0" applyFill="1" applyBorder="1"/>
    <xf numFmtId="0" fontId="0" fillId="8" borderId="31" xfId="0" applyFill="1" applyBorder="1"/>
    <xf numFmtId="0" fontId="0" fillId="8" borderId="33" xfId="0" applyFill="1" applyBorder="1"/>
    <xf numFmtId="0" fontId="0" fillId="8" borderId="44" xfId="0" applyFill="1" applyBorder="1"/>
    <xf numFmtId="0" fontId="0" fillId="8" borderId="48" xfId="0" applyFill="1" applyBorder="1" applyAlignment="1">
      <alignment vertical="center"/>
    </xf>
    <xf numFmtId="0" fontId="0" fillId="8" borderId="6" xfId="0" applyFill="1" applyBorder="1"/>
    <xf numFmtId="0" fontId="0" fillId="8" borderId="0" xfId="0" applyFill="1"/>
    <xf numFmtId="0" fontId="1" fillId="8" borderId="53" xfId="0" applyFont="1" applyFill="1" applyBorder="1" applyAlignment="1">
      <alignment horizontal="center"/>
    </xf>
    <xf numFmtId="0" fontId="0" fillId="8" borderId="54" xfId="0" applyFill="1" applyBorder="1" applyAlignment="1">
      <alignment vertical="center" wrapText="1"/>
    </xf>
    <xf numFmtId="0" fontId="0" fillId="8" borderId="14" xfId="0" applyFill="1" applyBorder="1" applyAlignment="1">
      <alignment wrapText="1"/>
    </xf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 applyAlignment="1">
      <alignment wrapText="1"/>
    </xf>
    <xf numFmtId="0" fontId="0" fillId="8" borderId="52" xfId="0" applyFill="1" applyBorder="1"/>
    <xf numFmtId="0" fontId="0" fillId="8" borderId="55" xfId="0" applyFill="1" applyBorder="1"/>
    <xf numFmtId="0" fontId="0" fillId="8" borderId="15" xfId="0" applyFill="1" applyBorder="1"/>
    <xf numFmtId="0" fontId="4" fillId="7" borderId="1" xfId="2" applyBorder="1"/>
    <xf numFmtId="0" fontId="1" fillId="6" borderId="40" xfId="1" applyFont="1" applyBorder="1" applyAlignment="1">
      <alignment horizontal="center"/>
    </xf>
    <xf numFmtId="0" fontId="1" fillId="7" borderId="1" xfId="2" applyFont="1" applyBorder="1"/>
    <xf numFmtId="0" fontId="1" fillId="3" borderId="18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27" xfId="0" applyFill="1" applyBorder="1"/>
    <xf numFmtId="0" fontId="0" fillId="3" borderId="28" xfId="0" applyFill="1" applyBorder="1"/>
    <xf numFmtId="0" fontId="1" fillId="4" borderId="17" xfId="0" applyFont="1" applyFill="1" applyBorder="1" applyAlignment="1">
      <alignment horizontal="center"/>
    </xf>
    <xf numFmtId="0" fontId="0" fillId="4" borderId="2" xfId="0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0" fontId="0" fillId="4" borderId="11" xfId="0" applyFill="1" applyBorder="1"/>
    <xf numFmtId="0" fontId="0" fillId="4" borderId="5" xfId="0" applyFill="1" applyBorder="1"/>
    <xf numFmtId="0" fontId="1" fillId="3" borderId="19" xfId="0" applyFont="1" applyFill="1" applyBorder="1" applyAlignment="1">
      <alignment horizontal="center"/>
    </xf>
    <xf numFmtId="49" fontId="0" fillId="3" borderId="30" xfId="0" applyNumberFormat="1" applyFill="1" applyBorder="1" applyAlignment="1">
      <alignment horizontal="left" vertical="center" wrapText="1"/>
    </xf>
    <xf numFmtId="0" fontId="0" fillId="3" borderId="30" xfId="0" applyFill="1" applyBorder="1" applyAlignment="1">
      <alignment horizontal="left" vertical="top" wrapText="1"/>
    </xf>
    <xf numFmtId="0" fontId="0" fillId="3" borderId="24" xfId="0" applyFill="1" applyBorder="1" applyAlignment="1">
      <alignment vertical="center" wrapText="1"/>
    </xf>
    <xf numFmtId="0" fontId="1" fillId="9" borderId="18" xfId="0" applyFont="1" applyFill="1" applyBorder="1" applyAlignment="1">
      <alignment horizontal="center" wrapText="1"/>
    </xf>
    <xf numFmtId="0" fontId="0" fillId="9" borderId="20" xfId="0" applyFill="1" applyBorder="1" applyAlignment="1">
      <alignment horizontal="left" wrapText="1"/>
    </xf>
    <xf numFmtId="0" fontId="0" fillId="9" borderId="1" xfId="0" applyFill="1" applyBorder="1"/>
    <xf numFmtId="0" fontId="0" fillId="9" borderId="6" xfId="0" applyFill="1" applyBorder="1"/>
    <xf numFmtId="0" fontId="1" fillId="5" borderId="19" xfId="0" applyFont="1" applyFill="1" applyBorder="1" applyAlignment="1">
      <alignment horizontal="center"/>
    </xf>
    <xf numFmtId="49" fontId="0" fillId="5" borderId="20" xfId="0" applyNumberFormat="1" applyFill="1" applyBorder="1" applyAlignment="1">
      <alignment horizontal="left" vertical="top" wrapText="1"/>
    </xf>
    <xf numFmtId="0" fontId="0" fillId="5" borderId="12" xfId="0" applyFill="1" applyBorder="1"/>
    <xf numFmtId="0" fontId="0" fillId="5" borderId="7" xfId="0" applyFill="1" applyBorder="1"/>
    <xf numFmtId="0" fontId="0" fillId="3" borderId="52" xfId="0" applyFill="1" applyBorder="1"/>
    <xf numFmtId="0" fontId="0" fillId="3" borderId="58" xfId="0" applyFill="1" applyBorder="1" applyAlignment="1">
      <alignment horizontal="left" vertical="center" wrapText="1"/>
    </xf>
    <xf numFmtId="0" fontId="0" fillId="3" borderId="59" xfId="0" applyFill="1" applyBorder="1" applyAlignment="1">
      <alignment horizontal="left" vertical="center" wrapText="1"/>
    </xf>
    <xf numFmtId="0" fontId="0" fillId="3" borderId="60" xfId="0" applyFill="1" applyBorder="1" applyAlignment="1">
      <alignment horizontal="left" vertical="center" wrapText="1"/>
    </xf>
    <xf numFmtId="0" fontId="0" fillId="3" borderId="61" xfId="0" applyFill="1" applyBorder="1" applyAlignment="1">
      <alignment horizontal="left" vertical="center" wrapText="1"/>
    </xf>
    <xf numFmtId="0" fontId="0" fillId="3" borderId="62" xfId="0" applyFill="1" applyBorder="1" applyAlignment="1">
      <alignment horizontal="left" vertical="center" wrapText="1"/>
    </xf>
    <xf numFmtId="0" fontId="0" fillId="3" borderId="63" xfId="0" applyFill="1" applyBorder="1"/>
    <xf numFmtId="0" fontId="0" fillId="3" borderId="16" xfId="0" applyFill="1" applyBorder="1" applyAlignment="1">
      <alignment horizontal="left" vertical="center" wrapText="1"/>
    </xf>
    <xf numFmtId="0" fontId="0" fillId="9" borderId="11" xfId="0" applyFill="1" applyBorder="1" applyAlignment="1">
      <alignment horizontal="center" vertical="center"/>
    </xf>
    <xf numFmtId="0" fontId="0" fillId="9" borderId="0" xfId="0" applyFill="1"/>
    <xf numFmtId="0" fontId="1" fillId="0" borderId="64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9" borderId="21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10" borderId="5" xfId="0" applyFont="1" applyFill="1" applyBorder="1" applyAlignment="1">
      <alignment horizontal="center" vertical="center" wrapText="1"/>
    </xf>
    <xf numFmtId="0" fontId="8" fillId="0" borderId="0" xfId="0" applyFont="1"/>
    <xf numFmtId="0" fontId="7" fillId="6" borderId="38" xfId="1" applyFont="1" applyBorder="1" applyAlignment="1">
      <alignment vertical="distributed" wrapText="1"/>
    </xf>
    <xf numFmtId="0" fontId="7" fillId="8" borderId="36" xfId="0" applyFont="1" applyFill="1" applyBorder="1" applyAlignment="1">
      <alignment vertical="center" wrapText="1"/>
    </xf>
    <xf numFmtId="0" fontId="9" fillId="0" borderId="0" xfId="0" applyFont="1"/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65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3" borderId="56" xfId="0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wrapText="1"/>
    </xf>
    <xf numFmtId="0" fontId="0" fillId="0" borderId="66" xfId="0" applyBorder="1"/>
    <xf numFmtId="0" fontId="0" fillId="0" borderId="67" xfId="0" applyBorder="1"/>
    <xf numFmtId="0" fontId="0" fillId="0" borderId="35" xfId="0" applyBorder="1"/>
    <xf numFmtId="0" fontId="0" fillId="0" borderId="69" xfId="0" applyBorder="1"/>
    <xf numFmtId="0" fontId="0" fillId="0" borderId="70" xfId="0" applyBorder="1"/>
    <xf numFmtId="0" fontId="0" fillId="0" borderId="30" xfId="0" applyBorder="1"/>
    <xf numFmtId="0" fontId="0" fillId="0" borderId="0" xfId="0" applyBorder="1"/>
    <xf numFmtId="0" fontId="0" fillId="0" borderId="71" xfId="0" applyBorder="1"/>
    <xf numFmtId="0" fontId="0" fillId="0" borderId="72" xfId="0" applyBorder="1"/>
    <xf numFmtId="0" fontId="0" fillId="0" borderId="16" xfId="0" applyBorder="1"/>
    <xf numFmtId="0" fontId="0" fillId="0" borderId="55" xfId="0" applyBorder="1"/>
    <xf numFmtId="0" fontId="0" fillId="0" borderId="50" xfId="0" applyBorder="1"/>
    <xf numFmtId="0" fontId="0" fillId="0" borderId="26" xfId="0" applyBorder="1"/>
    <xf numFmtId="0" fontId="0" fillId="0" borderId="32" xfId="0" applyBorder="1"/>
    <xf numFmtId="0" fontId="0" fillId="0" borderId="73" xfId="0" applyBorder="1"/>
    <xf numFmtId="0" fontId="0" fillId="0" borderId="31" xfId="0" applyBorder="1"/>
    <xf numFmtId="0" fontId="7" fillId="0" borderId="69" xfId="0" applyFont="1" applyBorder="1"/>
    <xf numFmtId="0" fontId="10" fillId="0" borderId="69" xfId="0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1" fillId="0" borderId="68" xfId="0" applyFont="1" applyBorder="1"/>
    <xf numFmtId="0" fontId="11" fillId="0" borderId="70" xfId="0" applyFont="1" applyBorder="1"/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32" xfId="0" applyFont="1" applyFill="1" applyBorder="1" applyAlignment="1">
      <alignment vertical="center" wrapText="1"/>
    </xf>
    <xf numFmtId="0" fontId="1" fillId="11" borderId="71" xfId="0" applyFont="1" applyFill="1" applyBorder="1" applyAlignment="1">
      <alignment horizontal="center" wrapText="1"/>
    </xf>
    <xf numFmtId="0" fontId="1" fillId="5" borderId="71" xfId="0" applyFont="1" applyFill="1" applyBorder="1" applyAlignment="1">
      <alignment horizontal="center" wrapText="1"/>
    </xf>
    <xf numFmtId="0" fontId="1" fillId="5" borderId="74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/>
    </xf>
    <xf numFmtId="0" fontId="0" fillId="5" borderId="54" xfId="0" applyFill="1" applyBorder="1" applyAlignment="1">
      <alignment horizontal="center" vertical="center"/>
    </xf>
    <xf numFmtId="0" fontId="1" fillId="5" borderId="7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0" fillId="5" borderId="36" xfId="0" applyFill="1" applyBorder="1" applyAlignment="1">
      <alignment horizontal="center" vertical="center"/>
    </xf>
    <xf numFmtId="0" fontId="0" fillId="5" borderId="75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12" fillId="9" borderId="18" xfId="0" applyFont="1" applyFill="1" applyBorder="1" applyAlignment="1">
      <alignment horizontal="center" wrapText="1"/>
    </xf>
    <xf numFmtId="0" fontId="0" fillId="3" borderId="29" xfId="0" applyFill="1" applyBorder="1" applyAlignment="1">
      <alignment horizontal="left" vertical="center" wrapText="1"/>
    </xf>
    <xf numFmtId="0" fontId="13" fillId="9" borderId="20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13" fillId="9" borderId="1" xfId="0" applyFont="1" applyFill="1" applyBorder="1"/>
    <xf numFmtId="0" fontId="13" fillId="9" borderId="9" xfId="0" applyFont="1" applyFill="1" applyBorder="1"/>
    <xf numFmtId="0" fontId="13" fillId="0" borderId="0" xfId="0" applyFont="1"/>
    <xf numFmtId="0" fontId="1" fillId="0" borderId="35" xfId="0" applyFont="1" applyBorder="1"/>
    <xf numFmtId="0" fontId="1" fillId="0" borderId="66" xfId="0" applyFont="1" applyBorder="1"/>
    <xf numFmtId="0" fontId="14" fillId="10" borderId="24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wrapText="1"/>
    </xf>
    <xf numFmtId="0" fontId="14" fillId="9" borderId="65" xfId="0" applyFont="1" applyFill="1" applyBorder="1" applyAlignment="1">
      <alignment horizontal="center" vertical="center" wrapText="1"/>
    </xf>
    <xf numFmtId="49" fontId="0" fillId="5" borderId="13" xfId="0" applyNumberForma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49" fontId="0" fillId="5" borderId="14" xfId="0" applyNumberForma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49" fontId="0" fillId="5" borderId="50" xfId="0" applyNumberFormat="1" applyFill="1" applyBorder="1" applyAlignment="1">
      <alignment horizontal="center" vertical="center"/>
    </xf>
    <xf numFmtId="49" fontId="0" fillId="5" borderId="51" xfId="0" applyNumberFormat="1" applyFill="1" applyBorder="1" applyAlignment="1">
      <alignment horizontal="center" vertical="center"/>
    </xf>
    <xf numFmtId="49" fontId="0" fillId="5" borderId="49" xfId="0" applyNumberForma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49" fontId="0" fillId="5" borderId="33" xfId="0" applyNumberFormat="1" applyFill="1" applyBorder="1"/>
    <xf numFmtId="0" fontId="7" fillId="10" borderId="0" xfId="0" applyFont="1" applyFill="1" applyAlignment="1">
      <alignment wrapText="1"/>
    </xf>
    <xf numFmtId="0" fontId="7" fillId="9" borderId="0" xfId="0" applyFont="1" applyFill="1" applyAlignment="1">
      <alignment wrapText="1"/>
    </xf>
  </cellXfs>
  <cellStyles count="3">
    <cellStyle name="20% - Accent3" xfId="2" builtinId="38"/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itonline.sharepoint.com/sites/ERIGrid2.0CollaborationEnvironment/Shared%20Documents/JRA1.2%20Uncertainty%20Representation/HolisticTestDescription_wUncertaintyAnalysis/list%20of%20uncertainties_Template_V3-2.xlsx" TargetMode="External"/><Relationship Id="rId1" Type="http://schemas.openxmlformats.org/officeDocument/2006/relationships/externalLinkPath" Target="/sites/ERIGrid2.0CollaborationEnvironment/Shared%20Documents/JRA1.2%20Uncertainty%20Representation/HolisticTestDescription_wUncertaintyAnalysis/list%20of%20uncertainties_Template_V3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I viewpoint"/>
      <sheetName val="SC Definition &amp; Diagrams"/>
      <sheetName val="SC Parameter Analysis"/>
      <sheetName val="ES viewpoint"/>
      <sheetName val="Taxonomy"/>
    </sheetNames>
    <sheetDataSet>
      <sheetData sheetId="0">
        <row r="2">
          <cell r="A2">
            <v>1</v>
          </cell>
          <cell r="B2" t="str">
            <v xml:space="preserve">Characterization ….  
</v>
          </cell>
          <cell r="C2" t="str">
            <v xml:space="preserve">uncertainty </v>
          </cell>
          <cell r="E2" t="str">
            <v>[type in Target names - if multiple metrics are listed, use ";" as separator]</v>
          </cell>
        </row>
        <row r="3">
          <cell r="A3">
            <v>2</v>
          </cell>
          <cell r="B3" t="str">
            <v xml:space="preserve">Characterization ….  
</v>
          </cell>
          <cell r="C3" t="str">
            <v xml:space="preserve">sensitivity </v>
          </cell>
          <cell r="E3" t="str">
            <v>TM_PoI2</v>
          </cell>
        </row>
        <row r="4">
          <cell r="A4">
            <v>3</v>
          </cell>
          <cell r="B4" t="str">
            <v xml:space="preserve">Verification
</v>
          </cell>
        </row>
        <row r="5">
          <cell r="A5">
            <v>4</v>
          </cell>
          <cell r="B5" t="str">
            <v>Validation</v>
          </cell>
        </row>
      </sheetData>
      <sheetData sheetId="1"/>
      <sheetData sheetId="2"/>
      <sheetData sheetId="3"/>
      <sheetData sheetId="4">
        <row r="3">
          <cell r="C3" t="str">
            <v>seasonal and random variability</v>
          </cell>
          <cell r="D3" t="str">
            <v>epistemic and aleatory</v>
          </cell>
        </row>
        <row r="4">
          <cell r="C4" t="str">
            <v>spatial uncertainty</v>
          </cell>
          <cell r="D4" t="str">
            <v>epistemic and aleatory</v>
          </cell>
        </row>
        <row r="5">
          <cell r="C5" t="str">
            <v>seasonal variability and spatial uncertainty</v>
          </cell>
          <cell r="D5" t="str">
            <v>epistemic and aleatory</v>
          </cell>
        </row>
        <row r="6">
          <cell r="C6" t="str">
            <v>uncertain initial state</v>
          </cell>
          <cell r="D6" t="str">
            <v>epistemic and aleatory</v>
          </cell>
        </row>
        <row r="7">
          <cell r="C7" t="str">
            <v>Uncertain parameter</v>
          </cell>
          <cell r="D7" t="str">
            <v>epistemic and aleatory</v>
          </cell>
        </row>
        <row r="8">
          <cell r="C8" t="str">
            <v>control parameter</v>
          </cell>
          <cell r="D8" t="str">
            <v>epistemic</v>
          </cell>
        </row>
        <row r="9">
          <cell r="C9" t="str">
            <v xml:space="preserve">model (structure) uncertainty </v>
          </cell>
          <cell r="D9" t="str">
            <v>epistemic</v>
          </cell>
        </row>
        <row r="10">
          <cell r="C10" t="str">
            <v>model uncertainty</v>
          </cell>
          <cell r="D10" t="str">
            <v>epistemic</v>
          </cell>
        </row>
        <row r="11">
          <cell r="C11" t="str">
            <v>(white) noise</v>
          </cell>
          <cell r="D11" t="str">
            <v>aleatory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8F5E-3BC4-429E-B1FA-2BA54F843ADA}">
  <sheetPr codeName="Sheet1">
    <tabColor rgb="FFFF9933"/>
  </sheetPr>
  <dimension ref="A1:M17"/>
  <sheetViews>
    <sheetView workbookViewId="0">
      <selection activeCell="G2" sqref="G2"/>
    </sheetView>
  </sheetViews>
  <sheetFormatPr defaultRowHeight="15" x14ac:dyDescent="0.25"/>
  <cols>
    <col min="1" max="1" width="5.28515625" bestFit="1" customWidth="1"/>
    <col min="2" max="2" width="28.42578125" customWidth="1"/>
    <col min="3" max="3" width="13.42578125" bestFit="1" customWidth="1"/>
    <col min="4" max="4" width="33.28515625" customWidth="1"/>
    <col min="5" max="5" width="22.5703125" customWidth="1"/>
    <col min="6" max="6" width="22.5703125" style="189" customWidth="1"/>
    <col min="7" max="7" width="37.7109375" customWidth="1"/>
    <col min="8" max="8" width="34.7109375" customWidth="1"/>
    <col min="11" max="12" width="9" customWidth="1"/>
  </cols>
  <sheetData>
    <row r="1" spans="1:13" ht="15.75" thickBot="1" x14ac:dyDescent="0.3">
      <c r="A1" s="45" t="s">
        <v>128</v>
      </c>
      <c r="B1" s="92" t="s">
        <v>0</v>
      </c>
      <c r="C1" s="88" t="s">
        <v>103</v>
      </c>
      <c r="D1" s="97" t="s">
        <v>1</v>
      </c>
      <c r="E1" s="101" t="s">
        <v>129</v>
      </c>
      <c r="F1" s="183" t="s">
        <v>2</v>
      </c>
      <c r="G1" s="105" t="s">
        <v>130</v>
      </c>
      <c r="H1" s="105" t="s">
        <v>3</v>
      </c>
      <c r="K1" s="1"/>
      <c r="L1" s="1"/>
      <c r="M1" s="1"/>
    </row>
    <row r="2" spans="1:13" ht="60.75" thickBot="1" x14ac:dyDescent="0.3">
      <c r="A2">
        <v>1</v>
      </c>
      <c r="B2" s="93" t="s">
        <v>138</v>
      </c>
      <c r="C2" s="184" t="s">
        <v>4</v>
      </c>
      <c r="D2" s="98"/>
      <c r="E2" s="102" t="s">
        <v>137</v>
      </c>
      <c r="F2" s="185"/>
      <c r="G2" s="106"/>
      <c r="H2" s="106"/>
      <c r="K2" s="1"/>
      <c r="L2" s="1"/>
      <c r="M2" s="1"/>
    </row>
    <row r="3" spans="1:13" ht="45.75" thickBot="1" x14ac:dyDescent="0.3">
      <c r="A3">
        <v>2</v>
      </c>
      <c r="B3" s="93" t="s">
        <v>139</v>
      </c>
      <c r="C3" s="184" t="s">
        <v>5</v>
      </c>
      <c r="D3" s="99"/>
      <c r="E3" s="102"/>
      <c r="F3" s="185"/>
      <c r="G3" s="106"/>
      <c r="H3" s="106"/>
      <c r="K3" s="1"/>
      <c r="L3" s="1"/>
      <c r="M3" s="1"/>
    </row>
    <row r="4" spans="1:13" ht="60" x14ac:dyDescent="0.25">
      <c r="A4">
        <v>3</v>
      </c>
      <c r="B4" s="93" t="s">
        <v>140</v>
      </c>
      <c r="C4" s="184" t="s">
        <v>5</v>
      </c>
      <c r="D4" s="100"/>
      <c r="E4" s="102"/>
      <c r="F4" s="185"/>
      <c r="G4" s="106"/>
      <c r="H4" s="106"/>
      <c r="K4" s="2"/>
    </row>
    <row r="5" spans="1:13" x14ac:dyDescent="0.25">
      <c r="A5">
        <v>4</v>
      </c>
      <c r="B5" s="94" t="s">
        <v>131</v>
      </c>
      <c r="C5" s="186"/>
      <c r="D5" s="90"/>
      <c r="E5" s="103"/>
      <c r="F5" s="187"/>
      <c r="G5" s="107"/>
      <c r="H5" s="107"/>
    </row>
    <row r="6" spans="1:13" x14ac:dyDescent="0.25">
      <c r="B6" s="94"/>
      <c r="C6" s="89"/>
      <c r="D6" s="90"/>
      <c r="E6" s="103"/>
      <c r="F6" s="187"/>
      <c r="G6" s="107"/>
      <c r="H6" s="107"/>
    </row>
    <row r="7" spans="1:13" x14ac:dyDescent="0.25">
      <c r="B7" s="95"/>
      <c r="C7" s="89"/>
      <c r="D7" s="90"/>
      <c r="E7" s="103"/>
      <c r="F7" s="187"/>
      <c r="G7" s="107"/>
      <c r="H7" s="107"/>
    </row>
    <row r="8" spans="1:13" x14ac:dyDescent="0.25">
      <c r="B8" s="95"/>
      <c r="C8" s="89"/>
      <c r="D8" s="90"/>
      <c r="E8" s="103"/>
      <c r="F8" s="187"/>
      <c r="G8" s="107"/>
      <c r="H8" s="107"/>
    </row>
    <row r="9" spans="1:13" x14ac:dyDescent="0.25">
      <c r="B9" s="95"/>
      <c r="C9" s="89"/>
      <c r="D9" s="90"/>
      <c r="E9" s="103"/>
      <c r="F9" s="187"/>
      <c r="G9" s="107"/>
      <c r="H9" s="107"/>
    </row>
    <row r="10" spans="1:13" x14ac:dyDescent="0.25">
      <c r="B10" s="95"/>
      <c r="C10" s="89"/>
      <c r="D10" s="90"/>
      <c r="E10" s="103"/>
      <c r="F10" s="187"/>
      <c r="G10" s="107"/>
      <c r="H10" s="107"/>
    </row>
    <row r="11" spans="1:13" x14ac:dyDescent="0.25">
      <c r="B11" s="95"/>
      <c r="C11" s="89"/>
      <c r="D11" s="90"/>
      <c r="E11" s="103"/>
      <c r="F11" s="187"/>
      <c r="G11" s="107"/>
      <c r="H11" s="107"/>
    </row>
    <row r="12" spans="1:13" x14ac:dyDescent="0.25">
      <c r="B12" s="95"/>
      <c r="C12" s="89"/>
      <c r="D12" s="90"/>
      <c r="E12" s="103"/>
      <c r="F12" s="187"/>
      <c r="G12" s="107"/>
      <c r="H12" s="107"/>
    </row>
    <row r="13" spans="1:13" ht="15.75" thickBot="1" x14ac:dyDescent="0.3">
      <c r="B13" s="96"/>
      <c r="C13" s="89"/>
      <c r="D13" s="91"/>
      <c r="E13" s="104"/>
      <c r="F13" s="188"/>
      <c r="G13" s="108"/>
      <c r="H13" s="108"/>
    </row>
    <row r="17" spans="12:12" ht="17.25" x14ac:dyDescent="0.25">
      <c r="L17" s="7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05F141-901C-443A-9C78-E5B1B22893A8}">
          <x14:formula1>
            <xm:f>'SC Parameter Analysis'!$A$3:$A$69</xm:f>
          </x14:formula1>
          <xm:sqref>G2:H13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F4CA-0095-41E0-BDED-8CA39CA87AA3}">
  <sheetPr codeName="Sheet2">
    <tabColor theme="4" tint="0.39997558519241921"/>
  </sheetPr>
  <dimension ref="A1:R53"/>
  <sheetViews>
    <sheetView workbookViewId="0">
      <selection activeCell="P15" sqref="P15"/>
    </sheetView>
  </sheetViews>
  <sheetFormatPr defaultRowHeight="15" x14ac:dyDescent="0.25"/>
  <cols>
    <col min="1" max="1" width="3.5703125" bestFit="1" customWidth="1"/>
    <col min="2" max="2" width="7.140625" style="33" bestFit="1" customWidth="1"/>
    <col min="3" max="3" width="16.42578125" bestFit="1" customWidth="1"/>
    <col min="4" max="4" width="16.42578125" customWidth="1"/>
    <col min="5" max="5" width="19.85546875" style="33" customWidth="1"/>
    <col min="6" max="6" width="40.28515625" customWidth="1"/>
  </cols>
  <sheetData>
    <row r="1" spans="1:18" x14ac:dyDescent="0.25">
      <c r="A1" s="169" t="s">
        <v>112</v>
      </c>
      <c r="B1" s="169"/>
      <c r="C1" s="169"/>
      <c r="D1" s="170"/>
      <c r="E1" s="170"/>
      <c r="F1" s="171"/>
    </row>
    <row r="2" spans="1:18" ht="19.5" thickBot="1" x14ac:dyDescent="0.35">
      <c r="A2" s="172" t="s">
        <v>113</v>
      </c>
      <c r="B2" s="173" t="s">
        <v>114</v>
      </c>
      <c r="C2" s="30" t="s">
        <v>115</v>
      </c>
      <c r="D2" s="30" t="s">
        <v>116</v>
      </c>
      <c r="E2" s="30" t="s">
        <v>117</v>
      </c>
      <c r="F2" s="174" t="s">
        <v>118</v>
      </c>
      <c r="I2" s="129" t="s">
        <v>8</v>
      </c>
    </row>
    <row r="3" spans="1:18" x14ac:dyDescent="0.25">
      <c r="A3" s="175" t="str">
        <f>_xlfn.TEXTJOIN(".",TRUE,B3,D3)</f>
        <v>1.1</v>
      </c>
      <c r="B3" s="176">
        <v>1</v>
      </c>
      <c r="C3" s="177" t="s">
        <v>124</v>
      </c>
      <c r="D3" s="178">
        <v>1</v>
      </c>
      <c r="E3" s="179" t="s">
        <v>83</v>
      </c>
      <c r="F3" s="180" t="s">
        <v>123</v>
      </c>
    </row>
    <row r="4" spans="1:18" x14ac:dyDescent="0.25">
      <c r="A4" s="175" t="str">
        <f>_xlfn.TEXTJOIN(".",TRUE,B4,D4)</f>
        <v>2.1</v>
      </c>
      <c r="B4" s="181">
        <v>2</v>
      </c>
      <c r="C4" s="181" t="s">
        <v>120</v>
      </c>
      <c r="D4" s="181">
        <v>1</v>
      </c>
      <c r="E4" s="181" t="s">
        <v>121</v>
      </c>
      <c r="F4" s="182"/>
    </row>
    <row r="5" spans="1:18" ht="18.75" x14ac:dyDescent="0.3">
      <c r="A5" s="175" t="str">
        <f t="shared" ref="A5:A52" si="0">_xlfn.TEXTJOIN(".",TRUE,B5,D5)</f>
        <v>2.2</v>
      </c>
      <c r="B5" s="181">
        <v>2</v>
      </c>
      <c r="C5" s="181" t="s">
        <v>120</v>
      </c>
      <c r="D5" s="181">
        <v>2</v>
      </c>
      <c r="E5" s="181" t="s">
        <v>122</v>
      </c>
      <c r="F5" s="182"/>
      <c r="I5" s="129" t="s">
        <v>135</v>
      </c>
    </row>
    <row r="6" spans="1:18" x14ac:dyDescent="0.25">
      <c r="A6" s="175" t="str">
        <f t="shared" si="0"/>
        <v>2.3</v>
      </c>
      <c r="B6" s="181">
        <v>2</v>
      </c>
      <c r="C6" s="181" t="s">
        <v>120</v>
      </c>
      <c r="D6" s="181">
        <v>3</v>
      </c>
      <c r="E6" s="181" t="s">
        <v>89</v>
      </c>
      <c r="F6" s="182"/>
    </row>
    <row r="7" spans="1:18" x14ac:dyDescent="0.25">
      <c r="A7" s="175" t="str">
        <f t="shared" si="0"/>
        <v>3.1</v>
      </c>
      <c r="B7" s="181">
        <v>3</v>
      </c>
      <c r="C7" s="181" t="s">
        <v>125</v>
      </c>
      <c r="D7" s="181">
        <v>1</v>
      </c>
      <c r="E7" s="181" t="s">
        <v>126</v>
      </c>
      <c r="F7" s="182" t="s">
        <v>127</v>
      </c>
    </row>
    <row r="8" spans="1:18" ht="18.75" x14ac:dyDescent="0.3">
      <c r="A8" s="175" t="str">
        <f t="shared" si="0"/>
        <v>4.1</v>
      </c>
      <c r="B8" s="181">
        <v>4</v>
      </c>
      <c r="C8" s="181" t="s">
        <v>132</v>
      </c>
      <c r="D8" s="181">
        <v>1</v>
      </c>
      <c r="E8" s="181" t="s">
        <v>134</v>
      </c>
      <c r="F8" s="182"/>
      <c r="J8" s="129"/>
      <c r="O8" s="158"/>
    </row>
    <row r="9" spans="1:18" ht="15.75" thickBot="1" x14ac:dyDescent="0.3">
      <c r="A9" s="175" t="str">
        <f t="shared" si="0"/>
        <v/>
      </c>
      <c r="B9" s="181"/>
      <c r="C9" s="181"/>
      <c r="D9" s="181"/>
      <c r="E9" s="181"/>
      <c r="F9" s="182"/>
      <c r="O9" s="160" t="s">
        <v>133</v>
      </c>
    </row>
    <row r="10" spans="1:18" x14ac:dyDescent="0.25">
      <c r="A10" s="175" t="str">
        <f t="shared" si="0"/>
        <v/>
      </c>
      <c r="B10" s="181"/>
      <c r="C10" s="181"/>
      <c r="D10" s="181"/>
      <c r="E10" s="181"/>
      <c r="F10" s="182"/>
      <c r="M10" s="191" t="s">
        <v>83</v>
      </c>
      <c r="N10" s="153"/>
      <c r="O10" s="149"/>
    </row>
    <row r="11" spans="1:18" ht="15.75" thickBot="1" x14ac:dyDescent="0.3">
      <c r="A11" s="175" t="str">
        <f t="shared" si="0"/>
        <v/>
      </c>
      <c r="B11" s="181"/>
      <c r="C11" s="181"/>
      <c r="D11" s="181"/>
      <c r="E11" s="181"/>
      <c r="F11" s="182"/>
      <c r="K11" s="157"/>
      <c r="L11" s="156"/>
      <c r="M11" s="165" t="s">
        <v>104</v>
      </c>
      <c r="N11" s="166" t="s">
        <v>105</v>
      </c>
      <c r="O11" s="152"/>
      <c r="P11" s="163"/>
    </row>
    <row r="12" spans="1:18" x14ac:dyDescent="0.25">
      <c r="A12" s="175" t="str">
        <f t="shared" si="0"/>
        <v/>
      </c>
      <c r="B12" s="181"/>
      <c r="C12" s="181"/>
      <c r="D12" s="181"/>
      <c r="E12" s="181"/>
      <c r="F12" s="182"/>
      <c r="K12" s="158"/>
      <c r="L12" s="154"/>
      <c r="N12" s="159"/>
      <c r="P12" s="161"/>
    </row>
    <row r="13" spans="1:18" ht="15.75" thickBot="1" x14ac:dyDescent="0.3">
      <c r="A13" s="175" t="str">
        <f t="shared" si="0"/>
        <v/>
      </c>
      <c r="B13" s="181"/>
      <c r="C13" s="181"/>
      <c r="D13" s="181"/>
      <c r="E13" s="181"/>
      <c r="F13" s="182"/>
      <c r="K13" s="160" t="s">
        <v>102</v>
      </c>
      <c r="L13" s="154"/>
      <c r="N13" s="160" t="s">
        <v>90</v>
      </c>
      <c r="P13" s="162"/>
      <c r="Q13" s="160" t="s">
        <v>101</v>
      </c>
    </row>
    <row r="14" spans="1:18" x14ac:dyDescent="0.25">
      <c r="A14" s="175" t="str">
        <f t="shared" si="0"/>
        <v/>
      </c>
      <c r="B14" s="181"/>
      <c r="C14" s="181"/>
      <c r="D14" s="181"/>
      <c r="E14" s="181"/>
      <c r="F14" s="182"/>
      <c r="J14" s="191" t="s">
        <v>84</v>
      </c>
      <c r="K14" s="149"/>
      <c r="M14" s="191" t="s">
        <v>136</v>
      </c>
      <c r="N14" s="149"/>
      <c r="P14" s="191" t="s">
        <v>88</v>
      </c>
      <c r="Q14" s="153"/>
      <c r="R14" s="149"/>
    </row>
    <row r="15" spans="1:18" x14ac:dyDescent="0.25">
      <c r="A15" s="175" t="str">
        <f t="shared" si="0"/>
        <v/>
      </c>
      <c r="B15" s="181"/>
      <c r="C15" s="181"/>
      <c r="D15" s="181"/>
      <c r="E15" s="181"/>
      <c r="F15" s="182"/>
      <c r="J15" s="190" t="s">
        <v>85</v>
      </c>
      <c r="K15" s="167" t="s">
        <v>106</v>
      </c>
      <c r="M15" s="190" t="s">
        <v>87</v>
      </c>
      <c r="N15" s="167" t="s">
        <v>109</v>
      </c>
      <c r="P15" s="190" t="s">
        <v>89</v>
      </c>
      <c r="Q15" s="154"/>
      <c r="R15" s="167" t="s">
        <v>108</v>
      </c>
    </row>
    <row r="16" spans="1:18" ht="15.75" thickBot="1" x14ac:dyDescent="0.3">
      <c r="A16" s="175" t="str">
        <f t="shared" si="0"/>
        <v/>
      </c>
      <c r="B16" s="181"/>
      <c r="C16" s="181"/>
      <c r="D16" s="181"/>
      <c r="E16" s="181"/>
      <c r="F16" s="182"/>
      <c r="J16" s="164" t="s">
        <v>91</v>
      </c>
      <c r="K16" s="168" t="s">
        <v>107</v>
      </c>
      <c r="M16" s="164" t="s">
        <v>92</v>
      </c>
      <c r="N16" s="168" t="s">
        <v>110</v>
      </c>
      <c r="P16" s="164" t="s">
        <v>93</v>
      </c>
      <c r="Q16" s="155"/>
      <c r="R16" s="168" t="s">
        <v>111</v>
      </c>
    </row>
    <row r="17" spans="1:18" x14ac:dyDescent="0.25">
      <c r="A17" s="175" t="str">
        <f t="shared" si="0"/>
        <v/>
      </c>
      <c r="B17" s="181"/>
      <c r="C17" s="181"/>
      <c r="D17" s="181"/>
      <c r="E17" s="181"/>
      <c r="F17" s="182"/>
      <c r="K17" s="148"/>
      <c r="L17" s="154"/>
      <c r="M17" s="154"/>
      <c r="N17" s="148"/>
      <c r="O17" s="154"/>
      <c r="P17" s="154"/>
      <c r="Q17" s="148"/>
      <c r="R17" s="154"/>
    </row>
    <row r="18" spans="1:18" x14ac:dyDescent="0.25">
      <c r="A18" s="175" t="str">
        <f t="shared" si="0"/>
        <v/>
      </c>
      <c r="B18" s="181"/>
      <c r="C18" s="181"/>
      <c r="D18" s="181"/>
      <c r="E18" s="181"/>
      <c r="F18" s="182"/>
      <c r="K18" s="150" t="s">
        <v>98</v>
      </c>
      <c r="L18" s="154"/>
      <c r="M18" s="154"/>
      <c r="N18" s="150" t="s">
        <v>100</v>
      </c>
      <c r="O18" s="154"/>
      <c r="P18" s="154"/>
      <c r="Q18" s="150" t="s">
        <v>99</v>
      </c>
      <c r="R18" s="154"/>
    </row>
    <row r="19" spans="1:18" ht="15.75" thickBot="1" x14ac:dyDescent="0.3">
      <c r="A19" s="175" t="str">
        <f t="shared" si="0"/>
        <v/>
      </c>
      <c r="B19" s="181"/>
      <c r="C19" s="181"/>
      <c r="D19" s="181"/>
      <c r="E19" s="181"/>
      <c r="F19" s="182"/>
      <c r="K19" s="151"/>
      <c r="L19" s="155"/>
      <c r="M19" s="155"/>
      <c r="N19" s="151"/>
      <c r="O19" s="155"/>
      <c r="P19" s="155"/>
      <c r="Q19" s="151"/>
      <c r="R19" s="155"/>
    </row>
    <row r="20" spans="1:18" x14ac:dyDescent="0.25">
      <c r="A20" s="175" t="str">
        <f t="shared" si="0"/>
        <v/>
      </c>
      <c r="B20" s="181"/>
      <c r="C20" s="181"/>
      <c r="D20" s="181"/>
      <c r="E20" s="181"/>
      <c r="F20" s="182"/>
      <c r="R20" t="s">
        <v>95</v>
      </c>
    </row>
    <row r="21" spans="1:18" x14ac:dyDescent="0.25">
      <c r="A21" s="175" t="str">
        <f t="shared" si="0"/>
        <v/>
      </c>
      <c r="B21" s="181"/>
      <c r="C21" s="181"/>
      <c r="D21" s="181"/>
      <c r="E21" s="181"/>
      <c r="F21" s="182"/>
    </row>
    <row r="22" spans="1:18" x14ac:dyDescent="0.25">
      <c r="A22" s="175" t="str">
        <f t="shared" si="0"/>
        <v/>
      </c>
      <c r="B22" s="181"/>
      <c r="C22" s="181"/>
      <c r="D22" s="181"/>
      <c r="E22" s="181"/>
      <c r="F22" s="182"/>
    </row>
    <row r="23" spans="1:18" x14ac:dyDescent="0.25">
      <c r="A23" s="175" t="str">
        <f t="shared" si="0"/>
        <v/>
      </c>
      <c r="B23" s="181"/>
      <c r="C23" s="181"/>
      <c r="D23" s="181"/>
      <c r="E23" s="181"/>
      <c r="F23" s="182"/>
    </row>
    <row r="24" spans="1:18" x14ac:dyDescent="0.25">
      <c r="A24" s="175" t="str">
        <f t="shared" si="0"/>
        <v/>
      </c>
      <c r="B24" s="181"/>
      <c r="C24" s="181"/>
      <c r="D24" s="181"/>
      <c r="E24" s="181"/>
      <c r="F24" s="182"/>
    </row>
    <row r="25" spans="1:18" x14ac:dyDescent="0.25">
      <c r="A25" s="175" t="str">
        <f t="shared" si="0"/>
        <v/>
      </c>
      <c r="B25" s="181"/>
      <c r="C25" s="181"/>
      <c r="D25" s="181"/>
      <c r="E25" s="181"/>
      <c r="F25" s="182"/>
    </row>
    <row r="26" spans="1:18" x14ac:dyDescent="0.25">
      <c r="A26" s="175" t="str">
        <f t="shared" si="0"/>
        <v/>
      </c>
      <c r="B26" s="181"/>
      <c r="C26" s="181"/>
      <c r="D26" s="181"/>
      <c r="E26" s="181"/>
      <c r="F26" s="182"/>
    </row>
    <row r="27" spans="1:18" x14ac:dyDescent="0.25">
      <c r="A27" s="175" t="str">
        <f t="shared" si="0"/>
        <v/>
      </c>
      <c r="B27" s="181"/>
      <c r="C27" s="181"/>
      <c r="D27" s="181"/>
      <c r="E27" s="181"/>
      <c r="F27" s="182"/>
    </row>
    <row r="28" spans="1:18" x14ac:dyDescent="0.25">
      <c r="A28" s="175" t="str">
        <f t="shared" si="0"/>
        <v/>
      </c>
      <c r="B28" s="181"/>
      <c r="C28" s="181"/>
      <c r="D28" s="181"/>
      <c r="E28" s="181"/>
      <c r="F28" s="182"/>
    </row>
    <row r="29" spans="1:18" x14ac:dyDescent="0.25">
      <c r="A29" s="175" t="str">
        <f t="shared" si="0"/>
        <v/>
      </c>
      <c r="B29" s="181"/>
      <c r="C29" s="181"/>
      <c r="D29" s="181"/>
      <c r="E29" s="181"/>
      <c r="F29" s="182"/>
    </row>
    <row r="30" spans="1:18" x14ac:dyDescent="0.25">
      <c r="A30" s="175" t="str">
        <f t="shared" si="0"/>
        <v/>
      </c>
      <c r="B30" s="181"/>
      <c r="C30" s="181"/>
      <c r="D30" s="181"/>
      <c r="E30" s="181"/>
      <c r="F30" s="182"/>
    </row>
    <row r="31" spans="1:18" x14ac:dyDescent="0.25">
      <c r="A31" s="175" t="str">
        <f t="shared" si="0"/>
        <v/>
      </c>
      <c r="B31" s="181"/>
      <c r="C31" s="181"/>
      <c r="D31" s="181"/>
      <c r="E31" s="181"/>
      <c r="F31" s="182"/>
    </row>
    <row r="32" spans="1:18" x14ac:dyDescent="0.25">
      <c r="A32" s="175" t="str">
        <f t="shared" si="0"/>
        <v/>
      </c>
      <c r="B32" s="181"/>
      <c r="C32" s="181"/>
      <c r="D32" s="181"/>
      <c r="E32" s="181"/>
      <c r="F32" s="182"/>
    </row>
    <row r="33" spans="1:6" x14ac:dyDescent="0.25">
      <c r="A33" s="175" t="str">
        <f t="shared" si="0"/>
        <v/>
      </c>
      <c r="B33" s="181"/>
      <c r="C33" s="181"/>
      <c r="D33" s="181"/>
      <c r="E33" s="181"/>
      <c r="F33" s="182"/>
    </row>
    <row r="34" spans="1:6" x14ac:dyDescent="0.25">
      <c r="A34" s="175" t="str">
        <f t="shared" si="0"/>
        <v/>
      </c>
      <c r="B34" s="181"/>
      <c r="C34" s="181"/>
      <c r="D34" s="181"/>
      <c r="E34" s="181"/>
      <c r="F34" s="182"/>
    </row>
    <row r="35" spans="1:6" x14ac:dyDescent="0.25">
      <c r="A35" s="175" t="str">
        <f t="shared" si="0"/>
        <v/>
      </c>
      <c r="B35" s="181"/>
      <c r="C35" s="181"/>
      <c r="D35" s="181"/>
      <c r="E35" s="181"/>
      <c r="F35" s="182"/>
    </row>
    <row r="36" spans="1:6" x14ac:dyDescent="0.25">
      <c r="A36" s="175" t="str">
        <f t="shared" si="0"/>
        <v/>
      </c>
      <c r="B36" s="181"/>
      <c r="C36" s="181"/>
      <c r="D36" s="181"/>
      <c r="E36" s="181"/>
      <c r="F36" s="182"/>
    </row>
    <row r="37" spans="1:6" x14ac:dyDescent="0.25">
      <c r="A37" s="175" t="str">
        <f t="shared" si="0"/>
        <v/>
      </c>
      <c r="B37" s="181"/>
      <c r="C37" s="181"/>
      <c r="D37" s="181"/>
      <c r="E37" s="181"/>
      <c r="F37" s="182"/>
    </row>
    <row r="38" spans="1:6" x14ac:dyDescent="0.25">
      <c r="A38" s="175" t="str">
        <f t="shared" si="0"/>
        <v/>
      </c>
      <c r="B38" s="181"/>
      <c r="C38" s="181"/>
      <c r="D38" s="181"/>
      <c r="E38" s="181"/>
      <c r="F38" s="182"/>
    </row>
    <row r="39" spans="1:6" x14ac:dyDescent="0.25">
      <c r="A39" s="175" t="str">
        <f t="shared" si="0"/>
        <v/>
      </c>
      <c r="B39" s="181"/>
      <c r="C39" s="181"/>
      <c r="D39" s="181"/>
      <c r="E39" s="181"/>
      <c r="F39" s="182"/>
    </row>
    <row r="40" spans="1:6" x14ac:dyDescent="0.25">
      <c r="A40" s="175" t="str">
        <f t="shared" si="0"/>
        <v/>
      </c>
      <c r="B40" s="181"/>
      <c r="C40" s="181"/>
      <c r="D40" s="181"/>
      <c r="E40" s="181"/>
      <c r="F40" s="182"/>
    </row>
    <row r="41" spans="1:6" x14ac:dyDescent="0.25">
      <c r="A41" s="175" t="str">
        <f t="shared" si="0"/>
        <v/>
      </c>
      <c r="B41" s="181"/>
      <c r="C41" s="181"/>
      <c r="D41" s="181"/>
      <c r="E41" s="181"/>
      <c r="F41" s="182"/>
    </row>
    <row r="42" spans="1:6" x14ac:dyDescent="0.25">
      <c r="A42" s="175" t="str">
        <f t="shared" si="0"/>
        <v/>
      </c>
      <c r="B42" s="181"/>
      <c r="C42" s="181"/>
      <c r="D42" s="181"/>
      <c r="E42" s="181"/>
      <c r="F42" s="182"/>
    </row>
    <row r="43" spans="1:6" x14ac:dyDescent="0.25">
      <c r="A43" s="175" t="str">
        <f t="shared" si="0"/>
        <v/>
      </c>
      <c r="B43" s="181"/>
      <c r="C43" s="181"/>
      <c r="D43" s="181"/>
      <c r="E43" s="181"/>
      <c r="F43" s="182"/>
    </row>
    <row r="44" spans="1:6" x14ac:dyDescent="0.25">
      <c r="A44" s="175" t="str">
        <f t="shared" si="0"/>
        <v/>
      </c>
      <c r="B44" s="181"/>
      <c r="C44" s="181"/>
      <c r="D44" s="181"/>
      <c r="E44" s="181"/>
      <c r="F44" s="182"/>
    </row>
    <row r="45" spans="1:6" x14ac:dyDescent="0.25">
      <c r="A45" s="175" t="str">
        <f t="shared" si="0"/>
        <v/>
      </c>
      <c r="B45" s="181"/>
      <c r="C45" s="181"/>
      <c r="D45" s="181"/>
      <c r="E45" s="181"/>
      <c r="F45" s="182"/>
    </row>
    <row r="46" spans="1:6" x14ac:dyDescent="0.25">
      <c r="A46" s="175" t="str">
        <f t="shared" si="0"/>
        <v/>
      </c>
      <c r="B46" s="181"/>
      <c r="C46" s="181"/>
      <c r="D46" s="181"/>
      <c r="E46" s="181"/>
      <c r="F46" s="182"/>
    </row>
    <row r="47" spans="1:6" x14ac:dyDescent="0.25">
      <c r="A47" s="175" t="str">
        <f t="shared" si="0"/>
        <v/>
      </c>
      <c r="B47" s="181"/>
      <c r="C47" s="181"/>
      <c r="D47" s="181"/>
      <c r="E47" s="181"/>
      <c r="F47" s="182"/>
    </row>
    <row r="48" spans="1:6" x14ac:dyDescent="0.25">
      <c r="A48" s="175" t="str">
        <f t="shared" si="0"/>
        <v/>
      </c>
      <c r="B48" s="181"/>
      <c r="C48" s="181"/>
      <c r="D48" s="181"/>
      <c r="E48" s="181"/>
      <c r="F48" s="182"/>
    </row>
    <row r="49" spans="1:6" x14ac:dyDescent="0.25">
      <c r="A49" s="175" t="str">
        <f t="shared" si="0"/>
        <v/>
      </c>
      <c r="B49" s="181"/>
      <c r="C49" s="181"/>
      <c r="D49" s="181"/>
      <c r="E49" s="181"/>
      <c r="F49" s="182"/>
    </row>
    <row r="50" spans="1:6" x14ac:dyDescent="0.25">
      <c r="A50" s="175" t="str">
        <f t="shared" si="0"/>
        <v/>
      </c>
      <c r="B50" s="181"/>
      <c r="C50" s="181"/>
      <c r="D50" s="181"/>
      <c r="E50" s="181"/>
      <c r="F50" s="182"/>
    </row>
    <row r="51" spans="1:6" x14ac:dyDescent="0.25">
      <c r="A51" s="175" t="str">
        <f t="shared" si="0"/>
        <v/>
      </c>
      <c r="B51" s="181"/>
      <c r="C51" s="181"/>
      <c r="D51" s="181"/>
      <c r="E51" s="181"/>
      <c r="F51" s="182"/>
    </row>
    <row r="52" spans="1:6" x14ac:dyDescent="0.25">
      <c r="A52" s="175" t="str">
        <f t="shared" si="0"/>
        <v/>
      </c>
      <c r="B52" s="181"/>
      <c r="C52" s="181"/>
      <c r="D52" s="181"/>
      <c r="E52" s="181"/>
      <c r="F52" s="182"/>
    </row>
    <row r="53" spans="1:6" x14ac:dyDescent="0.25">
      <c r="A53" s="175" t="str">
        <f t="shared" ref="A53" si="1">_xlfn.TEXTJOIN(".",TRUE,B53,D53)</f>
        <v/>
      </c>
      <c r="B53" s="181"/>
      <c r="C53" s="181"/>
      <c r="D53" s="181"/>
      <c r="E53" s="181"/>
      <c r="F53" s="18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N29"/>
  <sheetViews>
    <sheetView workbookViewId="0">
      <selection activeCell="K16" sqref="A1:K16"/>
    </sheetView>
  </sheetViews>
  <sheetFormatPr defaultRowHeight="15" x14ac:dyDescent="0.25"/>
  <cols>
    <col min="10" max="10" width="10.7109375" bestFit="1" customWidth="1"/>
  </cols>
  <sheetData>
    <row r="2" spans="2:10" ht="18.75" x14ac:dyDescent="0.3">
      <c r="B2" s="129" t="s">
        <v>94</v>
      </c>
    </row>
    <row r="3" spans="2:10" ht="15.75" thickBot="1" x14ac:dyDescent="0.3"/>
    <row r="4" spans="2:10" x14ac:dyDescent="0.25">
      <c r="E4" s="148" t="s">
        <v>83</v>
      </c>
      <c r="F4" s="153"/>
      <c r="G4" s="149"/>
    </row>
    <row r="5" spans="2:10" ht="15.75" thickBot="1" x14ac:dyDescent="0.3">
      <c r="C5" s="157"/>
      <c r="D5" s="156"/>
      <c r="E5" s="165" t="s">
        <v>104</v>
      </c>
      <c r="F5" s="166" t="s">
        <v>105</v>
      </c>
      <c r="G5" s="152"/>
      <c r="H5" s="163"/>
    </row>
    <row r="6" spans="2:10" x14ac:dyDescent="0.25">
      <c r="C6" s="158"/>
      <c r="D6" s="154"/>
      <c r="F6" s="159"/>
      <c r="H6" s="161"/>
    </row>
    <row r="7" spans="2:10" ht="15.75" thickBot="1" x14ac:dyDescent="0.3">
      <c r="C7" s="160" t="s">
        <v>102</v>
      </c>
      <c r="D7" s="154"/>
      <c r="F7" s="160" t="s">
        <v>90</v>
      </c>
      <c r="H7" s="162"/>
      <c r="I7" s="160" t="s">
        <v>101</v>
      </c>
    </row>
    <row r="8" spans="2:10" x14ac:dyDescent="0.25">
      <c r="B8" s="148" t="s">
        <v>84</v>
      </c>
      <c r="C8" s="149"/>
      <c r="E8" s="148" t="s">
        <v>86</v>
      </c>
      <c r="F8" s="149"/>
      <c r="H8" s="148" t="s">
        <v>88</v>
      </c>
      <c r="I8" s="153"/>
      <c r="J8" s="149"/>
    </row>
    <row r="9" spans="2:10" x14ac:dyDescent="0.25">
      <c r="B9" s="150" t="s">
        <v>85</v>
      </c>
      <c r="C9" s="167" t="s">
        <v>106</v>
      </c>
      <c r="E9" s="150" t="s">
        <v>87</v>
      </c>
      <c r="F9" s="167" t="s">
        <v>109</v>
      </c>
      <c r="H9" s="150" t="s">
        <v>89</v>
      </c>
      <c r="I9" s="154"/>
      <c r="J9" s="167" t="s">
        <v>108</v>
      </c>
    </row>
    <row r="10" spans="2:10" ht="15.75" thickBot="1" x14ac:dyDescent="0.3">
      <c r="B10" s="164" t="s">
        <v>91</v>
      </c>
      <c r="C10" s="168" t="s">
        <v>107</v>
      </c>
      <c r="E10" s="164" t="s">
        <v>92</v>
      </c>
      <c r="F10" s="168" t="s">
        <v>110</v>
      </c>
      <c r="H10" s="164" t="s">
        <v>93</v>
      </c>
      <c r="I10" s="155"/>
      <c r="J10" s="168" t="s">
        <v>111</v>
      </c>
    </row>
    <row r="11" spans="2:10" x14ac:dyDescent="0.25">
      <c r="C11" s="148"/>
      <c r="D11" s="154"/>
      <c r="E11" s="154"/>
      <c r="F11" s="148"/>
      <c r="G11" s="154"/>
      <c r="H11" s="154"/>
      <c r="I11" s="148"/>
      <c r="J11" s="154"/>
    </row>
    <row r="12" spans="2:10" x14ac:dyDescent="0.25">
      <c r="C12" s="150" t="s">
        <v>98</v>
      </c>
      <c r="D12" s="154"/>
      <c r="E12" s="154"/>
      <c r="F12" s="150" t="s">
        <v>100</v>
      </c>
      <c r="G12" s="154"/>
      <c r="H12" s="154"/>
      <c r="I12" s="150" t="s">
        <v>99</v>
      </c>
      <c r="J12" s="154"/>
    </row>
    <row r="13" spans="2:10" ht="15.75" thickBot="1" x14ac:dyDescent="0.3">
      <c r="C13" s="151"/>
      <c r="D13" s="155"/>
      <c r="E13" s="155"/>
      <c r="F13" s="151"/>
      <c r="G13" s="155"/>
      <c r="H13" s="155"/>
      <c r="I13" s="151"/>
      <c r="J13" s="155"/>
    </row>
    <row r="14" spans="2:10" x14ac:dyDescent="0.25">
      <c r="J14" t="s">
        <v>95</v>
      </c>
    </row>
    <row r="29" spans="14:14" ht="17.25" x14ac:dyDescent="0.25">
      <c r="N29" s="7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71AA-B627-491D-A681-B444B979A59E}">
  <sheetPr codeName="Sheet4">
    <tabColor rgb="FFFFFF00"/>
  </sheetPr>
  <dimension ref="A1:T69"/>
  <sheetViews>
    <sheetView tabSelected="1" workbookViewId="0">
      <pane xSplit="3" ySplit="2" topLeftCell="D40" activePane="bottomRight" state="frozen"/>
      <selection pane="topRight"/>
      <selection pane="bottomLeft"/>
      <selection pane="bottomRight" activeCell="B40" sqref="B40"/>
    </sheetView>
  </sheetViews>
  <sheetFormatPr defaultRowHeight="15" x14ac:dyDescent="0.25"/>
  <cols>
    <col min="1" max="1" width="6.42578125" style="189" customWidth="1"/>
    <col min="2" max="2" width="19.85546875" style="33" customWidth="1"/>
    <col min="3" max="3" width="10.5703125" style="33" customWidth="1"/>
    <col min="4" max="4" width="20.7109375" style="28" customWidth="1"/>
    <col min="5" max="5" width="10.85546875" style="28" customWidth="1"/>
    <col min="6" max="6" width="12" style="28" customWidth="1"/>
    <col min="7" max="8" width="10.85546875" style="28" customWidth="1"/>
    <col min="9" max="9" width="24.28515625" style="15" customWidth="1"/>
    <col min="10" max="10" width="21.5703125" style="206" customWidth="1"/>
    <col min="11" max="11" width="14.7109375" style="15" customWidth="1"/>
    <col min="12" max="12" width="16.85546875" style="16" bestFit="1" customWidth="1"/>
    <col min="13" max="13" width="11.42578125" style="23" customWidth="1"/>
    <col min="14" max="14" width="5.28515625" style="118" bestFit="1" customWidth="1"/>
    <col min="15" max="15" width="8.7109375" style="207" customWidth="1"/>
    <col min="16" max="16" width="11.5703125" style="23" customWidth="1"/>
    <col min="17" max="17" width="8" style="23" customWidth="1"/>
    <col min="18" max="18" width="21" style="115" customWidth="1"/>
    <col min="19" max="20" width="15.42578125" style="118" customWidth="1"/>
  </cols>
  <sheetData>
    <row r="1" spans="1:20" ht="30" customHeight="1" thickBot="1" x14ac:dyDescent="0.3">
      <c r="A1" s="189" t="s">
        <v>141</v>
      </c>
      <c r="B1" s="134" t="s">
        <v>9</v>
      </c>
      <c r="C1" s="135"/>
      <c r="D1" s="144" t="s">
        <v>10</v>
      </c>
      <c r="E1" s="144" t="s">
        <v>11</v>
      </c>
      <c r="F1" s="144" t="s">
        <v>12</v>
      </c>
      <c r="G1" s="130" t="s">
        <v>142</v>
      </c>
      <c r="H1" s="130" t="s">
        <v>142</v>
      </c>
      <c r="I1" s="136" t="s">
        <v>13</v>
      </c>
      <c r="J1" s="192" t="s">
        <v>14</v>
      </c>
      <c r="K1" s="136" t="s">
        <v>15</v>
      </c>
      <c r="L1" s="138" t="s">
        <v>1</v>
      </c>
      <c r="M1" s="140" t="s">
        <v>143</v>
      </c>
      <c r="N1" s="132" t="s">
        <v>128</v>
      </c>
      <c r="O1" s="193" t="s">
        <v>144</v>
      </c>
      <c r="P1" s="142" t="s">
        <v>145</v>
      </c>
      <c r="Q1" s="142" t="s">
        <v>16</v>
      </c>
      <c r="R1" s="146" t="s">
        <v>17</v>
      </c>
      <c r="S1" s="132" t="s">
        <v>18</v>
      </c>
      <c r="T1" s="132" t="s">
        <v>19</v>
      </c>
    </row>
    <row r="2" spans="1:20" ht="45.75" thickBot="1" x14ac:dyDescent="0.3">
      <c r="A2" s="189" t="s">
        <v>146</v>
      </c>
      <c r="B2" s="29" t="s">
        <v>20</v>
      </c>
      <c r="C2" s="194" t="s">
        <v>147</v>
      </c>
      <c r="D2" s="145"/>
      <c r="E2" s="145"/>
      <c r="F2" s="145"/>
      <c r="G2" s="131" t="s">
        <v>148</v>
      </c>
      <c r="H2" s="131" t="s">
        <v>149</v>
      </c>
      <c r="I2" s="137"/>
      <c r="J2" s="125" t="s">
        <v>21</v>
      </c>
      <c r="K2" s="137"/>
      <c r="L2" s="139"/>
      <c r="M2" s="141"/>
      <c r="N2" s="133"/>
      <c r="O2" s="195"/>
      <c r="P2" s="143"/>
      <c r="Q2" s="143"/>
      <c r="R2" s="147"/>
      <c r="S2" s="133"/>
      <c r="T2" s="133"/>
    </row>
    <row r="3" spans="1:20" ht="45.75" thickBot="1" x14ac:dyDescent="0.3">
      <c r="A3" s="189" t="str">
        <f>_xlfn.TEXTJOIN("-",TRUE,B3:D3)</f>
        <v>Device1-1.1-[Parameter Name]</v>
      </c>
      <c r="B3" s="31" t="s">
        <v>119</v>
      </c>
      <c r="C3" s="196" t="s">
        <v>150</v>
      </c>
      <c r="D3" s="24" t="s">
        <v>151</v>
      </c>
      <c r="E3" s="24"/>
      <c r="F3" s="24"/>
      <c r="G3" s="24"/>
      <c r="H3" s="24"/>
      <c r="I3" s="8" t="s">
        <v>22</v>
      </c>
      <c r="J3" s="197" t="str">
        <f>VLOOKUP(I3,[1]Taxonomy!$C$3:$D$11,2,FALSE)</f>
        <v>epistemic and aleatory</v>
      </c>
      <c r="K3" s="8" t="s">
        <v>23</v>
      </c>
      <c r="L3" s="9"/>
      <c r="M3" s="17" t="s">
        <v>24</v>
      </c>
      <c r="N3" s="121">
        <v>1</v>
      </c>
      <c r="O3" s="198" t="str">
        <f>VLOOKUP(N3,'[1]PoI viewpoint'!A2:E34,5,FALSE)</f>
        <v>[type in Target names - if multiple metrics are listed, use ";" as separator]</v>
      </c>
      <c r="P3" s="18" t="s">
        <v>24</v>
      </c>
      <c r="Q3" s="18" t="s">
        <v>25</v>
      </c>
      <c r="R3" s="110" t="s">
        <v>26</v>
      </c>
      <c r="S3" s="121"/>
      <c r="T3" s="121"/>
    </row>
    <row r="4" spans="1:20" ht="30.75" thickBot="1" x14ac:dyDescent="0.3">
      <c r="A4" s="189" t="str">
        <f t="shared" ref="A4:A67" si="0">_xlfn.TEXTJOIN("-",TRUE,B4:D4)</f>
        <v/>
      </c>
      <c r="B4" s="27"/>
      <c r="C4" s="199"/>
      <c r="D4" s="25"/>
      <c r="E4" s="25"/>
      <c r="F4" s="25"/>
      <c r="G4" s="25"/>
      <c r="H4" s="25"/>
      <c r="I4" s="10" t="s">
        <v>27</v>
      </c>
      <c r="J4" s="197" t="str">
        <f>VLOOKUP(I4,[1]Taxonomy!$C$3:$D$11,2,FALSE)</f>
        <v>epistemic</v>
      </c>
      <c r="K4" s="10"/>
      <c r="L4" s="12"/>
      <c r="M4" s="19"/>
      <c r="N4" s="117"/>
      <c r="O4" s="198" t="e">
        <f>VLOOKUP(N4,'[1]PoI viewpoint'!A3:E35,5,FALSE)</f>
        <v>#N/A</v>
      </c>
      <c r="P4" s="20"/>
      <c r="Q4" s="20"/>
      <c r="R4" s="111"/>
      <c r="S4" s="117"/>
      <c r="T4" s="117"/>
    </row>
    <row r="5" spans="1:20" ht="15.75" thickBot="1" x14ac:dyDescent="0.3">
      <c r="A5" s="189" t="str">
        <f t="shared" si="0"/>
        <v/>
      </c>
      <c r="B5" s="27"/>
      <c r="C5" s="199"/>
      <c r="D5" s="25"/>
      <c r="E5" s="25"/>
      <c r="F5" s="25"/>
      <c r="G5" s="25"/>
      <c r="H5" s="25"/>
      <c r="I5" s="10"/>
      <c r="J5" s="197" t="e">
        <f>VLOOKUP(I5,[1]Taxonomy!$C$3:$D$11,2,FALSE)</f>
        <v>#N/A</v>
      </c>
      <c r="K5" s="10"/>
      <c r="L5" s="11"/>
      <c r="M5" s="19"/>
      <c r="N5" s="117"/>
      <c r="O5" s="198" t="e">
        <f>VLOOKUP(N5,'[1]PoI viewpoint'!A4:E36,5,FALSE)</f>
        <v>#N/A</v>
      </c>
      <c r="P5" s="20"/>
      <c r="Q5" s="20"/>
      <c r="R5" s="111"/>
      <c r="S5" s="117"/>
      <c r="T5" s="117"/>
    </row>
    <row r="6" spans="1:20" ht="15.75" thickBot="1" x14ac:dyDescent="0.3">
      <c r="A6" s="189" t="str">
        <f t="shared" si="0"/>
        <v/>
      </c>
      <c r="B6" s="27"/>
      <c r="C6" s="199"/>
      <c r="D6" s="25"/>
      <c r="E6" s="25"/>
      <c r="F6" s="25"/>
      <c r="G6" s="25"/>
      <c r="H6" s="25"/>
      <c r="I6" s="10"/>
      <c r="J6" s="197" t="e">
        <f>VLOOKUP(I6,[1]Taxonomy!$C$3:$D$11,2,FALSE)</f>
        <v>#N/A</v>
      </c>
      <c r="K6" s="10"/>
      <c r="L6" s="11"/>
      <c r="M6" s="19"/>
      <c r="N6" s="117"/>
      <c r="O6" s="198" t="e">
        <f>VLOOKUP(N6,'[1]PoI viewpoint'!A5:E37,5,FALSE)</f>
        <v>#N/A</v>
      </c>
      <c r="P6" s="20"/>
      <c r="Q6" s="20"/>
      <c r="R6" s="111"/>
      <c r="S6" s="117"/>
      <c r="T6" s="117"/>
    </row>
    <row r="7" spans="1:20" ht="14.25" customHeight="1" thickBot="1" x14ac:dyDescent="0.3">
      <c r="A7" s="189" t="str">
        <f t="shared" si="0"/>
        <v/>
      </c>
      <c r="B7" s="27"/>
      <c r="C7" s="199"/>
      <c r="D7" s="25"/>
      <c r="E7" s="25"/>
      <c r="F7" s="25"/>
      <c r="G7" s="25"/>
      <c r="H7" s="25"/>
      <c r="I7" s="10"/>
      <c r="J7" s="197" t="e">
        <f>VLOOKUP(I7,[1]Taxonomy!$C$3:$D$11,2,FALSE)</f>
        <v>#N/A</v>
      </c>
      <c r="K7" s="10"/>
      <c r="L7" s="12"/>
      <c r="M7" s="19"/>
      <c r="N7" s="117"/>
      <c r="O7" s="198" t="e">
        <f>VLOOKUP(N7,'[1]PoI viewpoint'!A6:E38,5,FALSE)</f>
        <v>#N/A</v>
      </c>
      <c r="P7" s="20"/>
      <c r="Q7" s="20"/>
      <c r="R7" s="111"/>
      <c r="S7" s="117"/>
      <c r="T7" s="117"/>
    </row>
    <row r="8" spans="1:20" ht="15.75" thickBot="1" x14ac:dyDescent="0.3">
      <c r="A8" s="189" t="str">
        <f t="shared" si="0"/>
        <v/>
      </c>
      <c r="B8" s="27"/>
      <c r="C8" s="199"/>
      <c r="D8" s="25"/>
      <c r="E8" s="25"/>
      <c r="F8" s="25"/>
      <c r="G8" s="25"/>
      <c r="H8" s="25"/>
      <c r="I8" s="10"/>
      <c r="J8" s="197" t="e">
        <f>VLOOKUP(I8,[1]Taxonomy!$C$3:$D$11,2,FALSE)</f>
        <v>#N/A</v>
      </c>
      <c r="K8" s="10"/>
      <c r="L8" s="13"/>
      <c r="M8" s="19"/>
      <c r="N8" s="117"/>
      <c r="O8" s="198" t="e">
        <f>VLOOKUP(N8,'[1]PoI viewpoint'!A7:E39,5,FALSE)</f>
        <v>#N/A</v>
      </c>
      <c r="P8" s="20"/>
      <c r="Q8" s="20"/>
      <c r="R8" s="111"/>
      <c r="S8" s="117"/>
      <c r="T8" s="117"/>
    </row>
    <row r="9" spans="1:20" ht="15.75" thickBot="1" x14ac:dyDescent="0.3">
      <c r="A9" s="189" t="str">
        <f t="shared" si="0"/>
        <v/>
      </c>
      <c r="B9" s="27"/>
      <c r="C9" s="199"/>
      <c r="D9" s="25"/>
      <c r="E9" s="25"/>
      <c r="F9" s="25"/>
      <c r="G9" s="25"/>
      <c r="H9" s="25"/>
      <c r="I9" s="10"/>
      <c r="J9" s="197" t="e">
        <f>VLOOKUP(I9,[1]Taxonomy!$C$3:$D$11,2,FALSE)</f>
        <v>#N/A</v>
      </c>
      <c r="K9" s="10"/>
      <c r="L9" s="11"/>
      <c r="M9" s="19"/>
      <c r="N9" s="117"/>
      <c r="O9" s="198" t="e">
        <f>VLOOKUP(N9,'[1]PoI viewpoint'!A8:E40,5,FALSE)</f>
        <v>#N/A</v>
      </c>
      <c r="P9" s="20"/>
      <c r="Q9" s="20"/>
      <c r="R9" s="111"/>
      <c r="S9" s="117"/>
      <c r="T9" s="117"/>
    </row>
    <row r="10" spans="1:20" ht="15.75" thickBot="1" x14ac:dyDescent="0.3">
      <c r="A10" s="189" t="str">
        <f t="shared" si="0"/>
        <v/>
      </c>
      <c r="B10" s="27"/>
      <c r="C10" s="199"/>
      <c r="D10" s="25"/>
      <c r="E10" s="25"/>
      <c r="F10" s="25"/>
      <c r="G10" s="25"/>
      <c r="H10" s="25"/>
      <c r="I10" s="10"/>
      <c r="J10" s="197" t="e">
        <f>VLOOKUP(I10,[1]Taxonomy!$C$3:$D$11,2,FALSE)</f>
        <v>#N/A</v>
      </c>
      <c r="K10" s="10"/>
      <c r="L10" s="11"/>
      <c r="M10" s="19"/>
      <c r="N10" s="117"/>
      <c r="O10" s="198" t="e">
        <f>VLOOKUP(N10,'[1]PoI viewpoint'!A9:E41,5,FALSE)</f>
        <v>#N/A</v>
      </c>
      <c r="P10" s="20"/>
      <c r="Q10" s="20"/>
      <c r="R10" s="111"/>
      <c r="S10" s="117"/>
      <c r="T10" s="117"/>
    </row>
    <row r="11" spans="1:20" ht="15.75" thickBot="1" x14ac:dyDescent="0.3">
      <c r="A11" s="189" t="str">
        <f t="shared" si="0"/>
        <v/>
      </c>
      <c r="B11" s="27"/>
      <c r="C11" s="199"/>
      <c r="D11" s="25"/>
      <c r="E11" s="25"/>
      <c r="F11" s="25"/>
      <c r="G11" s="25"/>
      <c r="H11" s="25"/>
      <c r="I11" s="10"/>
      <c r="J11" s="197" t="e">
        <f>VLOOKUP(I11,[1]Taxonomy!$C$3:$D$11,2,FALSE)</f>
        <v>#N/A</v>
      </c>
      <c r="K11" s="10"/>
      <c r="L11" s="11"/>
      <c r="M11" s="19"/>
      <c r="N11" s="117"/>
      <c r="O11" s="198" t="e">
        <f>VLOOKUP(N11,'[1]PoI viewpoint'!A10:E42,5,FALSE)</f>
        <v>#N/A</v>
      </c>
      <c r="P11" s="20"/>
      <c r="Q11" s="20"/>
      <c r="R11" s="111"/>
      <c r="S11" s="117"/>
      <c r="T11" s="117"/>
    </row>
    <row r="12" spans="1:20" ht="15.75" thickBot="1" x14ac:dyDescent="0.3">
      <c r="A12" s="189" t="str">
        <f t="shared" si="0"/>
        <v/>
      </c>
      <c r="B12" s="27"/>
      <c r="C12" s="199"/>
      <c r="D12" s="25"/>
      <c r="E12" s="25"/>
      <c r="F12" s="25"/>
      <c r="G12" s="25"/>
      <c r="H12" s="25"/>
      <c r="I12" s="10"/>
      <c r="J12" s="197" t="e">
        <f>VLOOKUP(I12,[1]Taxonomy!$C$3:$D$11,2,FALSE)</f>
        <v>#N/A</v>
      </c>
      <c r="K12" s="10"/>
      <c r="L12" s="11"/>
      <c r="M12" s="19"/>
      <c r="N12" s="117"/>
      <c r="O12" s="198" t="e">
        <f>VLOOKUP(N12,'[1]PoI viewpoint'!A11:E43,5,FALSE)</f>
        <v>#N/A</v>
      </c>
      <c r="P12" s="20"/>
      <c r="Q12" s="20"/>
      <c r="R12" s="111"/>
      <c r="S12" s="117"/>
      <c r="T12" s="117"/>
    </row>
    <row r="13" spans="1:20" ht="15.75" thickBot="1" x14ac:dyDescent="0.3">
      <c r="A13" s="189" t="str">
        <f t="shared" si="0"/>
        <v/>
      </c>
      <c r="B13" s="27"/>
      <c r="C13" s="199"/>
      <c r="D13" s="25"/>
      <c r="E13" s="25"/>
      <c r="F13" s="25"/>
      <c r="G13" s="25"/>
      <c r="H13" s="25"/>
      <c r="I13" s="10"/>
      <c r="J13" s="197" t="e">
        <f>VLOOKUP(I13,[1]Taxonomy!$C$3:$D$11,2,FALSE)</f>
        <v>#N/A</v>
      </c>
      <c r="K13" s="10"/>
      <c r="L13" s="11"/>
      <c r="M13" s="19"/>
      <c r="N13" s="117"/>
      <c r="O13" s="198" t="e">
        <f>VLOOKUP(N13,'[1]PoI viewpoint'!A12:E44,5,FALSE)</f>
        <v>#N/A</v>
      </c>
      <c r="P13" s="20"/>
      <c r="Q13" s="20"/>
      <c r="R13" s="111"/>
      <c r="S13" s="117"/>
      <c r="T13" s="117"/>
    </row>
    <row r="14" spans="1:20" ht="15.75" thickBot="1" x14ac:dyDescent="0.3">
      <c r="A14" s="189" t="str">
        <f t="shared" si="0"/>
        <v/>
      </c>
      <c r="B14" s="27"/>
      <c r="C14" s="199"/>
      <c r="D14" s="25"/>
      <c r="E14" s="25"/>
      <c r="F14" s="25"/>
      <c r="G14" s="25"/>
      <c r="H14" s="25"/>
      <c r="I14" s="10"/>
      <c r="J14" s="197" t="e">
        <f>VLOOKUP(I14,[1]Taxonomy!$C$3:$D$11,2,FALSE)</f>
        <v>#N/A</v>
      </c>
      <c r="K14" s="10"/>
      <c r="L14" s="11"/>
      <c r="M14" s="19"/>
      <c r="N14" s="117"/>
      <c r="O14" s="198" t="e">
        <f>VLOOKUP(N14,'[1]PoI viewpoint'!A13:E45,5,FALSE)</f>
        <v>#N/A</v>
      </c>
      <c r="P14" s="20"/>
      <c r="Q14" s="20"/>
      <c r="R14" s="111"/>
      <c r="S14" s="117"/>
      <c r="T14" s="117"/>
    </row>
    <row r="15" spans="1:20" ht="15.75" thickBot="1" x14ac:dyDescent="0.3">
      <c r="A15" s="189" t="str">
        <f t="shared" si="0"/>
        <v/>
      </c>
      <c r="B15" s="27"/>
      <c r="C15" s="199"/>
      <c r="D15" s="25"/>
      <c r="E15" s="25"/>
      <c r="F15" s="25"/>
      <c r="G15" s="25"/>
      <c r="H15" s="25"/>
      <c r="I15" s="10"/>
      <c r="J15" s="197" t="e">
        <f>VLOOKUP(I15,[1]Taxonomy!$C$3:$D$11,2,FALSE)</f>
        <v>#N/A</v>
      </c>
      <c r="K15" s="10"/>
      <c r="L15" s="11"/>
      <c r="M15" s="19"/>
      <c r="N15" s="117"/>
      <c r="O15" s="198" t="e">
        <f>VLOOKUP(N15,'[1]PoI viewpoint'!A14:E46,5,FALSE)</f>
        <v>#N/A</v>
      </c>
      <c r="P15" s="20"/>
      <c r="Q15" s="20"/>
      <c r="R15" s="111"/>
      <c r="S15" s="117"/>
      <c r="T15" s="117"/>
    </row>
    <row r="16" spans="1:20" ht="15.75" thickBot="1" x14ac:dyDescent="0.3">
      <c r="A16" s="189" t="str">
        <f t="shared" si="0"/>
        <v/>
      </c>
      <c r="B16" s="27"/>
      <c r="C16" s="199"/>
      <c r="D16" s="25"/>
      <c r="E16" s="25"/>
      <c r="F16" s="25"/>
      <c r="G16" s="25"/>
      <c r="H16" s="25"/>
      <c r="I16" s="10"/>
      <c r="J16" s="197" t="e">
        <f>VLOOKUP(I16,[1]Taxonomy!$C$3:$D$11,2,FALSE)</f>
        <v>#N/A</v>
      </c>
      <c r="K16" s="10"/>
      <c r="L16" s="11"/>
      <c r="M16" s="19"/>
      <c r="N16" s="117"/>
      <c r="O16" s="198" t="e">
        <f>VLOOKUP(N16,'[1]PoI viewpoint'!A15:E47,5,FALSE)</f>
        <v>#N/A</v>
      </c>
      <c r="P16" s="20"/>
      <c r="Q16" s="20"/>
      <c r="R16" s="111"/>
      <c r="S16" s="117"/>
      <c r="T16" s="117"/>
    </row>
    <row r="17" spans="1:20" ht="15.75" thickBot="1" x14ac:dyDescent="0.3">
      <c r="A17" s="189" t="str">
        <f t="shared" si="0"/>
        <v/>
      </c>
      <c r="B17" s="27"/>
      <c r="C17" s="199"/>
      <c r="D17" s="25"/>
      <c r="E17" s="25"/>
      <c r="F17" s="25"/>
      <c r="G17" s="25"/>
      <c r="H17" s="25"/>
      <c r="I17" s="10"/>
      <c r="J17" s="197" t="e">
        <f>VLOOKUP(I17,[1]Taxonomy!$C$3:$D$11,2,FALSE)</f>
        <v>#N/A</v>
      </c>
      <c r="K17" s="10"/>
      <c r="L17" s="13"/>
      <c r="M17" s="19"/>
      <c r="N17" s="117"/>
      <c r="O17" s="198" t="e">
        <f>VLOOKUP(N17,'[1]PoI viewpoint'!A16:E48,5,FALSE)</f>
        <v>#N/A</v>
      </c>
      <c r="P17" s="20"/>
      <c r="Q17" s="20"/>
      <c r="R17" s="111"/>
      <c r="S17" s="117"/>
      <c r="T17" s="117"/>
    </row>
    <row r="18" spans="1:20" ht="15.75" thickBot="1" x14ac:dyDescent="0.3">
      <c r="A18" s="189" t="str">
        <f t="shared" si="0"/>
        <v/>
      </c>
      <c r="B18" s="27"/>
      <c r="C18" s="199"/>
      <c r="D18" s="25"/>
      <c r="E18" s="25"/>
      <c r="F18" s="25"/>
      <c r="G18" s="25"/>
      <c r="H18" s="25"/>
      <c r="I18" s="10"/>
      <c r="J18" s="197" t="e">
        <f>VLOOKUP(I18,[1]Taxonomy!$C$3:$D$11,2,FALSE)</f>
        <v>#N/A</v>
      </c>
      <c r="K18" s="10"/>
      <c r="L18" s="11"/>
      <c r="M18" s="19"/>
      <c r="N18" s="117"/>
      <c r="O18" s="198" t="e">
        <f>VLOOKUP(N18,'[1]PoI viewpoint'!A17:E49,5,FALSE)</f>
        <v>#N/A</v>
      </c>
      <c r="P18" s="20"/>
      <c r="Q18" s="20"/>
      <c r="R18" s="111"/>
      <c r="S18" s="117"/>
      <c r="T18" s="117"/>
    </row>
    <row r="19" spans="1:20" ht="15.75" thickBot="1" x14ac:dyDescent="0.3">
      <c r="A19" s="189" t="str">
        <f t="shared" si="0"/>
        <v/>
      </c>
      <c r="B19" s="27"/>
      <c r="C19" s="199"/>
      <c r="D19" s="25"/>
      <c r="E19" s="25"/>
      <c r="F19" s="25"/>
      <c r="G19" s="25"/>
      <c r="H19" s="25"/>
      <c r="I19" s="10"/>
      <c r="J19" s="197" t="e">
        <f>VLOOKUP(I19,[1]Taxonomy!$C$3:$D$11,2,FALSE)</f>
        <v>#N/A</v>
      </c>
      <c r="K19" s="10"/>
      <c r="L19" s="13"/>
      <c r="M19" s="19"/>
      <c r="N19" s="117"/>
      <c r="O19" s="198" t="e">
        <f>VLOOKUP(N19,'[1]PoI viewpoint'!A18:E50,5,FALSE)</f>
        <v>#N/A</v>
      </c>
      <c r="P19" s="20"/>
      <c r="Q19" s="20"/>
      <c r="R19" s="111"/>
      <c r="S19" s="117"/>
      <c r="T19" s="117"/>
    </row>
    <row r="20" spans="1:20" ht="15.75" thickBot="1" x14ac:dyDescent="0.3">
      <c r="A20" s="189" t="str">
        <f t="shared" si="0"/>
        <v/>
      </c>
      <c r="B20" s="27"/>
      <c r="C20" s="199"/>
      <c r="D20" s="25"/>
      <c r="E20" s="25"/>
      <c r="F20" s="25"/>
      <c r="G20" s="25"/>
      <c r="H20" s="25"/>
      <c r="I20" s="10"/>
      <c r="J20" s="197" t="e">
        <f>VLOOKUP(I20,[1]Taxonomy!$C$3:$D$11,2,FALSE)</f>
        <v>#N/A</v>
      </c>
      <c r="K20" s="10"/>
      <c r="L20" s="13"/>
      <c r="M20" s="19"/>
      <c r="N20" s="117"/>
      <c r="O20" s="198" t="e">
        <f>VLOOKUP(N20,'[1]PoI viewpoint'!A19:E51,5,FALSE)</f>
        <v>#N/A</v>
      </c>
      <c r="P20" s="20"/>
      <c r="Q20" s="20"/>
      <c r="R20" s="111"/>
      <c r="S20" s="117"/>
      <c r="T20" s="117"/>
    </row>
    <row r="21" spans="1:20" ht="15.75" thickBot="1" x14ac:dyDescent="0.3">
      <c r="A21" s="189" t="str">
        <f t="shared" si="0"/>
        <v/>
      </c>
      <c r="B21" s="27"/>
      <c r="C21" s="199"/>
      <c r="D21" s="25"/>
      <c r="E21" s="25"/>
      <c r="F21" s="25"/>
      <c r="G21" s="25"/>
      <c r="H21" s="25"/>
      <c r="I21" s="10"/>
      <c r="J21" s="197" t="e">
        <f>VLOOKUP(I21,[1]Taxonomy!$C$3:$D$11,2,FALSE)</f>
        <v>#N/A</v>
      </c>
      <c r="K21" s="10"/>
      <c r="L21" s="13"/>
      <c r="M21" s="19"/>
      <c r="N21" s="117"/>
      <c r="O21" s="198" t="e">
        <f>VLOOKUP(N21,'[1]PoI viewpoint'!A20:E52,5,FALSE)</f>
        <v>#N/A</v>
      </c>
      <c r="P21" s="20"/>
      <c r="Q21" s="20"/>
      <c r="R21" s="111"/>
      <c r="S21" s="117"/>
      <c r="T21" s="117"/>
    </row>
    <row r="22" spans="1:20" ht="15.75" thickBot="1" x14ac:dyDescent="0.3">
      <c r="A22" s="189" t="str">
        <f t="shared" si="0"/>
        <v/>
      </c>
      <c r="B22" s="27"/>
      <c r="C22" s="199"/>
      <c r="D22" s="25"/>
      <c r="E22" s="25"/>
      <c r="F22" s="25"/>
      <c r="G22" s="25"/>
      <c r="H22" s="25"/>
      <c r="I22" s="10"/>
      <c r="J22" s="197" t="e">
        <f>VLOOKUP(I22,[1]Taxonomy!$C$3:$D$11,2,FALSE)</f>
        <v>#N/A</v>
      </c>
      <c r="K22" s="10"/>
      <c r="L22" s="13"/>
      <c r="M22" s="19"/>
      <c r="N22" s="117"/>
      <c r="O22" s="198" t="e">
        <f>VLOOKUP(N22,'[1]PoI viewpoint'!A21:E53,5,FALSE)</f>
        <v>#N/A</v>
      </c>
      <c r="P22" s="20"/>
      <c r="Q22" s="20"/>
      <c r="R22" s="111"/>
      <c r="S22" s="117"/>
      <c r="T22" s="117"/>
    </row>
    <row r="23" spans="1:20" ht="15.75" thickBot="1" x14ac:dyDescent="0.3">
      <c r="A23" s="189" t="str">
        <f t="shared" si="0"/>
        <v/>
      </c>
      <c r="B23" s="27"/>
      <c r="C23" s="199"/>
      <c r="D23" s="25"/>
      <c r="E23" s="25"/>
      <c r="F23" s="25"/>
      <c r="G23" s="25"/>
      <c r="H23" s="25"/>
      <c r="I23" s="10"/>
      <c r="J23" s="197" t="e">
        <f>VLOOKUP(I23,[1]Taxonomy!$C$3:$D$11,2,FALSE)</f>
        <v>#N/A</v>
      </c>
      <c r="K23" s="10"/>
      <c r="L23" s="11"/>
      <c r="M23" s="19"/>
      <c r="N23" s="117"/>
      <c r="O23" s="198" t="e">
        <f>VLOOKUP(N23,'[1]PoI viewpoint'!A22:E54,5,FALSE)</f>
        <v>#N/A</v>
      </c>
      <c r="P23" s="20"/>
      <c r="Q23" s="20"/>
      <c r="R23" s="111"/>
      <c r="S23" s="117"/>
      <c r="T23" s="117"/>
    </row>
    <row r="24" spans="1:20" ht="15.75" thickBot="1" x14ac:dyDescent="0.3">
      <c r="A24" s="189" t="str">
        <f t="shared" si="0"/>
        <v/>
      </c>
      <c r="B24" s="27"/>
      <c r="C24" s="199"/>
      <c r="D24" s="25"/>
      <c r="E24" s="25"/>
      <c r="F24" s="25"/>
      <c r="G24" s="25"/>
      <c r="H24" s="25"/>
      <c r="I24" s="10"/>
      <c r="J24" s="197" t="e">
        <f>VLOOKUP(I24,[1]Taxonomy!$C$3:$D$11,2,FALSE)</f>
        <v>#N/A</v>
      </c>
      <c r="K24" s="10"/>
      <c r="L24" s="11"/>
      <c r="M24" s="19"/>
      <c r="N24" s="117"/>
      <c r="O24" s="198" t="e">
        <f>VLOOKUP(N24,'[1]PoI viewpoint'!A23:E55,5,FALSE)</f>
        <v>#N/A</v>
      </c>
      <c r="P24" s="20"/>
      <c r="Q24" s="20"/>
      <c r="R24" s="111"/>
      <c r="S24" s="117"/>
      <c r="T24" s="117"/>
    </row>
    <row r="25" spans="1:20" ht="15.75" thickBot="1" x14ac:dyDescent="0.3">
      <c r="A25" s="189" t="str">
        <f t="shared" si="0"/>
        <v/>
      </c>
      <c r="B25" s="27"/>
      <c r="C25" s="199"/>
      <c r="D25" s="25"/>
      <c r="E25" s="25"/>
      <c r="F25" s="25"/>
      <c r="G25" s="25"/>
      <c r="H25" s="25"/>
      <c r="I25" s="10"/>
      <c r="J25" s="197" t="e">
        <f>VLOOKUP(I25,[1]Taxonomy!$C$3:$D$11,2,FALSE)</f>
        <v>#N/A</v>
      </c>
      <c r="K25" s="10"/>
      <c r="L25" s="11"/>
      <c r="M25" s="19"/>
      <c r="N25" s="117"/>
      <c r="O25" s="198" t="e">
        <f>VLOOKUP(N25,'[1]PoI viewpoint'!A24:E56,5,FALSE)</f>
        <v>#N/A</v>
      </c>
      <c r="P25" s="20"/>
      <c r="Q25" s="20"/>
      <c r="R25" s="111"/>
      <c r="S25" s="117"/>
      <c r="T25" s="117"/>
    </row>
    <row r="26" spans="1:20" ht="15.75" thickBot="1" x14ac:dyDescent="0.3">
      <c r="A26" s="189" t="str">
        <f t="shared" si="0"/>
        <v/>
      </c>
      <c r="B26" s="27"/>
      <c r="C26" s="199"/>
      <c r="D26" s="25"/>
      <c r="E26" s="25"/>
      <c r="F26" s="25"/>
      <c r="G26" s="25"/>
      <c r="H26" s="25"/>
      <c r="I26" s="10"/>
      <c r="J26" s="197" t="e">
        <f>VLOOKUP(I26,[1]Taxonomy!$C$3:$D$11,2,FALSE)</f>
        <v>#N/A</v>
      </c>
      <c r="K26" s="10"/>
      <c r="L26" s="11"/>
      <c r="M26" s="19"/>
      <c r="N26" s="117"/>
      <c r="O26" s="198" t="e">
        <f>VLOOKUP(N26,'[1]PoI viewpoint'!A25:E57,5,FALSE)</f>
        <v>#N/A</v>
      </c>
      <c r="P26" s="20"/>
      <c r="Q26" s="20"/>
      <c r="R26" s="111"/>
      <c r="S26" s="117"/>
      <c r="T26" s="117"/>
    </row>
    <row r="27" spans="1:20" ht="15.75" thickBot="1" x14ac:dyDescent="0.3">
      <c r="A27" s="189" t="str">
        <f t="shared" si="0"/>
        <v/>
      </c>
      <c r="B27" s="27"/>
      <c r="C27" s="199"/>
      <c r="D27" s="25"/>
      <c r="E27" s="25"/>
      <c r="F27" s="25"/>
      <c r="G27" s="25"/>
      <c r="H27" s="25"/>
      <c r="I27" s="10"/>
      <c r="J27" s="197" t="e">
        <f>VLOOKUP(I27,[1]Taxonomy!$C$3:$D$11,2,FALSE)</f>
        <v>#N/A</v>
      </c>
      <c r="K27" s="10"/>
      <c r="L27" s="11"/>
      <c r="M27" s="19"/>
      <c r="N27" s="117"/>
      <c r="O27" s="198" t="e">
        <f>VLOOKUP(N27,'[1]PoI viewpoint'!A26:E58,5,FALSE)</f>
        <v>#N/A</v>
      </c>
      <c r="P27" s="20"/>
      <c r="Q27" s="20"/>
      <c r="R27" s="111"/>
      <c r="S27" s="117"/>
      <c r="T27" s="117"/>
    </row>
    <row r="28" spans="1:20" ht="15.75" thickBot="1" x14ac:dyDescent="0.3">
      <c r="A28" s="189" t="str">
        <f t="shared" si="0"/>
        <v/>
      </c>
      <c r="B28" s="27"/>
      <c r="C28" s="199"/>
      <c r="D28" s="25"/>
      <c r="E28" s="25"/>
      <c r="F28" s="25"/>
      <c r="G28" s="25"/>
      <c r="H28" s="25"/>
      <c r="I28" s="10"/>
      <c r="J28" s="197" t="e">
        <f>VLOOKUP(I28,[1]Taxonomy!$C$3:$D$11,2,FALSE)</f>
        <v>#N/A</v>
      </c>
      <c r="K28" s="10"/>
      <c r="L28" s="11"/>
      <c r="M28" s="19"/>
      <c r="N28" s="117"/>
      <c r="O28" s="198" t="e">
        <f>VLOOKUP(N28,'[1]PoI viewpoint'!A27:E59,5,FALSE)</f>
        <v>#N/A</v>
      </c>
      <c r="P28" s="20"/>
      <c r="Q28" s="20"/>
      <c r="R28" s="111"/>
      <c r="S28" s="117"/>
      <c r="T28" s="117"/>
    </row>
    <row r="29" spans="1:20" ht="15.75" thickBot="1" x14ac:dyDescent="0.3">
      <c r="A29" s="189" t="str">
        <f t="shared" si="0"/>
        <v/>
      </c>
      <c r="B29" s="27"/>
      <c r="C29" s="199"/>
      <c r="D29" s="25"/>
      <c r="E29" s="25"/>
      <c r="F29" s="25"/>
      <c r="G29" s="25"/>
      <c r="H29" s="25"/>
      <c r="I29" s="10"/>
      <c r="J29" s="197" t="e">
        <f>VLOOKUP(I29,[1]Taxonomy!$C$3:$D$11,2,FALSE)</f>
        <v>#N/A</v>
      </c>
      <c r="K29" s="10"/>
      <c r="L29" s="11"/>
      <c r="M29" s="19"/>
      <c r="N29" s="117"/>
      <c r="O29" s="198" t="e">
        <f>VLOOKUP(N29,'[1]PoI viewpoint'!A28:E60,5,FALSE)</f>
        <v>#N/A</v>
      </c>
      <c r="P29" s="20"/>
      <c r="Q29" s="20"/>
      <c r="R29" s="111"/>
      <c r="S29" s="117"/>
      <c r="T29" s="117"/>
    </row>
    <row r="30" spans="1:20" ht="15.75" thickBot="1" x14ac:dyDescent="0.3">
      <c r="A30" s="189" t="str">
        <f t="shared" si="0"/>
        <v/>
      </c>
      <c r="B30" s="34"/>
      <c r="C30" s="199"/>
      <c r="D30" s="35"/>
      <c r="E30" s="35"/>
      <c r="F30" s="35"/>
      <c r="G30" s="35"/>
      <c r="H30" s="35"/>
      <c r="I30" s="10"/>
      <c r="J30" s="197" t="e">
        <f>VLOOKUP(I30,[1]Taxonomy!$C$3:$D$11,2,FALSE)</f>
        <v>#N/A</v>
      </c>
      <c r="K30" s="10"/>
      <c r="L30" s="36"/>
      <c r="M30" s="37"/>
      <c r="N30" s="117"/>
      <c r="O30" s="198" t="e">
        <f>VLOOKUP(N30,'[1]PoI viewpoint'!A29:E61,5,FALSE)</f>
        <v>#N/A</v>
      </c>
      <c r="P30" s="20"/>
      <c r="Q30" s="20"/>
      <c r="R30" s="112"/>
      <c r="S30" s="117"/>
      <c r="T30" s="117"/>
    </row>
    <row r="31" spans="1:20" ht="15.75" thickBot="1" x14ac:dyDescent="0.3">
      <c r="A31" s="189" t="str">
        <f t="shared" si="0"/>
        <v/>
      </c>
      <c r="B31" s="34"/>
      <c r="C31" s="199"/>
      <c r="D31" s="35"/>
      <c r="E31" s="35"/>
      <c r="F31" s="35"/>
      <c r="G31" s="35"/>
      <c r="H31" s="35"/>
      <c r="I31" s="10"/>
      <c r="J31" s="197" t="e">
        <f>VLOOKUP(I31,[1]Taxonomy!$C$3:$D$11,2,FALSE)</f>
        <v>#N/A</v>
      </c>
      <c r="K31" s="10"/>
      <c r="L31" s="36"/>
      <c r="M31" s="37"/>
      <c r="N31" s="117"/>
      <c r="O31" s="198" t="e">
        <f>VLOOKUP(N31,'[1]PoI viewpoint'!A30:E62,5,FALSE)</f>
        <v>#N/A</v>
      </c>
      <c r="P31" s="20"/>
      <c r="Q31" s="20"/>
      <c r="R31" s="112"/>
      <c r="S31" s="117"/>
      <c r="T31" s="117"/>
    </row>
    <row r="32" spans="1:20" ht="15.75" thickBot="1" x14ac:dyDescent="0.3">
      <c r="A32" s="189" t="str">
        <f t="shared" si="0"/>
        <v/>
      </c>
      <c r="B32" s="32"/>
      <c r="C32" s="200"/>
      <c r="D32" s="26"/>
      <c r="E32" s="26"/>
      <c r="F32" s="26"/>
      <c r="G32" s="26"/>
      <c r="H32" s="26"/>
      <c r="I32" s="10"/>
      <c r="J32" s="197" t="e">
        <f>VLOOKUP(I32,[1]Taxonomy!$C$3:$D$11,2,FALSE)</f>
        <v>#N/A</v>
      </c>
      <c r="K32" s="10"/>
      <c r="L32" s="14"/>
      <c r="M32" s="21"/>
      <c r="N32" s="117"/>
      <c r="O32" s="198" t="e">
        <f>VLOOKUP(N32,'[1]PoI viewpoint'!A31:E63,5,FALSE)</f>
        <v>#N/A</v>
      </c>
      <c r="P32" s="22"/>
      <c r="Q32" s="22"/>
      <c r="R32" s="112"/>
      <c r="S32" s="117"/>
      <c r="T32" s="117"/>
    </row>
    <row r="33" spans="1:20" ht="15.75" thickBot="1" x14ac:dyDescent="0.3">
      <c r="A33" s="189" t="str">
        <f t="shared" si="0"/>
        <v/>
      </c>
      <c r="B33" s="31"/>
      <c r="C33" s="201"/>
      <c r="D33" s="24"/>
      <c r="E33" s="24"/>
      <c r="F33" s="24"/>
      <c r="G33" s="24"/>
      <c r="H33" s="24"/>
      <c r="I33" s="10"/>
      <c r="J33" s="197" t="e">
        <f>VLOOKUP(I33,[1]Taxonomy!$C$3:$D$11,2,FALSE)</f>
        <v>#N/A</v>
      </c>
      <c r="K33" s="10"/>
      <c r="L33" s="9"/>
      <c r="M33" s="17"/>
      <c r="N33" s="117"/>
      <c r="O33" s="198" t="e">
        <f>VLOOKUP(N33,'[1]PoI viewpoint'!A32:E64,5,FALSE)</f>
        <v>#N/A</v>
      </c>
      <c r="P33" s="18"/>
      <c r="Q33" s="18"/>
      <c r="R33" s="110"/>
      <c r="S33" s="117"/>
      <c r="T33" s="117"/>
    </row>
    <row r="34" spans="1:20" ht="15.75" thickBot="1" x14ac:dyDescent="0.3">
      <c r="A34" s="189" t="str">
        <f t="shared" si="0"/>
        <v/>
      </c>
      <c r="B34" s="27"/>
      <c r="C34" s="202"/>
      <c r="D34" s="27"/>
      <c r="E34" s="27"/>
      <c r="F34" s="27"/>
      <c r="G34" s="27"/>
      <c r="H34" s="27"/>
      <c r="I34" s="10"/>
      <c r="J34" s="197" t="e">
        <f>VLOOKUP(I34,[1]Taxonomy!$C$3:$D$11,2,FALSE)</f>
        <v>#N/A</v>
      </c>
      <c r="K34" s="10"/>
      <c r="L34" s="11"/>
      <c r="M34" s="19"/>
      <c r="N34" s="117"/>
      <c r="O34" s="198" t="e">
        <f>VLOOKUP(N34,'[1]PoI viewpoint'!A33:E65,5,FALSE)</f>
        <v>#N/A</v>
      </c>
      <c r="P34" s="20"/>
      <c r="Q34" s="20"/>
      <c r="R34" s="111"/>
      <c r="S34" s="117"/>
      <c r="T34" s="117"/>
    </row>
    <row r="35" spans="1:20" ht="15.75" thickBot="1" x14ac:dyDescent="0.3">
      <c r="A35" s="189" t="str">
        <f t="shared" si="0"/>
        <v/>
      </c>
      <c r="B35" s="27"/>
      <c r="C35" s="203"/>
      <c r="D35" s="27"/>
      <c r="E35" s="27"/>
      <c r="F35" s="27"/>
      <c r="G35" s="27"/>
      <c r="H35" s="27"/>
      <c r="I35" s="10"/>
      <c r="J35" s="197" t="e">
        <f>VLOOKUP(I35,[1]Taxonomy!$C$3:$D$11,2,FALSE)</f>
        <v>#N/A</v>
      </c>
      <c r="K35" s="10"/>
      <c r="L35" s="11"/>
      <c r="M35" s="19"/>
      <c r="N35" s="117"/>
      <c r="O35" s="198" t="e">
        <f>VLOOKUP(N35,'[1]PoI viewpoint'!A34:E66,5,FALSE)</f>
        <v>#N/A</v>
      </c>
      <c r="P35" s="20"/>
      <c r="Q35" s="20"/>
      <c r="R35" s="111"/>
      <c r="S35" s="117"/>
      <c r="T35" s="117"/>
    </row>
    <row r="36" spans="1:20" ht="15.75" thickBot="1" x14ac:dyDescent="0.3">
      <c r="A36" s="189" t="str">
        <f t="shared" si="0"/>
        <v/>
      </c>
      <c r="B36" s="27"/>
      <c r="C36" s="199"/>
      <c r="D36" s="25"/>
      <c r="E36" s="25"/>
      <c r="F36" s="25"/>
      <c r="G36" s="25"/>
      <c r="H36" s="25"/>
      <c r="I36" s="10"/>
      <c r="J36" s="197" t="e">
        <f>VLOOKUP(I36,[1]Taxonomy!$C$3:$D$11,2,FALSE)</f>
        <v>#N/A</v>
      </c>
      <c r="K36" s="10"/>
      <c r="L36" s="11"/>
      <c r="M36" s="19"/>
      <c r="N36" s="117"/>
      <c r="O36" s="198" t="e">
        <f>VLOOKUP(N36,'[1]PoI viewpoint'!A35:E67,5,FALSE)</f>
        <v>#N/A</v>
      </c>
      <c r="P36" s="20"/>
      <c r="Q36" s="20"/>
      <c r="R36" s="111"/>
      <c r="S36" s="117"/>
      <c r="T36" s="117"/>
    </row>
    <row r="37" spans="1:20" ht="15.75" thickBot="1" x14ac:dyDescent="0.3">
      <c r="A37" s="189" t="str">
        <f t="shared" si="0"/>
        <v/>
      </c>
      <c r="B37" s="27"/>
      <c r="C37" s="199"/>
      <c r="D37" s="25"/>
      <c r="E37" s="25"/>
      <c r="F37" s="25"/>
      <c r="G37" s="25"/>
      <c r="H37" s="25"/>
      <c r="I37" s="10"/>
      <c r="J37" s="197" t="e">
        <f>VLOOKUP(I37,[1]Taxonomy!$C$3:$D$11,2,FALSE)</f>
        <v>#N/A</v>
      </c>
      <c r="K37" s="10"/>
      <c r="L37" s="11"/>
      <c r="M37" s="19"/>
      <c r="N37" s="117"/>
      <c r="O37" s="198" t="e">
        <f>VLOOKUP(N37,'[1]PoI viewpoint'!A36:E68,5,FALSE)</f>
        <v>#N/A</v>
      </c>
      <c r="P37" s="20"/>
      <c r="Q37" s="20"/>
      <c r="R37" s="111"/>
      <c r="S37" s="117"/>
      <c r="T37" s="117"/>
    </row>
    <row r="38" spans="1:20" ht="15.75" thickBot="1" x14ac:dyDescent="0.3">
      <c r="A38" s="189" t="str">
        <f t="shared" si="0"/>
        <v/>
      </c>
      <c r="B38" s="27"/>
      <c r="C38" s="199"/>
      <c r="D38" s="27"/>
      <c r="E38" s="27"/>
      <c r="F38" s="27"/>
      <c r="G38" s="27"/>
      <c r="H38" s="27"/>
      <c r="I38" s="10"/>
      <c r="J38" s="197" t="e">
        <f>VLOOKUP(I38,[1]Taxonomy!$C$3:$D$11,2,FALSE)</f>
        <v>#N/A</v>
      </c>
      <c r="K38" s="10"/>
      <c r="L38" s="11"/>
      <c r="M38" s="19"/>
      <c r="N38" s="117"/>
      <c r="O38" s="198" t="e">
        <f>VLOOKUP(N38,'[1]PoI viewpoint'!A37:E69,5,FALSE)</f>
        <v>#N/A</v>
      </c>
      <c r="P38" s="20"/>
      <c r="Q38" s="20"/>
      <c r="R38" s="111"/>
      <c r="S38" s="117"/>
      <c r="T38" s="117"/>
    </row>
    <row r="39" spans="1:20" ht="15.75" thickBot="1" x14ac:dyDescent="0.3">
      <c r="A39" s="189" t="str">
        <f t="shared" si="0"/>
        <v/>
      </c>
      <c r="B39" s="27"/>
      <c r="C39" s="199"/>
      <c r="D39" s="27"/>
      <c r="E39" s="27"/>
      <c r="F39" s="27"/>
      <c r="G39" s="27"/>
      <c r="H39" s="27"/>
      <c r="I39" s="10"/>
      <c r="J39" s="197" t="e">
        <f>VLOOKUP(I39,[1]Taxonomy!$C$3:$D$11,2,FALSE)</f>
        <v>#N/A</v>
      </c>
      <c r="K39" s="10"/>
      <c r="L39" s="11"/>
      <c r="M39" s="19"/>
      <c r="N39" s="117"/>
      <c r="O39" s="198" t="e">
        <f>VLOOKUP(N39,'[1]PoI viewpoint'!A38:E70,5,FALSE)</f>
        <v>#N/A</v>
      </c>
      <c r="P39" s="20"/>
      <c r="Q39" s="20"/>
      <c r="R39" s="111"/>
      <c r="S39" s="117"/>
      <c r="T39" s="117"/>
    </row>
    <row r="40" spans="1:20" ht="15.75" thickBot="1" x14ac:dyDescent="0.3">
      <c r="A40" s="189" t="str">
        <f t="shared" si="0"/>
        <v/>
      </c>
      <c r="B40" s="27"/>
      <c r="C40" s="199"/>
      <c r="D40" s="27"/>
      <c r="E40" s="27"/>
      <c r="F40" s="27"/>
      <c r="G40" s="27"/>
      <c r="H40" s="27"/>
      <c r="I40" s="10"/>
      <c r="J40" s="197" t="e">
        <f>VLOOKUP(I40,[1]Taxonomy!$C$3:$D$11,2,FALSE)</f>
        <v>#N/A</v>
      </c>
      <c r="K40" s="10"/>
      <c r="L40" s="11"/>
      <c r="M40" s="19"/>
      <c r="N40" s="117"/>
      <c r="O40" s="198" t="e">
        <f>VLOOKUP(N40,'[1]PoI viewpoint'!A39:E71,5,FALSE)</f>
        <v>#N/A</v>
      </c>
      <c r="P40" s="20"/>
      <c r="Q40" s="20"/>
      <c r="R40" s="111"/>
      <c r="S40" s="117"/>
      <c r="T40" s="117"/>
    </row>
    <row r="41" spans="1:20" ht="15.75" thickBot="1" x14ac:dyDescent="0.3">
      <c r="A41" s="189" t="str">
        <f t="shared" si="0"/>
        <v/>
      </c>
      <c r="B41" s="27"/>
      <c r="C41" s="199"/>
      <c r="D41" s="25"/>
      <c r="E41" s="25"/>
      <c r="F41" s="25"/>
      <c r="G41" s="25"/>
      <c r="H41" s="25"/>
      <c r="I41" s="10"/>
      <c r="J41" s="197" t="e">
        <f>VLOOKUP(I41,[1]Taxonomy!$C$3:$D$11,2,FALSE)</f>
        <v>#N/A</v>
      </c>
      <c r="K41" s="10"/>
      <c r="L41" s="11"/>
      <c r="M41" s="19"/>
      <c r="N41" s="117"/>
      <c r="O41" s="198" t="e">
        <f>VLOOKUP(N41,'[1]PoI viewpoint'!A40:E72,5,FALSE)</f>
        <v>#N/A</v>
      </c>
      <c r="P41" s="20"/>
      <c r="Q41" s="20"/>
      <c r="R41" s="111"/>
      <c r="S41" s="117"/>
      <c r="T41" s="117"/>
    </row>
    <row r="42" spans="1:20" ht="15.75" thickBot="1" x14ac:dyDescent="0.3">
      <c r="A42" s="189" t="str">
        <f t="shared" si="0"/>
        <v/>
      </c>
      <c r="C42" s="199"/>
      <c r="D42" s="27"/>
      <c r="E42" s="27"/>
      <c r="F42" s="27"/>
      <c r="G42" s="27"/>
      <c r="H42" s="27"/>
      <c r="I42" s="10"/>
      <c r="J42" s="197" t="e">
        <f>VLOOKUP(I42,[1]Taxonomy!$C$3:$D$11,2,FALSE)</f>
        <v>#N/A</v>
      </c>
      <c r="K42" s="10"/>
      <c r="L42" s="11"/>
      <c r="M42" s="19"/>
      <c r="N42" s="117"/>
      <c r="O42" s="198" t="e">
        <f>VLOOKUP(N42,'[1]PoI viewpoint'!A41:E73,5,FALSE)</f>
        <v>#N/A</v>
      </c>
      <c r="P42" s="20"/>
      <c r="Q42" s="20"/>
      <c r="R42" s="111"/>
      <c r="S42" s="117"/>
      <c r="T42" s="117"/>
    </row>
    <row r="43" spans="1:20" ht="15.75" thickBot="1" x14ac:dyDescent="0.3">
      <c r="A43" s="189" t="str">
        <f t="shared" si="0"/>
        <v/>
      </c>
      <c r="B43" s="27"/>
      <c r="C43" s="199"/>
      <c r="D43" s="25"/>
      <c r="E43" s="25"/>
      <c r="F43" s="25"/>
      <c r="G43" s="25"/>
      <c r="H43" s="25"/>
      <c r="I43" s="10"/>
      <c r="J43" s="197" t="e">
        <f>VLOOKUP(I43,[1]Taxonomy!$C$3:$D$11,2,FALSE)</f>
        <v>#N/A</v>
      </c>
      <c r="K43" s="10"/>
      <c r="L43" s="11"/>
      <c r="M43" s="19"/>
      <c r="N43" s="117"/>
      <c r="O43" s="198" t="e">
        <f>VLOOKUP(N43,'[1]PoI viewpoint'!A42:E74,5,FALSE)</f>
        <v>#N/A</v>
      </c>
      <c r="P43" s="20"/>
      <c r="Q43" s="20"/>
      <c r="R43" s="111"/>
      <c r="S43" s="117"/>
      <c r="T43" s="117"/>
    </row>
    <row r="44" spans="1:20" ht="15.75" thickBot="1" x14ac:dyDescent="0.3">
      <c r="A44" s="189" t="str">
        <f t="shared" si="0"/>
        <v/>
      </c>
      <c r="B44" s="27"/>
      <c r="C44" s="199"/>
      <c r="D44" s="25"/>
      <c r="E44" s="25"/>
      <c r="F44" s="25"/>
      <c r="G44" s="25"/>
      <c r="H44" s="25"/>
      <c r="I44" s="10"/>
      <c r="J44" s="197" t="e">
        <f>VLOOKUP(I44,[1]Taxonomy!$C$3:$D$11,2,FALSE)</f>
        <v>#N/A</v>
      </c>
      <c r="K44" s="10"/>
      <c r="L44" s="11"/>
      <c r="M44" s="19"/>
      <c r="N44" s="117"/>
      <c r="O44" s="198" t="e">
        <f>VLOOKUP(N44,'[1]PoI viewpoint'!A43:E75,5,FALSE)</f>
        <v>#N/A</v>
      </c>
      <c r="P44" s="20"/>
      <c r="Q44" s="20"/>
      <c r="R44" s="111"/>
      <c r="S44" s="117"/>
      <c r="T44" s="117"/>
    </row>
    <row r="45" spans="1:20" ht="15.75" thickBot="1" x14ac:dyDescent="0.3">
      <c r="A45" s="189" t="str">
        <f t="shared" si="0"/>
        <v/>
      </c>
      <c r="B45" s="27"/>
      <c r="C45" s="199"/>
      <c r="D45" s="25"/>
      <c r="E45" s="25"/>
      <c r="F45" s="25"/>
      <c r="G45" s="25"/>
      <c r="H45" s="25"/>
      <c r="I45" s="10"/>
      <c r="J45" s="197" t="e">
        <f>VLOOKUP(I45,[1]Taxonomy!$C$3:$D$11,2,FALSE)</f>
        <v>#N/A</v>
      </c>
      <c r="K45" s="10"/>
      <c r="L45" s="11"/>
      <c r="M45" s="19"/>
      <c r="N45" s="117"/>
      <c r="O45" s="198" t="e">
        <f>VLOOKUP(N45,'[1]PoI viewpoint'!A44:E76,5,FALSE)</f>
        <v>#N/A</v>
      </c>
      <c r="P45" s="20"/>
      <c r="Q45" s="20"/>
      <c r="R45" s="111"/>
      <c r="S45" s="117"/>
      <c r="T45" s="117"/>
    </row>
    <row r="46" spans="1:20" ht="15.75" thickBot="1" x14ac:dyDescent="0.3">
      <c r="A46" s="189" t="str">
        <f t="shared" si="0"/>
        <v/>
      </c>
      <c r="B46" s="27"/>
      <c r="C46" s="199"/>
      <c r="D46" s="27"/>
      <c r="E46" s="27"/>
      <c r="F46" s="27"/>
      <c r="G46" s="27"/>
      <c r="H46" s="27"/>
      <c r="I46" s="10"/>
      <c r="J46" s="197" t="e">
        <f>VLOOKUP(I46,[1]Taxonomy!$C$3:$D$11,2,FALSE)</f>
        <v>#N/A</v>
      </c>
      <c r="K46" s="10"/>
      <c r="L46" s="11"/>
      <c r="M46" s="19"/>
      <c r="N46" s="117"/>
      <c r="O46" s="198" t="e">
        <f>VLOOKUP(N46,'[1]PoI viewpoint'!A45:E77,5,FALSE)</f>
        <v>#N/A</v>
      </c>
      <c r="P46" s="20"/>
      <c r="Q46" s="20"/>
      <c r="R46" s="111"/>
      <c r="S46" s="117"/>
      <c r="T46" s="117"/>
    </row>
    <row r="47" spans="1:20" ht="15.75" thickBot="1" x14ac:dyDescent="0.3">
      <c r="A47" s="189" t="str">
        <f t="shared" si="0"/>
        <v/>
      </c>
      <c r="B47" s="27"/>
      <c r="C47" s="199"/>
      <c r="D47" s="27"/>
      <c r="E47" s="27"/>
      <c r="F47" s="27"/>
      <c r="G47" s="27"/>
      <c r="H47" s="27"/>
      <c r="I47" s="10"/>
      <c r="J47" s="197" t="e">
        <f>VLOOKUP(I47,[1]Taxonomy!$C$3:$D$11,2,FALSE)</f>
        <v>#N/A</v>
      </c>
      <c r="K47" s="10"/>
      <c r="L47" s="11"/>
      <c r="M47" s="19"/>
      <c r="N47" s="117"/>
      <c r="O47" s="198" t="e">
        <f>VLOOKUP(N47,'[1]PoI viewpoint'!A46:E78,5,FALSE)</f>
        <v>#N/A</v>
      </c>
      <c r="P47" s="20"/>
      <c r="Q47" s="20"/>
      <c r="R47" s="111"/>
      <c r="S47" s="117"/>
      <c r="T47" s="117"/>
    </row>
    <row r="48" spans="1:20" ht="15.75" thickBot="1" x14ac:dyDescent="0.3">
      <c r="A48" s="189" t="str">
        <f t="shared" si="0"/>
        <v/>
      </c>
      <c r="B48" s="27"/>
      <c r="C48" s="199"/>
      <c r="D48" s="27"/>
      <c r="E48" s="27"/>
      <c r="F48" s="27"/>
      <c r="G48" s="27"/>
      <c r="H48" s="27"/>
      <c r="I48" s="10"/>
      <c r="J48" s="197" t="e">
        <f>VLOOKUP(I48,[1]Taxonomy!$C$3:$D$11,2,FALSE)</f>
        <v>#N/A</v>
      </c>
      <c r="K48" s="10"/>
      <c r="L48" s="11"/>
      <c r="M48" s="19"/>
      <c r="N48" s="117"/>
      <c r="O48" s="198" t="e">
        <f>VLOOKUP(N48,'[1]PoI viewpoint'!A47:E79,5,FALSE)</f>
        <v>#N/A</v>
      </c>
      <c r="P48" s="20"/>
      <c r="Q48" s="20"/>
      <c r="R48" s="111"/>
      <c r="S48" s="117"/>
      <c r="T48" s="117"/>
    </row>
    <row r="49" spans="1:20" ht="15.75" thickBot="1" x14ac:dyDescent="0.3">
      <c r="A49" s="189" t="str">
        <f t="shared" si="0"/>
        <v/>
      </c>
      <c r="B49" s="27"/>
      <c r="C49" s="199"/>
      <c r="D49" s="25"/>
      <c r="E49" s="25"/>
      <c r="F49" s="25"/>
      <c r="G49" s="25"/>
      <c r="H49" s="25"/>
      <c r="I49" s="10"/>
      <c r="J49" s="197" t="e">
        <f>VLOOKUP(I49,[1]Taxonomy!$C$3:$D$11,2,FALSE)</f>
        <v>#N/A</v>
      </c>
      <c r="K49" s="10"/>
      <c r="L49" s="11"/>
      <c r="M49" s="19"/>
      <c r="N49" s="117"/>
      <c r="O49" s="198" t="e">
        <f>VLOOKUP(N49,'[1]PoI viewpoint'!A48:E80,5,FALSE)</f>
        <v>#N/A</v>
      </c>
      <c r="P49" s="20"/>
      <c r="Q49" s="20"/>
      <c r="R49" s="111"/>
      <c r="S49" s="117"/>
      <c r="T49" s="117"/>
    </row>
    <row r="50" spans="1:20" ht="15.75" thickBot="1" x14ac:dyDescent="0.3">
      <c r="A50" s="189" t="str">
        <f t="shared" si="0"/>
        <v/>
      </c>
      <c r="B50" s="27"/>
      <c r="C50" s="199"/>
      <c r="D50" s="27"/>
      <c r="E50" s="27"/>
      <c r="F50" s="27"/>
      <c r="G50" s="27"/>
      <c r="H50" s="27"/>
      <c r="I50" s="10"/>
      <c r="J50" s="197" t="e">
        <f>VLOOKUP(I50,[1]Taxonomy!$C$3:$D$11,2,FALSE)</f>
        <v>#N/A</v>
      </c>
      <c r="K50" s="10"/>
      <c r="L50" s="11"/>
      <c r="M50" s="19"/>
      <c r="N50" s="117"/>
      <c r="O50" s="198" t="e">
        <f>VLOOKUP(N50,'[1]PoI viewpoint'!A49:E81,5,FALSE)</f>
        <v>#N/A</v>
      </c>
      <c r="P50" s="20"/>
      <c r="Q50" s="20"/>
      <c r="R50" s="111"/>
      <c r="S50" s="117"/>
      <c r="T50" s="117"/>
    </row>
    <row r="51" spans="1:20" ht="15.75" thickBot="1" x14ac:dyDescent="0.3">
      <c r="A51" s="189" t="str">
        <f t="shared" si="0"/>
        <v/>
      </c>
      <c r="B51" s="27"/>
      <c r="C51" s="199"/>
      <c r="D51" s="25"/>
      <c r="E51" s="25"/>
      <c r="F51" s="25"/>
      <c r="G51" s="25"/>
      <c r="H51" s="25"/>
      <c r="I51" s="10"/>
      <c r="J51" s="197" t="e">
        <f>VLOOKUP(I51,[1]Taxonomy!$C$3:$D$11,2,FALSE)</f>
        <v>#N/A</v>
      </c>
      <c r="K51" s="10"/>
      <c r="L51" s="11"/>
      <c r="M51" s="19"/>
      <c r="N51" s="117"/>
      <c r="O51" s="198" t="e">
        <f>VLOOKUP(N51,'[1]PoI viewpoint'!A50:E82,5,FALSE)</f>
        <v>#N/A</v>
      </c>
      <c r="P51" s="20"/>
      <c r="Q51" s="20"/>
      <c r="R51" s="111"/>
      <c r="S51" s="117"/>
      <c r="T51" s="117"/>
    </row>
    <row r="52" spans="1:20" ht="15.75" thickBot="1" x14ac:dyDescent="0.3">
      <c r="A52" s="189" t="str">
        <f t="shared" si="0"/>
        <v/>
      </c>
      <c r="B52" s="32"/>
      <c r="C52" s="200"/>
      <c r="D52" s="26"/>
      <c r="E52" s="26"/>
      <c r="F52" s="26"/>
      <c r="G52" s="26"/>
      <c r="H52" s="26"/>
      <c r="I52" s="10"/>
      <c r="J52" s="197" t="e">
        <f>VLOOKUP(I52,[1]Taxonomy!$C$3:$D$11,2,FALSE)</f>
        <v>#N/A</v>
      </c>
      <c r="K52" s="10"/>
      <c r="L52" s="14"/>
      <c r="M52" s="21"/>
      <c r="N52" s="117"/>
      <c r="O52" s="198" t="e">
        <f>VLOOKUP(N52,'[1]PoI viewpoint'!A51:E83,5,FALSE)</f>
        <v>#N/A</v>
      </c>
      <c r="P52" s="22"/>
      <c r="Q52" s="22"/>
      <c r="R52" s="113"/>
      <c r="S52" s="117"/>
      <c r="T52" s="117"/>
    </row>
    <row r="53" spans="1:20" ht="15.75" thickBot="1" x14ac:dyDescent="0.3">
      <c r="A53" s="189" t="str">
        <f t="shared" si="0"/>
        <v/>
      </c>
      <c r="B53" s="31"/>
      <c r="C53" s="201"/>
      <c r="D53" s="24"/>
      <c r="E53" s="24"/>
      <c r="F53" s="24"/>
      <c r="G53" s="24"/>
      <c r="H53" s="24"/>
      <c r="I53" s="10"/>
      <c r="J53" s="197" t="e">
        <f>VLOOKUP(I53,[1]Taxonomy!$C$3:$D$11,2,FALSE)</f>
        <v>#N/A</v>
      </c>
      <c r="K53" s="10"/>
      <c r="L53" s="9"/>
      <c r="M53" s="17"/>
      <c r="N53" s="117"/>
      <c r="O53" s="198" t="e">
        <f>VLOOKUP(N53,'[1]PoI viewpoint'!A52:E84,5,FALSE)</f>
        <v>#N/A</v>
      </c>
      <c r="P53" s="18"/>
      <c r="Q53" s="18"/>
      <c r="R53" s="114"/>
      <c r="S53" s="117"/>
      <c r="T53" s="117"/>
    </row>
    <row r="54" spans="1:20" ht="15.75" thickBot="1" x14ac:dyDescent="0.3">
      <c r="A54" s="189" t="str">
        <f t="shared" si="0"/>
        <v/>
      </c>
      <c r="B54" s="27"/>
      <c r="C54" s="203"/>
      <c r="D54" s="27"/>
      <c r="E54" s="27"/>
      <c r="F54" s="27"/>
      <c r="G54" s="27"/>
      <c r="H54" s="27"/>
      <c r="I54" s="10"/>
      <c r="J54" s="197" t="e">
        <f>VLOOKUP(I54,[1]Taxonomy!$C$3:$D$11,2,FALSE)</f>
        <v>#N/A</v>
      </c>
      <c r="K54" s="10"/>
      <c r="L54" s="11"/>
      <c r="M54" s="19"/>
      <c r="N54" s="117"/>
      <c r="O54" s="198" t="e">
        <f>VLOOKUP(N54,'[1]PoI viewpoint'!A53:E85,5,FALSE)</f>
        <v>#N/A</v>
      </c>
      <c r="P54" s="20"/>
      <c r="Q54" s="20"/>
      <c r="R54" s="111"/>
      <c r="S54" s="117"/>
      <c r="T54" s="117"/>
    </row>
    <row r="55" spans="1:20" ht="15.75" thickBot="1" x14ac:dyDescent="0.3">
      <c r="A55" s="189" t="str">
        <f t="shared" si="0"/>
        <v/>
      </c>
      <c r="B55" s="27"/>
      <c r="C55" s="199"/>
      <c r="D55" s="25"/>
      <c r="E55" s="25"/>
      <c r="F55" s="25"/>
      <c r="G55" s="25"/>
      <c r="H55" s="25"/>
      <c r="I55" s="10"/>
      <c r="J55" s="197" t="e">
        <f>VLOOKUP(I55,[1]Taxonomy!$C$3:$D$11,2,FALSE)</f>
        <v>#N/A</v>
      </c>
      <c r="K55" s="10"/>
      <c r="L55" s="11"/>
      <c r="M55" s="19"/>
      <c r="N55" s="117"/>
      <c r="O55" s="198" t="e">
        <f>VLOOKUP(N55,'[1]PoI viewpoint'!A54:E86,5,FALSE)</f>
        <v>#N/A</v>
      </c>
      <c r="P55" s="20"/>
      <c r="Q55" s="20"/>
      <c r="R55" s="111"/>
      <c r="S55" s="117"/>
      <c r="T55" s="117"/>
    </row>
    <row r="56" spans="1:20" ht="15.75" thickBot="1" x14ac:dyDescent="0.3">
      <c r="A56" s="189" t="str">
        <f t="shared" si="0"/>
        <v/>
      </c>
      <c r="B56" s="27"/>
      <c r="C56" s="199"/>
      <c r="D56" s="25"/>
      <c r="E56" s="25"/>
      <c r="F56" s="25"/>
      <c r="G56" s="25"/>
      <c r="H56" s="25"/>
      <c r="I56" s="10"/>
      <c r="J56" s="197" t="e">
        <f>VLOOKUP(I56,[1]Taxonomy!$C$3:$D$11,2,FALSE)</f>
        <v>#N/A</v>
      </c>
      <c r="K56" s="10"/>
      <c r="L56" s="11"/>
      <c r="M56" s="19"/>
      <c r="N56" s="117"/>
      <c r="O56" s="198" t="e">
        <f>VLOOKUP(N56,'[1]PoI viewpoint'!A55:E87,5,FALSE)</f>
        <v>#N/A</v>
      </c>
      <c r="P56" s="20"/>
      <c r="Q56" s="20"/>
      <c r="R56" s="111"/>
      <c r="S56" s="117"/>
      <c r="T56" s="117"/>
    </row>
    <row r="57" spans="1:20" ht="15.75" thickBot="1" x14ac:dyDescent="0.3">
      <c r="A57" s="189" t="str">
        <f t="shared" si="0"/>
        <v/>
      </c>
      <c r="B57" s="27"/>
      <c r="C57" s="199"/>
      <c r="D57" s="25"/>
      <c r="E57" s="25"/>
      <c r="F57" s="25"/>
      <c r="G57" s="25"/>
      <c r="H57" s="25"/>
      <c r="I57" s="10"/>
      <c r="J57" s="197" t="e">
        <f>VLOOKUP(I57,[1]Taxonomy!$C$3:$D$11,2,FALSE)</f>
        <v>#N/A</v>
      </c>
      <c r="K57" s="10"/>
      <c r="L57" s="11"/>
      <c r="M57" s="19"/>
      <c r="N57" s="117"/>
      <c r="O57" s="198" t="e">
        <f>VLOOKUP(N57,'[1]PoI viewpoint'!A56:E88,5,FALSE)</f>
        <v>#N/A</v>
      </c>
      <c r="P57" s="20"/>
      <c r="Q57" s="20"/>
      <c r="R57" s="111"/>
      <c r="S57" s="117"/>
      <c r="T57" s="117"/>
    </row>
    <row r="58" spans="1:20" ht="15.75" thickBot="1" x14ac:dyDescent="0.3">
      <c r="A58" s="189" t="str">
        <f t="shared" si="0"/>
        <v/>
      </c>
      <c r="B58" s="27"/>
      <c r="C58" s="199"/>
      <c r="D58" s="27"/>
      <c r="E58" s="27"/>
      <c r="F58" s="27"/>
      <c r="G58" s="27"/>
      <c r="H58" s="27"/>
      <c r="I58" s="10"/>
      <c r="J58" s="197" t="e">
        <f>VLOOKUP(I58,[1]Taxonomy!$C$3:$D$11,2,FALSE)</f>
        <v>#N/A</v>
      </c>
      <c r="K58" s="10"/>
      <c r="L58" s="11"/>
      <c r="M58" s="19"/>
      <c r="N58" s="117"/>
      <c r="O58" s="198" t="e">
        <f>VLOOKUP(N58,'[1]PoI viewpoint'!A57:E89,5,FALSE)</f>
        <v>#N/A</v>
      </c>
      <c r="P58" s="20"/>
      <c r="Q58" s="20"/>
      <c r="R58" s="111"/>
      <c r="S58" s="117"/>
      <c r="T58" s="117"/>
    </row>
    <row r="59" spans="1:20" ht="15.75" thickBot="1" x14ac:dyDescent="0.3">
      <c r="A59" s="189" t="str">
        <f t="shared" si="0"/>
        <v/>
      </c>
      <c r="B59" s="27"/>
      <c r="C59" s="199"/>
      <c r="D59" s="27"/>
      <c r="E59" s="27"/>
      <c r="F59" s="27"/>
      <c r="G59" s="27"/>
      <c r="H59" s="27"/>
      <c r="I59" s="10"/>
      <c r="J59" s="197" t="e">
        <f>VLOOKUP(I59,[1]Taxonomy!$C$3:$D$11,2,FALSE)</f>
        <v>#N/A</v>
      </c>
      <c r="K59" s="10"/>
      <c r="L59" s="11"/>
      <c r="M59" s="19"/>
      <c r="N59" s="117"/>
      <c r="O59" s="198" t="e">
        <f>VLOOKUP(N59,'[1]PoI viewpoint'!A58:E90,5,FALSE)</f>
        <v>#N/A</v>
      </c>
      <c r="P59" s="20"/>
      <c r="Q59" s="20"/>
      <c r="R59" s="111"/>
      <c r="S59" s="117"/>
      <c r="T59" s="117"/>
    </row>
    <row r="60" spans="1:20" ht="15.75" thickBot="1" x14ac:dyDescent="0.3">
      <c r="A60" s="189" t="str">
        <f t="shared" si="0"/>
        <v/>
      </c>
      <c r="B60" s="27"/>
      <c r="C60" s="199"/>
      <c r="D60" s="27"/>
      <c r="E60" s="27"/>
      <c r="F60" s="27"/>
      <c r="G60" s="27"/>
      <c r="H60" s="27"/>
      <c r="I60" s="10"/>
      <c r="J60" s="197" t="e">
        <f>VLOOKUP(I60,[1]Taxonomy!$C$3:$D$11,2,FALSE)</f>
        <v>#N/A</v>
      </c>
      <c r="K60" s="10"/>
      <c r="L60" s="11"/>
      <c r="M60" s="19"/>
      <c r="N60" s="117"/>
      <c r="O60" s="198" t="e">
        <f>VLOOKUP(N60,'[1]PoI viewpoint'!A59:E91,5,FALSE)</f>
        <v>#N/A</v>
      </c>
      <c r="P60" s="20"/>
      <c r="Q60" s="20"/>
      <c r="R60" s="111"/>
      <c r="S60" s="117"/>
      <c r="T60" s="117"/>
    </row>
    <row r="61" spans="1:20" ht="15.75" thickBot="1" x14ac:dyDescent="0.3">
      <c r="A61" s="189" t="str">
        <f t="shared" si="0"/>
        <v/>
      </c>
      <c r="B61" s="27"/>
      <c r="C61" s="199"/>
      <c r="D61" s="25"/>
      <c r="E61" s="25"/>
      <c r="F61" s="25"/>
      <c r="G61" s="25"/>
      <c r="H61" s="25"/>
      <c r="I61" s="10"/>
      <c r="J61" s="197" t="e">
        <f>VLOOKUP(I61,[1]Taxonomy!$C$3:$D$11,2,FALSE)</f>
        <v>#N/A</v>
      </c>
      <c r="K61" s="10"/>
      <c r="L61" s="11"/>
      <c r="M61" s="19"/>
      <c r="N61" s="117"/>
      <c r="O61" s="198" t="e">
        <f>VLOOKUP(N61,'[1]PoI viewpoint'!A60:E92,5,FALSE)</f>
        <v>#N/A</v>
      </c>
      <c r="P61" s="20"/>
      <c r="Q61" s="20"/>
      <c r="R61" s="111"/>
      <c r="S61" s="117"/>
      <c r="T61" s="117"/>
    </row>
    <row r="62" spans="1:20" ht="15.75" thickBot="1" x14ac:dyDescent="0.3">
      <c r="A62" s="189" t="str">
        <f t="shared" si="0"/>
        <v/>
      </c>
      <c r="B62" s="27"/>
      <c r="C62" s="199"/>
      <c r="D62" s="27"/>
      <c r="E62" s="27"/>
      <c r="F62" s="27"/>
      <c r="G62" s="27"/>
      <c r="H62" s="27"/>
      <c r="I62" s="10"/>
      <c r="J62" s="197" t="e">
        <f>VLOOKUP(I62,[1]Taxonomy!$C$3:$D$11,2,FALSE)</f>
        <v>#N/A</v>
      </c>
      <c r="K62" s="10"/>
      <c r="L62" s="11"/>
      <c r="M62" s="19"/>
      <c r="N62" s="117"/>
      <c r="O62" s="198" t="e">
        <f>VLOOKUP(N62,'[1]PoI viewpoint'!A61:E93,5,FALSE)</f>
        <v>#N/A</v>
      </c>
      <c r="P62" s="20"/>
      <c r="Q62" s="20"/>
      <c r="R62" s="111"/>
      <c r="S62" s="117"/>
      <c r="T62" s="117"/>
    </row>
    <row r="63" spans="1:20" ht="15.75" thickBot="1" x14ac:dyDescent="0.3">
      <c r="A63" s="189" t="str">
        <f t="shared" si="0"/>
        <v/>
      </c>
      <c r="B63" s="27"/>
      <c r="C63" s="199"/>
      <c r="D63" s="25"/>
      <c r="E63" s="25"/>
      <c r="F63" s="25"/>
      <c r="G63" s="25"/>
      <c r="H63" s="25"/>
      <c r="I63" s="10"/>
      <c r="J63" s="197" t="e">
        <f>VLOOKUP(I63,[1]Taxonomy!$C$3:$D$11,2,FALSE)</f>
        <v>#N/A</v>
      </c>
      <c r="K63" s="10"/>
      <c r="L63" s="11"/>
      <c r="M63" s="19"/>
      <c r="N63" s="117"/>
      <c r="O63" s="198" t="e">
        <f>VLOOKUP(N63,'[1]PoI viewpoint'!A62:E94,5,FALSE)</f>
        <v>#N/A</v>
      </c>
      <c r="P63" s="20"/>
      <c r="Q63" s="20"/>
      <c r="R63" s="111"/>
      <c r="S63" s="117"/>
      <c r="T63" s="117"/>
    </row>
    <row r="64" spans="1:20" ht="15.75" thickBot="1" x14ac:dyDescent="0.3">
      <c r="A64" s="189" t="str">
        <f t="shared" si="0"/>
        <v/>
      </c>
      <c r="B64" s="27"/>
      <c r="C64" s="199"/>
      <c r="D64" s="25"/>
      <c r="E64" s="25"/>
      <c r="F64" s="25"/>
      <c r="G64" s="25"/>
      <c r="H64" s="25"/>
      <c r="I64" s="10"/>
      <c r="J64" s="197" t="e">
        <f>VLOOKUP(I64,[1]Taxonomy!$C$3:$D$11,2,FALSE)</f>
        <v>#N/A</v>
      </c>
      <c r="K64" s="10"/>
      <c r="L64" s="11"/>
      <c r="M64" s="19"/>
      <c r="N64" s="117"/>
      <c r="O64" s="198" t="e">
        <f>VLOOKUP(N64,'[1]PoI viewpoint'!A63:E95,5,FALSE)</f>
        <v>#N/A</v>
      </c>
      <c r="P64" s="20"/>
      <c r="Q64" s="20"/>
      <c r="R64" s="111"/>
      <c r="S64" s="117"/>
      <c r="T64" s="117"/>
    </row>
    <row r="65" spans="1:20" ht="15.75" thickBot="1" x14ac:dyDescent="0.3">
      <c r="A65" s="189" t="str">
        <f t="shared" si="0"/>
        <v/>
      </c>
      <c r="B65" s="27"/>
      <c r="C65" s="199"/>
      <c r="D65" s="25"/>
      <c r="E65" s="25"/>
      <c r="F65" s="25"/>
      <c r="G65" s="25"/>
      <c r="H65" s="25"/>
      <c r="I65" s="10"/>
      <c r="J65" s="197" t="e">
        <f>VLOOKUP(I65,[1]Taxonomy!$C$3:$D$11,2,FALSE)</f>
        <v>#N/A</v>
      </c>
      <c r="K65" s="10"/>
      <c r="L65" s="11"/>
      <c r="M65" s="19"/>
      <c r="N65" s="117"/>
      <c r="O65" s="198" t="e">
        <f>VLOOKUP(N65,'[1]PoI viewpoint'!A64:E96,5,FALSE)</f>
        <v>#N/A</v>
      </c>
      <c r="P65" s="20"/>
      <c r="Q65" s="20"/>
      <c r="R65" s="111"/>
      <c r="S65" s="117"/>
      <c r="T65" s="117"/>
    </row>
    <row r="66" spans="1:20" ht="15.75" thickBot="1" x14ac:dyDescent="0.3">
      <c r="A66" s="189" t="str">
        <f t="shared" si="0"/>
        <v/>
      </c>
      <c r="B66" s="27"/>
      <c r="C66" s="199"/>
      <c r="D66" s="27"/>
      <c r="E66" s="27"/>
      <c r="F66" s="27"/>
      <c r="G66" s="27"/>
      <c r="H66" s="27"/>
      <c r="I66" s="10"/>
      <c r="J66" s="197" t="e">
        <f>VLOOKUP(I66,[1]Taxonomy!$C$3:$D$11,2,FALSE)</f>
        <v>#N/A</v>
      </c>
      <c r="K66" s="10"/>
      <c r="L66" s="11"/>
      <c r="M66" s="19"/>
      <c r="N66" s="117"/>
      <c r="O66" s="198" t="e">
        <f>VLOOKUP(N66,'[1]PoI viewpoint'!A65:E97,5,FALSE)</f>
        <v>#N/A</v>
      </c>
      <c r="P66" s="20"/>
      <c r="Q66" s="20"/>
      <c r="R66" s="111"/>
      <c r="S66" s="117"/>
      <c r="T66" s="117"/>
    </row>
    <row r="67" spans="1:20" ht="15.75" thickBot="1" x14ac:dyDescent="0.3">
      <c r="A67" s="189" t="str">
        <f t="shared" si="0"/>
        <v/>
      </c>
      <c r="B67" s="27"/>
      <c r="C67" s="199"/>
      <c r="D67" s="27"/>
      <c r="E67" s="27"/>
      <c r="F67" s="27"/>
      <c r="G67" s="27"/>
      <c r="H67" s="27"/>
      <c r="I67" s="10"/>
      <c r="J67" s="197" t="e">
        <f>VLOOKUP(I67,[1]Taxonomy!$C$3:$D$11,2,FALSE)</f>
        <v>#N/A</v>
      </c>
      <c r="K67" s="10"/>
      <c r="L67" s="11"/>
      <c r="M67" s="19"/>
      <c r="N67" s="117"/>
      <c r="O67" s="198" t="e">
        <f>VLOOKUP(N67,'[1]PoI viewpoint'!A66:E98,5,FALSE)</f>
        <v>#N/A</v>
      </c>
      <c r="P67" s="20"/>
      <c r="Q67" s="20"/>
      <c r="R67" s="111"/>
      <c r="S67" s="117"/>
      <c r="T67" s="117"/>
    </row>
    <row r="68" spans="1:20" ht="15.75" thickBot="1" x14ac:dyDescent="0.3">
      <c r="A68" s="189" t="str">
        <f t="shared" ref="A68:A69" si="1">_xlfn.TEXTJOIN("-",TRUE,B68:D68)</f>
        <v/>
      </c>
      <c r="B68" s="34"/>
      <c r="C68" s="204"/>
      <c r="D68" s="34"/>
      <c r="E68" s="34"/>
      <c r="F68" s="34"/>
      <c r="G68" s="34"/>
      <c r="H68" s="34"/>
      <c r="I68" s="10"/>
      <c r="J68" s="197" t="e">
        <f>VLOOKUP(I68,[1]Taxonomy!$C$3:$D$11,2,FALSE)</f>
        <v>#N/A</v>
      </c>
      <c r="K68" s="10"/>
      <c r="L68" s="36"/>
      <c r="M68" s="37"/>
      <c r="N68" s="117"/>
      <c r="O68" s="198" t="e">
        <f>VLOOKUP(N68,'[1]PoI viewpoint'!A67:E99,5,FALSE)</f>
        <v>#N/A</v>
      </c>
      <c r="P68" s="116"/>
      <c r="Q68" s="116"/>
      <c r="R68" s="112"/>
      <c r="S68" s="117"/>
      <c r="T68" s="117"/>
    </row>
    <row r="69" spans="1:20" x14ac:dyDescent="0.25">
      <c r="A69" s="189" t="str">
        <f t="shared" si="1"/>
        <v/>
      </c>
      <c r="B69" s="42"/>
      <c r="C69" s="205"/>
      <c r="D69" s="42"/>
      <c r="E69" s="42"/>
      <c r="F69" s="42"/>
      <c r="G69" s="42"/>
      <c r="H69" s="42"/>
      <c r="I69" s="10"/>
      <c r="J69" s="197" t="e">
        <f>VLOOKUP(I69,[1]Taxonomy!$C$3:$D$11,2,FALSE)</f>
        <v>#N/A</v>
      </c>
      <c r="K69" s="10"/>
      <c r="L69" s="43"/>
      <c r="M69" s="44"/>
      <c r="N69" s="117"/>
      <c r="O69" s="198" t="e">
        <f>VLOOKUP(N69,'[1]PoI viewpoint'!A68:E100,5,FALSE)</f>
        <v>#N/A</v>
      </c>
      <c r="P69" s="109"/>
      <c r="Q69" s="109"/>
      <c r="R69" s="109"/>
      <c r="S69" s="117"/>
      <c r="T69" s="117"/>
    </row>
  </sheetData>
  <sheetProtection formatCells="0"/>
  <mergeCells count="15">
    <mergeCell ref="R1:R2"/>
    <mergeCell ref="S1:S2"/>
    <mergeCell ref="T1:T2"/>
    <mergeCell ref="L1:L2"/>
    <mergeCell ref="M1:M2"/>
    <mergeCell ref="N1:N2"/>
    <mergeCell ref="O1:O2"/>
    <mergeCell ref="P1:P2"/>
    <mergeCell ref="Q1:Q2"/>
    <mergeCell ref="B1:C1"/>
    <mergeCell ref="D1:D2"/>
    <mergeCell ref="E1:E2"/>
    <mergeCell ref="F1:F2"/>
    <mergeCell ref="I1:I2"/>
    <mergeCell ref="K1:K2"/>
  </mergeCells>
  <dataValidations count="2">
    <dataValidation showDropDown="1" showInputMessage="1" showErrorMessage="1" sqref="O3:O663" xr:uid="{345355EF-1D48-4308-8ED1-3498E228946F}"/>
    <dataValidation allowBlank="1" showInputMessage="1" showErrorMessage="1" sqref="J3:J69" xr:uid="{2346D5A3-E27F-493F-8A85-BE3C9B2EB710}"/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0"/>
  <sheetViews>
    <sheetView workbookViewId="0">
      <selection activeCell="G3" sqref="G3"/>
    </sheetView>
  </sheetViews>
  <sheetFormatPr defaultRowHeight="15" x14ac:dyDescent="0.25"/>
  <cols>
    <col min="1" max="1" width="20.7109375" customWidth="1"/>
    <col min="2" max="2" width="27.85546875" customWidth="1"/>
    <col min="3" max="3" width="26.5703125" style="60" customWidth="1"/>
    <col min="4" max="4" width="27.5703125" style="60" customWidth="1"/>
    <col min="5" max="6" width="28.85546875" style="75" customWidth="1"/>
    <col min="7" max="7" width="22.42578125" style="85" bestFit="1" customWidth="1"/>
    <col min="8" max="8" width="24.5703125" style="85" bestFit="1" customWidth="1"/>
    <col min="11" max="11" width="33.42578125" customWidth="1"/>
  </cols>
  <sheetData>
    <row r="1" spans="1:11" ht="15.75" thickBot="1" x14ac:dyDescent="0.3">
      <c r="A1" s="120" t="s">
        <v>20</v>
      </c>
      <c r="B1" s="119" t="s">
        <v>28</v>
      </c>
      <c r="C1" s="86" t="s">
        <v>29</v>
      </c>
      <c r="D1" s="46" t="s">
        <v>1</v>
      </c>
      <c r="E1" s="65" t="s">
        <v>30</v>
      </c>
      <c r="F1" s="76" t="s">
        <v>1</v>
      </c>
      <c r="G1" s="87" t="s">
        <v>31</v>
      </c>
      <c r="H1" s="87" t="s">
        <v>32</v>
      </c>
    </row>
    <row r="2" spans="1:11" ht="60" x14ac:dyDescent="0.25">
      <c r="A2" s="40"/>
      <c r="B2" s="40" t="s">
        <v>45</v>
      </c>
      <c r="C2" s="127" t="str">
        <f>VLOOKUP(B2,Taxonomy!$L$3:$N$13,2,FALSE)</f>
        <v>Model accuracy
Type of simulation (EMT vs RMS vs Power Flow)</v>
      </c>
      <c r="D2" s="47" t="s">
        <v>80</v>
      </c>
      <c r="E2" s="128" t="str">
        <f>VLOOKUP(B2,Taxonomy!$L$3:$N$13,3,FALSE)</f>
        <v>Simulator Limitations
Computanional capacity</v>
      </c>
      <c r="F2" s="77" t="s">
        <v>34</v>
      </c>
      <c r="G2" s="85" t="s">
        <v>96</v>
      </c>
      <c r="H2" s="85" t="s">
        <v>97</v>
      </c>
      <c r="K2" s="2"/>
    </row>
    <row r="3" spans="1:11" ht="60" x14ac:dyDescent="0.25">
      <c r="A3" s="3"/>
      <c r="B3" s="3" t="s">
        <v>72</v>
      </c>
      <c r="C3" s="127" t="str">
        <f>VLOOKUP(B3,Taxonomy!$L$3:$N$13,2,FALSE)</f>
        <v>Lab feasible grid parameters</v>
      </c>
      <c r="D3" s="48" t="s">
        <v>81</v>
      </c>
      <c r="E3" s="128" t="str">
        <f>VLOOKUP(B3,Taxonomy!$L$3:$N$13,3,FALSE)</f>
        <v>Measurement</v>
      </c>
      <c r="F3" s="78" t="s">
        <v>82</v>
      </c>
    </row>
    <row r="4" spans="1:11" x14ac:dyDescent="0.25">
      <c r="A4" s="3"/>
      <c r="B4" s="3"/>
      <c r="C4" s="49"/>
      <c r="D4" s="48"/>
      <c r="E4" s="66"/>
      <c r="F4" s="79"/>
    </row>
    <row r="5" spans="1:11" x14ac:dyDescent="0.25">
      <c r="A5" s="3"/>
      <c r="B5" s="3"/>
      <c r="C5" s="49"/>
      <c r="D5" s="49"/>
      <c r="E5" s="66"/>
      <c r="F5" s="79"/>
    </row>
    <row r="6" spans="1:11" x14ac:dyDescent="0.25">
      <c r="A6" s="3"/>
      <c r="B6" s="3"/>
      <c r="C6" s="49"/>
      <c r="D6" s="47"/>
      <c r="E6" s="67"/>
      <c r="F6" s="79"/>
    </row>
    <row r="7" spans="1:11" x14ac:dyDescent="0.25">
      <c r="A7" s="3"/>
      <c r="B7" s="3"/>
      <c r="C7" s="48"/>
      <c r="D7" s="48"/>
      <c r="E7" s="67"/>
      <c r="F7" s="79"/>
    </row>
    <row r="8" spans="1:11" ht="17.25" x14ac:dyDescent="0.25">
      <c r="A8" s="3"/>
      <c r="B8" s="3"/>
      <c r="C8" s="49"/>
      <c r="D8" s="49"/>
      <c r="E8" s="68"/>
      <c r="F8" s="78"/>
      <c r="I8" s="7" t="s">
        <v>7</v>
      </c>
    </row>
    <row r="9" spans="1:11" x14ac:dyDescent="0.25">
      <c r="A9" s="3"/>
      <c r="B9" s="3"/>
      <c r="C9" s="49"/>
      <c r="D9" s="49"/>
      <c r="E9" s="66"/>
      <c r="F9" s="79"/>
    </row>
    <row r="10" spans="1:11" x14ac:dyDescent="0.25">
      <c r="A10" s="3"/>
      <c r="B10" s="3"/>
      <c r="C10" s="49"/>
      <c r="D10" s="49"/>
      <c r="E10" s="66"/>
      <c r="F10" s="79"/>
    </row>
    <row r="11" spans="1:11" x14ac:dyDescent="0.25">
      <c r="A11" s="3"/>
      <c r="B11" s="3"/>
      <c r="C11" s="49"/>
      <c r="D11" s="49"/>
      <c r="E11" s="66"/>
      <c r="F11" s="79"/>
    </row>
    <row r="12" spans="1:11" x14ac:dyDescent="0.25">
      <c r="A12" s="5"/>
      <c r="B12" s="3"/>
      <c r="C12" s="50"/>
      <c r="D12" s="50"/>
      <c r="E12" s="67"/>
      <c r="F12" s="79"/>
    </row>
    <row r="13" spans="1:11" x14ac:dyDescent="0.25">
      <c r="A13" s="5"/>
      <c r="B13" s="3"/>
      <c r="C13" s="51"/>
      <c r="D13" s="51"/>
      <c r="E13" s="69"/>
      <c r="F13" s="80"/>
    </row>
    <row r="14" spans="1:11" x14ac:dyDescent="0.25">
      <c r="A14" s="5"/>
      <c r="B14" s="3"/>
      <c r="C14" s="51"/>
      <c r="D14" s="51"/>
      <c r="E14" s="69"/>
      <c r="F14" s="81"/>
    </row>
    <row r="15" spans="1:11" x14ac:dyDescent="0.25">
      <c r="A15" s="5"/>
      <c r="B15" s="3"/>
      <c r="C15" s="51"/>
      <c r="D15" s="51"/>
      <c r="E15" s="69"/>
      <c r="F15" s="80"/>
    </row>
    <row r="16" spans="1:11" x14ac:dyDescent="0.25">
      <c r="A16" s="3"/>
      <c r="B16" s="3"/>
      <c r="C16" s="50"/>
      <c r="D16" s="50"/>
      <c r="E16" s="67"/>
      <c r="F16" s="79"/>
    </row>
    <row r="17" spans="1:6" x14ac:dyDescent="0.25">
      <c r="A17" s="5"/>
      <c r="B17" s="3"/>
      <c r="C17" s="51"/>
      <c r="D17" s="51"/>
      <c r="E17" s="69"/>
      <c r="F17" s="80"/>
    </row>
    <row r="18" spans="1:6" x14ac:dyDescent="0.25">
      <c r="A18" s="5"/>
      <c r="B18" s="3"/>
      <c r="C18" s="51"/>
      <c r="D18" s="51"/>
      <c r="E18" s="69"/>
      <c r="F18" s="81"/>
    </row>
    <row r="19" spans="1:6" x14ac:dyDescent="0.25">
      <c r="A19" s="41"/>
      <c r="B19" s="3"/>
      <c r="C19" s="51"/>
      <c r="D19" s="51"/>
      <c r="E19" s="69"/>
      <c r="F19" s="80"/>
    </row>
    <row r="20" spans="1:6" x14ac:dyDescent="0.25">
      <c r="A20" s="40"/>
      <c r="B20" s="3"/>
      <c r="C20" s="52"/>
      <c r="D20" s="53"/>
      <c r="E20" s="70"/>
      <c r="F20" s="80"/>
    </row>
    <row r="21" spans="1:6" x14ac:dyDescent="0.25">
      <c r="A21" s="40"/>
      <c r="B21" s="3"/>
      <c r="C21" s="54"/>
      <c r="D21" s="55"/>
      <c r="E21" s="71"/>
      <c r="F21" s="82"/>
    </row>
    <row r="22" spans="1:6" x14ac:dyDescent="0.25">
      <c r="A22" s="40"/>
      <c r="B22" s="3"/>
      <c r="C22" s="56"/>
      <c r="D22" s="57"/>
      <c r="E22" s="72"/>
      <c r="F22" s="83"/>
    </row>
    <row r="23" spans="1:6" x14ac:dyDescent="0.25">
      <c r="A23" s="40"/>
      <c r="B23" s="3"/>
      <c r="C23" s="49"/>
      <c r="D23" s="50"/>
      <c r="E23" s="69"/>
      <c r="F23" s="80"/>
    </row>
    <row r="24" spans="1:6" x14ac:dyDescent="0.25">
      <c r="A24" s="3"/>
      <c r="B24" s="3"/>
      <c r="C24" s="58"/>
      <c r="D24" s="58"/>
      <c r="E24" s="67"/>
      <c r="F24" s="79"/>
    </row>
    <row r="25" spans="1:6" x14ac:dyDescent="0.25">
      <c r="A25" s="5"/>
      <c r="B25" s="3"/>
      <c r="C25" s="49"/>
      <c r="D25" s="50"/>
      <c r="E25" s="69"/>
      <c r="F25" s="80"/>
    </row>
    <row r="26" spans="1:6" x14ac:dyDescent="0.25">
      <c r="A26" s="5"/>
      <c r="B26" s="3"/>
      <c r="C26" s="51"/>
      <c r="D26" s="51"/>
      <c r="E26" s="69"/>
      <c r="F26" s="80"/>
    </row>
    <row r="27" spans="1:6" x14ac:dyDescent="0.25">
      <c r="A27" s="5"/>
      <c r="B27" s="3"/>
      <c r="C27" s="51"/>
      <c r="D27" s="51"/>
      <c r="E27" s="69"/>
      <c r="F27" s="80"/>
    </row>
    <row r="28" spans="1:6" x14ac:dyDescent="0.25">
      <c r="A28" s="5"/>
      <c r="B28" s="3"/>
      <c r="C28" s="59"/>
      <c r="D28" s="59"/>
      <c r="E28" s="73"/>
      <c r="F28" s="80"/>
    </row>
    <row r="29" spans="1:6" x14ac:dyDescent="0.25">
      <c r="A29" s="5"/>
      <c r="B29" s="3"/>
      <c r="C29" s="51"/>
      <c r="D29" s="51"/>
      <c r="E29" s="69"/>
      <c r="F29" s="80"/>
    </row>
    <row r="30" spans="1:6" x14ac:dyDescent="0.25">
      <c r="A30" s="5"/>
      <c r="B30" s="3"/>
      <c r="C30" s="51"/>
      <c r="D30" s="51"/>
      <c r="E30" s="69"/>
      <c r="F30" s="80"/>
    </row>
    <row r="31" spans="1:6" x14ac:dyDescent="0.25">
      <c r="A31" s="5"/>
      <c r="B31" s="3"/>
      <c r="C31" s="51"/>
      <c r="D31" s="51"/>
      <c r="E31" s="69"/>
      <c r="F31" s="80"/>
    </row>
    <row r="32" spans="1:6" x14ac:dyDescent="0.25">
      <c r="A32" s="5"/>
      <c r="B32" s="3"/>
      <c r="C32" s="51"/>
      <c r="D32" s="51"/>
      <c r="E32" s="67"/>
      <c r="F32" s="79"/>
    </row>
    <row r="33" spans="1:6" x14ac:dyDescent="0.25">
      <c r="A33" s="5"/>
      <c r="B33" s="3"/>
      <c r="C33" s="51"/>
      <c r="D33" s="51"/>
      <c r="E33" s="69"/>
      <c r="F33" s="80"/>
    </row>
    <row r="34" spans="1:6" x14ac:dyDescent="0.25">
      <c r="A34" s="5"/>
      <c r="B34" s="3"/>
      <c r="C34" s="51"/>
      <c r="D34" s="51"/>
      <c r="E34" s="69"/>
      <c r="F34" s="80"/>
    </row>
    <row r="35" spans="1:6" x14ac:dyDescent="0.25">
      <c r="A35" s="5"/>
      <c r="B35" s="3"/>
      <c r="C35" s="51"/>
      <c r="D35" s="51"/>
      <c r="E35" s="69"/>
      <c r="F35" s="80"/>
    </row>
    <row r="36" spans="1:6" x14ac:dyDescent="0.25">
      <c r="A36" s="38"/>
      <c r="B36" s="3"/>
      <c r="C36" s="55"/>
      <c r="E36" s="70"/>
      <c r="F36" s="80"/>
    </row>
    <row r="37" spans="1:6" x14ac:dyDescent="0.25">
      <c r="A37" s="39"/>
      <c r="B37" s="3"/>
      <c r="C37" s="61"/>
      <c r="D37" s="62"/>
      <c r="E37" s="70"/>
      <c r="F37" s="80"/>
    </row>
    <row r="38" spans="1:6" x14ac:dyDescent="0.25">
      <c r="A38" s="6"/>
      <c r="B38" s="3"/>
      <c r="C38" s="63"/>
      <c r="D38" s="63"/>
      <c r="E38" s="69"/>
      <c r="F38" s="80"/>
    </row>
    <row r="39" spans="1:6" x14ac:dyDescent="0.25">
      <c r="A39" s="6"/>
      <c r="B39" s="3"/>
      <c r="C39" s="51"/>
      <c r="D39" s="51"/>
      <c r="E39" s="69"/>
      <c r="F39" s="80"/>
    </row>
    <row r="40" spans="1:6" x14ac:dyDescent="0.25">
      <c r="A40" s="4"/>
      <c r="B40" s="3"/>
      <c r="C40" s="64"/>
      <c r="D40" s="64"/>
      <c r="E40" s="74"/>
      <c r="F40" s="8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Taxonomy!$L$3:$L$32</xm:f>
          </x14:formula1>
          <xm:sqref>B2:B40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4" tint="0.79998168889431442"/>
  </sheetPr>
  <dimension ref="C2:N13"/>
  <sheetViews>
    <sheetView workbookViewId="0">
      <selection activeCell="D7" sqref="D7"/>
    </sheetView>
  </sheetViews>
  <sheetFormatPr defaultRowHeight="15" x14ac:dyDescent="0.25"/>
  <cols>
    <col min="3" max="3" width="39.140625" bestFit="1" customWidth="1"/>
    <col min="4" max="4" width="26.140625" customWidth="1"/>
    <col min="5" max="5" width="7.28515625" customWidth="1"/>
    <col min="6" max="6" width="23.28515625" customWidth="1"/>
    <col min="7" max="7" width="5.42578125" customWidth="1"/>
    <col min="8" max="8" width="18.42578125" customWidth="1"/>
    <col min="10" max="10" width="15.42578125" customWidth="1"/>
    <col min="12" max="12" width="46.85546875" customWidth="1"/>
    <col min="13" max="13" width="61.140625" customWidth="1"/>
    <col min="14" max="14" width="32.28515625" customWidth="1"/>
  </cols>
  <sheetData>
    <row r="2" spans="3:14" x14ac:dyDescent="0.25">
      <c r="C2" s="45" t="s">
        <v>35</v>
      </c>
      <c r="D2" s="45" t="s">
        <v>36</v>
      </c>
      <c r="F2" s="45" t="s">
        <v>37</v>
      </c>
      <c r="H2" s="45" t="s">
        <v>38</v>
      </c>
      <c r="J2" s="45" t="s">
        <v>39</v>
      </c>
      <c r="L2" s="122" t="s">
        <v>28</v>
      </c>
      <c r="M2" s="126" t="s">
        <v>40</v>
      </c>
      <c r="N2" s="126" t="s">
        <v>41</v>
      </c>
    </row>
    <row r="3" spans="3:14" ht="17.25" customHeight="1" x14ac:dyDescent="0.25">
      <c r="C3" t="s">
        <v>42</v>
      </c>
      <c r="D3" t="s">
        <v>43</v>
      </c>
      <c r="F3" t="s">
        <v>44</v>
      </c>
      <c r="J3" t="s">
        <v>4</v>
      </c>
      <c r="L3" s="123" t="s">
        <v>45</v>
      </c>
      <c r="M3" s="2" t="s">
        <v>46</v>
      </c>
      <c r="N3" s="2" t="s">
        <v>47</v>
      </c>
    </row>
    <row r="4" spans="3:14" ht="135" x14ac:dyDescent="0.25">
      <c r="C4" t="s">
        <v>48</v>
      </c>
      <c r="D4" t="s">
        <v>43</v>
      </c>
      <c r="F4" t="s">
        <v>49</v>
      </c>
      <c r="J4" t="s">
        <v>5</v>
      </c>
      <c r="L4" s="124" t="s">
        <v>50</v>
      </c>
      <c r="M4" s="2" t="s">
        <v>46</v>
      </c>
      <c r="N4" s="2" t="s">
        <v>51</v>
      </c>
    </row>
    <row r="5" spans="3:14" ht="90" x14ac:dyDescent="0.25">
      <c r="C5" t="s">
        <v>52</v>
      </c>
      <c r="D5" t="s">
        <v>43</v>
      </c>
      <c r="F5" t="s">
        <v>53</v>
      </c>
      <c r="J5" t="s">
        <v>6</v>
      </c>
      <c r="L5" s="123" t="s">
        <v>54</v>
      </c>
      <c r="M5" s="2" t="s">
        <v>46</v>
      </c>
      <c r="N5" s="2" t="s">
        <v>55</v>
      </c>
    </row>
    <row r="6" spans="3:14" ht="90" x14ac:dyDescent="0.25">
      <c r="C6" t="s">
        <v>56</v>
      </c>
      <c r="D6" t="s">
        <v>43</v>
      </c>
      <c r="F6" t="s">
        <v>23</v>
      </c>
      <c r="L6" s="124" t="s">
        <v>33</v>
      </c>
      <c r="M6" s="2" t="s">
        <v>46</v>
      </c>
      <c r="N6" s="2" t="s">
        <v>55</v>
      </c>
    </row>
    <row r="7" spans="3:14" ht="135" x14ac:dyDescent="0.25">
      <c r="C7" t="s">
        <v>22</v>
      </c>
      <c r="D7" t="s">
        <v>43</v>
      </c>
      <c r="F7" t="s">
        <v>57</v>
      </c>
      <c r="L7" s="123" t="s">
        <v>58</v>
      </c>
      <c r="M7" s="2" t="s">
        <v>59</v>
      </c>
      <c r="N7" s="2" t="s">
        <v>60</v>
      </c>
    </row>
    <row r="8" spans="3:14" x14ac:dyDescent="0.25">
      <c r="C8" t="s">
        <v>61</v>
      </c>
      <c r="D8" t="s">
        <v>62</v>
      </c>
      <c r="F8" t="s">
        <v>63</v>
      </c>
      <c r="L8" s="123" t="s">
        <v>64</v>
      </c>
      <c r="M8" s="2" t="s">
        <v>65</v>
      </c>
      <c r="N8" s="2" t="s">
        <v>60</v>
      </c>
    </row>
    <row r="9" spans="3:14" ht="120" x14ac:dyDescent="0.25">
      <c r="C9" t="s">
        <v>27</v>
      </c>
      <c r="D9" t="s">
        <v>62</v>
      </c>
      <c r="F9" t="s">
        <v>66</v>
      </c>
      <c r="L9" s="124" t="s">
        <v>67</v>
      </c>
      <c r="M9" s="2" t="s">
        <v>68</v>
      </c>
      <c r="N9" s="2" t="s">
        <v>69</v>
      </c>
    </row>
    <row r="10" spans="3:14" x14ac:dyDescent="0.25">
      <c r="C10" t="s">
        <v>70</v>
      </c>
      <c r="D10" t="s">
        <v>62</v>
      </c>
      <c r="F10" t="s">
        <v>71</v>
      </c>
      <c r="L10" s="123" t="s">
        <v>72</v>
      </c>
      <c r="M10" t="s">
        <v>73</v>
      </c>
      <c r="N10" s="2" t="s">
        <v>74</v>
      </c>
    </row>
    <row r="11" spans="3:14" ht="75" x14ac:dyDescent="0.25">
      <c r="C11" t="s">
        <v>75</v>
      </c>
      <c r="D11" t="s">
        <v>76</v>
      </c>
      <c r="L11" s="123" t="s">
        <v>77</v>
      </c>
      <c r="N11" s="2" t="s">
        <v>69</v>
      </c>
    </row>
    <row r="12" spans="3:14" x14ac:dyDescent="0.25">
      <c r="L12" s="124" t="s">
        <v>78</v>
      </c>
      <c r="N12" s="2" t="s">
        <v>60</v>
      </c>
    </row>
    <row r="13" spans="3:14" x14ac:dyDescent="0.25">
      <c r="L13" s="123" t="s">
        <v>60</v>
      </c>
      <c r="M13" t="s">
        <v>60</v>
      </c>
      <c r="N13" s="2" t="s">
        <v>79</v>
      </c>
    </row>
  </sheetData>
  <sheetProtection formatCells="0" formatRows="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DB30768356ED45B29ECAE687ACE3F3" ma:contentTypeVersion="19" ma:contentTypeDescription="Ein neues Dokument erstellen." ma:contentTypeScope="" ma:versionID="96ff5bc91c74a1ca8dcb138e90000341">
  <xsd:schema xmlns:xsd="http://www.w3.org/2001/XMLSchema" xmlns:xs="http://www.w3.org/2001/XMLSchema" xmlns:p="http://schemas.microsoft.com/office/2006/metadata/properties" xmlns:ns2="e0c7a189-c804-4795-ae22-fd49b7f740f7" xmlns:ns3="11ae695e-5e1a-4f4b-9441-e6fbc40a6f1c" xmlns:ns4="http://schemas.microsoft.com/sharepoint/v4" targetNamespace="http://schemas.microsoft.com/office/2006/metadata/properties" ma:root="true" ma:fieldsID="70f56db6e8d3a8f87792bfd0fa393527" ns2:_="" ns3:_="" ns4:_="">
    <xsd:import namespace="e0c7a189-c804-4795-ae22-fd49b7f740f7"/>
    <xsd:import namespace="11ae695e-5e1a-4f4b-9441-e6fbc40a6f1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4:IconOverlay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7a189-c804-4795-ae22-fd49b7f74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4d4a4384-8771-4db4-a8b8-df0fba6cdf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e695e-5e1a-4f4b-9441-e6fbc40a6f1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dbcc6c8-6c6a-4e41-a5c9-7c23b76697da}" ma:internalName="TaxCatchAll" ma:showField="CatchAllData" ma:web="11ae695e-5e1a-4f4b-9441-e6fbc40a6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TaxCatchAll xmlns="11ae695e-5e1a-4f4b-9441-e6fbc40a6f1c" xsi:nil="true"/>
    <lcf76f155ced4ddcb4097134ff3c332f xmlns="e0c7a189-c804-4795-ae22-fd49b7f740f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A9B9C-E6A4-4431-A35F-8D36E33F4F6B}"/>
</file>

<file path=customXml/itemProps2.xml><?xml version="1.0" encoding="utf-8"?>
<ds:datastoreItem xmlns:ds="http://schemas.openxmlformats.org/officeDocument/2006/customXml" ds:itemID="{E1F55E24-F52F-4885-BE73-7A6AB7B61E7F}">
  <ds:schemaRefs>
    <ds:schemaRef ds:uri="http://purl.org/dc/dcmitype/"/>
    <ds:schemaRef ds:uri="11ae695e-5e1a-4f4b-9441-e6fbc40a6f1c"/>
    <ds:schemaRef ds:uri="http://schemas.microsoft.com/sharepoint/v4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e0c7a189-c804-4795-ae22-fd49b7f74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402FD5D-2C94-49D2-AEED-41E5418E8A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 viewpoint</vt:lpstr>
      <vt:lpstr>SC Definition &amp; Diagrams</vt:lpstr>
      <vt:lpstr>Diagrams</vt:lpstr>
      <vt:lpstr>SC Parameter Analysis</vt:lpstr>
      <vt:lpstr>ES viewpoint</vt:lpstr>
      <vt:lpstr>Taxonomy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Evangelos Rikos</dc:creator>
  <cp:keywords/>
  <dc:description/>
  <cp:lastModifiedBy>Kai Heussen</cp:lastModifiedBy>
  <cp:revision/>
  <dcterms:created xsi:type="dcterms:W3CDTF">2015-06-05T18:19:34Z</dcterms:created>
  <dcterms:modified xsi:type="dcterms:W3CDTF">2024-05-13T10:23:05Z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0x010100F4DB30768356ED45B29ECAE687ACE3F3</vt:lpwstr>
  </property>
  <property fmtid="{D5CDD505-2E9C-101B-9397-08002B2CF9AE}" pid="3" name="MediaServiceImageTags">
    <vt:lpwstr/>
  </property>
</Properties>
</file>