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5e\Downloads\METODOS DE SOLUCION\"/>
    </mc:Choice>
  </mc:AlternateContent>
  <xr:revisionPtr revIDLastSave="0" documentId="13_ncr:1_{8A7A9677-F08D-4089-864B-8E06BE14F937}" xr6:coauthVersionLast="47" xr6:coauthVersionMax="47" xr10:uidLastSave="{00000000-0000-0000-0000-000000000000}"/>
  <bookViews>
    <workbookView xWindow="-120" yWindow="-120" windowWidth="20730" windowHeight="11040" activeTab="1" xr2:uid="{8B6E3941-8BA7-4075-912F-3AFEA522AE69}"/>
  </bookViews>
  <sheets>
    <sheet name="Bisección " sheetId="1" r:id="rId1"/>
    <sheet name="Método Newton-Rapshon" sheetId="2" r:id="rId2"/>
    <sheet name="Regla falsa " sheetId="3" r:id="rId3"/>
    <sheet name="Punto Fijo" sheetId="4" r:id="rId4"/>
    <sheet name="Secan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G11" i="5"/>
  <c r="F11" i="5"/>
  <c r="D12" i="5" s="1"/>
  <c r="E11" i="5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5" i="4"/>
  <c r="G4" i="4"/>
  <c r="H4" i="4" s="1"/>
  <c r="I4" i="4" s="1"/>
  <c r="F4" i="4"/>
  <c r="F13" i="5" l="1"/>
  <c r="G12" i="5"/>
  <c r="E12" i="5"/>
  <c r="D13" i="5" s="1"/>
  <c r="H12" i="5"/>
  <c r="F5" i="4"/>
  <c r="G5" i="4" s="1"/>
  <c r="H13" i="5" l="1"/>
  <c r="F14" i="5"/>
  <c r="G13" i="5"/>
  <c r="E13" i="5"/>
  <c r="D14" i="5" s="1"/>
  <c r="F6" i="4"/>
  <c r="G6" i="4" s="1"/>
  <c r="H5" i="4"/>
  <c r="I5" i="4" s="1"/>
  <c r="F15" i="5" l="1"/>
  <c r="G14" i="5"/>
  <c r="E14" i="5"/>
  <c r="D15" i="5" s="1"/>
  <c r="H14" i="5"/>
  <c r="H6" i="4"/>
  <c r="I6" i="4" s="1"/>
  <c r="F7" i="4"/>
  <c r="G7" i="4" s="1"/>
  <c r="H15" i="5" l="1"/>
  <c r="F16" i="5"/>
  <c r="G15" i="5"/>
  <c r="E15" i="5"/>
  <c r="D16" i="5" s="1"/>
  <c r="F8" i="4"/>
  <c r="G8" i="4" s="1"/>
  <c r="H7" i="4"/>
  <c r="I7" i="4" s="1"/>
  <c r="F17" i="5" l="1"/>
  <c r="G16" i="5"/>
  <c r="E16" i="5"/>
  <c r="D17" i="5" s="1"/>
  <c r="H16" i="5"/>
  <c r="H8" i="4"/>
  <c r="I8" i="4" s="1"/>
  <c r="F9" i="4"/>
  <c r="G9" i="4" s="1"/>
  <c r="H17" i="5" l="1"/>
  <c r="F18" i="5"/>
  <c r="G17" i="5"/>
  <c r="E17" i="5"/>
  <c r="D18" i="5" s="1"/>
  <c r="F10" i="4"/>
  <c r="G10" i="4" s="1"/>
  <c r="H9" i="4"/>
  <c r="I9" i="4" s="1"/>
  <c r="F19" i="5" l="1"/>
  <c r="G18" i="5"/>
  <c r="E18" i="5"/>
  <c r="D19" i="5" s="1"/>
  <c r="H18" i="5"/>
  <c r="H10" i="4"/>
  <c r="I10" i="4" s="1"/>
  <c r="F11" i="4"/>
  <c r="G11" i="4" s="1"/>
  <c r="H19" i="5" l="1"/>
  <c r="G19" i="5"/>
  <c r="E19" i="5"/>
  <c r="F12" i="4"/>
  <c r="G12" i="4" s="1"/>
  <c r="H11" i="4"/>
  <c r="I11" i="4" s="1"/>
  <c r="H12" i="4" l="1"/>
  <c r="I12" i="4" s="1"/>
  <c r="F13" i="4"/>
  <c r="G13" i="4" s="1"/>
  <c r="F14" i="4" l="1"/>
  <c r="G14" i="4" s="1"/>
  <c r="H13" i="4"/>
  <c r="I13" i="4" s="1"/>
  <c r="H14" i="4" l="1"/>
  <c r="I14" i="4" s="1"/>
  <c r="F15" i="4"/>
  <c r="G15" i="4" s="1"/>
  <c r="F16" i="4" l="1"/>
  <c r="G16" i="4" s="1"/>
  <c r="H15" i="4"/>
  <c r="I15" i="4" s="1"/>
  <c r="H16" i="4" l="1"/>
  <c r="I16" i="4" s="1"/>
  <c r="F17" i="4"/>
  <c r="G17" i="4" s="1"/>
  <c r="H17" i="4" s="1"/>
  <c r="I17" i="4" s="1"/>
  <c r="J13" i="2" l="1"/>
  <c r="L13" i="2" l="1"/>
  <c r="K13" i="2"/>
  <c r="M13" i="2" l="1"/>
  <c r="J14" i="2"/>
  <c r="N13" i="2"/>
  <c r="O13" i="2" s="1"/>
  <c r="K14" i="2" l="1"/>
  <c r="M14" i="2" s="1"/>
  <c r="L14" i="2"/>
  <c r="J15" i="2" l="1"/>
  <c r="N14" i="2"/>
  <c r="O14" i="2" s="1"/>
  <c r="K15" i="2" l="1"/>
  <c r="M15" i="2" s="1"/>
  <c r="L15" i="2"/>
  <c r="J16" i="2" l="1"/>
  <c r="N15" i="2"/>
  <c r="O15" i="2" s="1"/>
  <c r="K16" i="2" l="1"/>
  <c r="M16" i="2" s="1"/>
  <c r="N16" i="2" s="1"/>
  <c r="O16" i="2" s="1"/>
  <c r="L16" i="2"/>
  <c r="E5" i="3" l="1"/>
  <c r="I11" i="3"/>
  <c r="I12" i="3"/>
  <c r="I13" i="3"/>
  <c r="I14" i="3"/>
  <c r="I15" i="3"/>
  <c r="I10" i="3"/>
  <c r="F10" i="3"/>
  <c r="F11" i="3"/>
  <c r="F12" i="3"/>
  <c r="F13" i="3"/>
  <c r="F14" i="3"/>
  <c r="F15" i="3"/>
  <c r="F5" i="3"/>
  <c r="G5" i="3" s="1"/>
  <c r="H5" i="3" s="1"/>
  <c r="E9" i="3"/>
  <c r="F9" i="3"/>
  <c r="G9" i="3" s="1"/>
  <c r="H9" i="3" s="1"/>
  <c r="C10" i="3" s="1"/>
  <c r="B13" i="2"/>
  <c r="B14" i="2" s="1"/>
  <c r="C12" i="2"/>
  <c r="B20" i="1"/>
  <c r="B21" i="1"/>
  <c r="H12" i="1"/>
  <c r="H13" i="1"/>
  <c r="B22" i="1" s="1"/>
  <c r="H14" i="1"/>
  <c r="B23" i="1" s="1"/>
  <c r="H11" i="1"/>
  <c r="E11" i="1"/>
  <c r="G11" i="1"/>
  <c r="G12" i="1"/>
  <c r="G13" i="1"/>
  <c r="G14" i="1"/>
  <c r="F11" i="1"/>
  <c r="F12" i="1"/>
  <c r="F13" i="1"/>
  <c r="F14" i="1"/>
  <c r="E12" i="1"/>
  <c r="E13" i="1"/>
  <c r="E14" i="1"/>
  <c r="E10" i="3" l="1"/>
  <c r="G10" i="3" s="1"/>
  <c r="H10" i="3" s="1"/>
  <c r="C11" i="3" s="1"/>
  <c r="E11" i="3" s="1"/>
  <c r="G11" i="3" s="1"/>
  <c r="H11" i="3" s="1"/>
  <c r="C12" i="3" s="1"/>
  <c r="E12" i="3" s="1"/>
  <c r="G12" i="3" s="1"/>
  <c r="H12" i="3" s="1"/>
  <c r="C13" i="3" s="1"/>
  <c r="E13" i="3" s="1"/>
  <c r="G13" i="3" s="1"/>
  <c r="H13" i="3" s="1"/>
  <c r="C14" i="3" s="1"/>
  <c r="E14" i="3" s="1"/>
  <c r="G14" i="3" s="1"/>
  <c r="H14" i="3" s="1"/>
  <c r="C15" i="3" s="1"/>
  <c r="E15" i="3" s="1"/>
  <c r="G15" i="3" s="1"/>
  <c r="H15" i="3" s="1"/>
  <c r="C14" i="2"/>
  <c r="B15" i="2"/>
  <c r="C13" i="2"/>
  <c r="C15" i="2" l="1"/>
  <c r="B16" i="2"/>
  <c r="C16" i="2" l="1"/>
  <c r="B17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5" i="2"/>
  <c r="B27" i="2" l="1"/>
  <c r="C26" i="2"/>
  <c r="B28" i="2" l="1"/>
  <c r="C28" i="2" s="1"/>
  <c r="C27" i="2"/>
</calcChain>
</file>

<file path=xl/sharedStrings.xml><?xml version="1.0" encoding="utf-8"?>
<sst xmlns="http://schemas.openxmlformats.org/spreadsheetml/2006/main" count="74" uniqueCount="60">
  <si>
    <t xml:space="preserve">Funcion </t>
  </si>
  <si>
    <t>Xi</t>
  </si>
  <si>
    <t>Xu</t>
  </si>
  <si>
    <t>a</t>
  </si>
  <si>
    <t>b</t>
  </si>
  <si>
    <t>mitad</t>
  </si>
  <si>
    <t>F(xa)</t>
  </si>
  <si>
    <t>f(xb)</t>
  </si>
  <si>
    <t>F(xr)</t>
  </si>
  <si>
    <t>F(X)= x exp10-1</t>
  </si>
  <si>
    <t>Intervalo</t>
  </si>
  <si>
    <t>Xa</t>
  </si>
  <si>
    <t>xb</t>
  </si>
  <si>
    <t>xr</t>
  </si>
  <si>
    <t>EA</t>
  </si>
  <si>
    <t>Er</t>
  </si>
  <si>
    <t>xi</t>
  </si>
  <si>
    <t>f(xi)</t>
  </si>
  <si>
    <t>f'(xi)</t>
  </si>
  <si>
    <t>Error</t>
  </si>
  <si>
    <t>x</t>
  </si>
  <si>
    <t>f(x)</t>
  </si>
  <si>
    <t>6x</t>
  </si>
  <si>
    <t>x^3-4x-9</t>
  </si>
  <si>
    <t>Intervalos</t>
  </si>
  <si>
    <t>A</t>
  </si>
  <si>
    <t>B</t>
  </si>
  <si>
    <t xml:space="preserve">Interación </t>
  </si>
  <si>
    <t>Xr</t>
  </si>
  <si>
    <t>f(Xr)</t>
  </si>
  <si>
    <t>f(B)</t>
  </si>
  <si>
    <t>f(A)</t>
  </si>
  <si>
    <t xml:space="preserve">Evaluación </t>
  </si>
  <si>
    <t>Verificar raíz</t>
  </si>
  <si>
    <t>f(A)*f(B)</t>
  </si>
  <si>
    <t>¿Existe raíz?</t>
  </si>
  <si>
    <t>Ea</t>
  </si>
  <si>
    <t>DATOS DE ENTRADA</t>
  </si>
  <si>
    <t>Iteración</t>
  </si>
  <si>
    <t>Resultado</t>
  </si>
  <si>
    <t>3*x^2-5</t>
  </si>
  <si>
    <t>f'(x)</t>
  </si>
  <si>
    <t>Toleracncia</t>
  </si>
  <si>
    <t>Datos de entrada</t>
  </si>
  <si>
    <t>Método del punto fijo</t>
  </si>
  <si>
    <t>e^-x-x</t>
  </si>
  <si>
    <t>iteración</t>
  </si>
  <si>
    <t>x0</t>
  </si>
  <si>
    <t>x1</t>
  </si>
  <si>
    <t>error</t>
  </si>
  <si>
    <t>g(x)</t>
  </si>
  <si>
    <t>e^-x</t>
  </si>
  <si>
    <t>Tolerancia</t>
  </si>
  <si>
    <t xml:space="preserve">Función: </t>
  </si>
  <si>
    <t>f(x) = (e ^ -x) - x</t>
  </si>
  <si>
    <t>f(Xi)</t>
  </si>
  <si>
    <t>f(Xi - 1)</t>
  </si>
  <si>
    <t>Xi - Xi - 1</t>
  </si>
  <si>
    <t>Er(%)</t>
  </si>
  <si>
    <t>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</si>
</sst>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9" borderId="0" xfId="0" applyFill="1"/>
    <xf numFmtId="0" fontId="0" fillId="6" borderId="0" xfId="0" applyFill="1"/>
    <xf numFmtId="165" fontId="0" fillId="6" borderId="0" xfId="0" applyNumberFormat="1" applyFill="1"/>
    <xf numFmtId="0" fontId="4" fillId="8" borderId="2" xfId="0" applyFont="1" applyFill="1" applyBorder="1"/>
    <xf numFmtId="0" fontId="3" fillId="10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4" borderId="2" xfId="0" applyFill="1" applyBorder="1"/>
    <xf numFmtId="9" fontId="0" fillId="4" borderId="2" xfId="1" applyFont="1" applyFill="1" applyBorder="1"/>
    <xf numFmtId="0" fontId="6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057638596187489E-2"/>
          <c:y val="0.18926802030705481"/>
          <c:w val="0.9100069754090121"/>
          <c:h val="0.786327758607600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'Método Newton-Rapshon'!$B$12:$B$28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'Método Newton-Rapshon'!$C$12:$C$28</c:f>
              <c:numCache>
                <c:formatCode>General</c:formatCode>
                <c:ptCount val="17"/>
                <c:pt idx="0">
                  <c:v>187</c:v>
                </c:pt>
                <c:pt idx="1">
                  <c:v>142</c:v>
                </c:pt>
                <c:pt idx="2">
                  <c:v>103</c:v>
                </c:pt>
                <c:pt idx="3">
                  <c:v>70</c:v>
                </c:pt>
                <c:pt idx="4">
                  <c:v>43</c:v>
                </c:pt>
                <c:pt idx="5">
                  <c:v>22</c:v>
                </c:pt>
                <c:pt idx="6">
                  <c:v>7</c:v>
                </c:pt>
                <c:pt idx="7">
                  <c:v>-2</c:v>
                </c:pt>
                <c:pt idx="8">
                  <c:v>-5</c:v>
                </c:pt>
                <c:pt idx="9">
                  <c:v>-2</c:v>
                </c:pt>
                <c:pt idx="10">
                  <c:v>7</c:v>
                </c:pt>
                <c:pt idx="11">
                  <c:v>22</c:v>
                </c:pt>
                <c:pt idx="12">
                  <c:v>43</c:v>
                </c:pt>
                <c:pt idx="13">
                  <c:v>70</c:v>
                </c:pt>
                <c:pt idx="14">
                  <c:v>103</c:v>
                </c:pt>
                <c:pt idx="15">
                  <c:v>142</c:v>
                </c:pt>
                <c:pt idx="1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0-419F-A088-06D9AC9B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96431"/>
        <c:axId val="549100591"/>
      </c:scatterChart>
      <c:valAx>
        <c:axId val="5490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100591"/>
        <c:crosses val="autoZero"/>
        <c:crossBetween val="midCat"/>
      </c:valAx>
      <c:valAx>
        <c:axId val="5491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09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95126</xdr:colOff>
      <xdr:row>32</xdr:row>
      <xdr:rowOff>90509</xdr:rowOff>
    </xdr:from>
    <xdr:to>
      <xdr:col>7</xdr:col>
      <xdr:colOff>95126</xdr:colOff>
      <xdr:row>47</xdr:row>
      <xdr:rowOff>126604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83A469-B21E-4C43-AFA7-4203423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2DA4-0601-497B-A060-8E1C0C819637}">
  <dimension ref="B3:J23"/>
  <sheetViews>
    <sheetView workbookViewId="0">
      <selection activeCell="B23" sqref="B23"/>
    </sheetView>
  </sheetViews>
  <sheetFormatPr baseColWidth="10" defaultRowHeight="15" x14ac:dyDescent="0.25"/>
  <cols>
    <col min="7" max="7" width="13.140625" customWidth="1"/>
    <col min="8" max="8" width="13.28515625" customWidth="1"/>
    <col min="9" max="9" width="11.28515625" customWidth="1"/>
  </cols>
  <sheetData>
    <row r="3" spans="2:10" x14ac:dyDescent="0.25">
      <c r="B3" t="s">
        <v>10</v>
      </c>
      <c r="C3">
        <v>0</v>
      </c>
      <c r="D3">
        <v>1.4</v>
      </c>
    </row>
    <row r="4" spans="2:10" x14ac:dyDescent="0.25">
      <c r="B4" t="s">
        <v>0</v>
      </c>
      <c r="C4" t="s">
        <v>9</v>
      </c>
    </row>
    <row r="5" spans="2:10" x14ac:dyDescent="0.25">
      <c r="B5" t="s">
        <v>1</v>
      </c>
      <c r="C5" t="s">
        <v>3</v>
      </c>
    </row>
    <row r="6" spans="2:10" x14ac:dyDescent="0.25">
      <c r="B6" t="s">
        <v>2</v>
      </c>
      <c r="C6" t="s">
        <v>4</v>
      </c>
    </row>
    <row r="9" spans="2:10" x14ac:dyDescent="0.25">
      <c r="B9" s="1" t="s">
        <v>10</v>
      </c>
      <c r="C9" s="1" t="s">
        <v>3</v>
      </c>
      <c r="D9" s="1" t="s">
        <v>4</v>
      </c>
      <c r="E9" s="1" t="s">
        <v>5</v>
      </c>
      <c r="F9" s="1"/>
      <c r="G9" s="1"/>
      <c r="H9" s="1"/>
    </row>
    <row r="10" spans="2:10" x14ac:dyDescent="0.25">
      <c r="B10" s="1"/>
      <c r="C10" s="1" t="s">
        <v>11</v>
      </c>
      <c r="D10" s="1" t="s">
        <v>12</v>
      </c>
      <c r="E10" s="1" t="s">
        <v>13</v>
      </c>
      <c r="F10" s="1" t="s">
        <v>6</v>
      </c>
      <c r="G10" s="1" t="s">
        <v>7</v>
      </c>
      <c r="H10" s="1" t="s">
        <v>8</v>
      </c>
      <c r="I10" s="1" t="s">
        <v>14</v>
      </c>
      <c r="J10" s="1" t="s">
        <v>15</v>
      </c>
    </row>
    <row r="11" spans="2:10" x14ac:dyDescent="0.25">
      <c r="B11">
        <v>1</v>
      </c>
      <c r="C11">
        <v>0</v>
      </c>
      <c r="D11">
        <v>1.4</v>
      </c>
      <c r="E11">
        <f>C11+D11/2</f>
        <v>0.7</v>
      </c>
      <c r="F11">
        <f>(C11^10)-1</f>
        <v>-1</v>
      </c>
      <c r="G11">
        <f>(D11^10)-1</f>
        <v>27.92546549759998</v>
      </c>
      <c r="H11">
        <f>(E11^10-1)</f>
        <v>-0.97175247510000007</v>
      </c>
    </row>
    <row r="12" spans="2:10" x14ac:dyDescent="0.25">
      <c r="B12">
        <v>2</v>
      </c>
      <c r="C12">
        <v>0.7</v>
      </c>
      <c r="D12">
        <v>1.4</v>
      </c>
      <c r="E12">
        <f t="shared" ref="E12:E14" si="0">C12+D12/2</f>
        <v>1.4</v>
      </c>
      <c r="F12">
        <f t="shared" ref="F12:F14" si="1">(C12^10)-1</f>
        <v>-0.97175247510000007</v>
      </c>
      <c r="G12">
        <f t="shared" ref="G12:G14" si="2">(D12^10)-1</f>
        <v>27.92546549759998</v>
      </c>
      <c r="H12">
        <f t="shared" ref="H12:H14" si="3">(E12^10-1)</f>
        <v>27.92546549759998</v>
      </c>
    </row>
    <row r="13" spans="2:10" x14ac:dyDescent="0.25">
      <c r="B13">
        <v>3</v>
      </c>
      <c r="C13">
        <v>0.7</v>
      </c>
      <c r="D13">
        <v>1.05</v>
      </c>
      <c r="E13">
        <f t="shared" si="0"/>
        <v>1.2250000000000001</v>
      </c>
      <c r="F13">
        <f t="shared" si="1"/>
        <v>-0.97175247510000007</v>
      </c>
      <c r="G13">
        <f t="shared" si="2"/>
        <v>0.62889462677744157</v>
      </c>
      <c r="H13">
        <f t="shared" si="3"/>
        <v>6.609583501588066</v>
      </c>
    </row>
    <row r="14" spans="2:10" x14ac:dyDescent="0.25">
      <c r="B14">
        <v>4</v>
      </c>
      <c r="C14">
        <v>0.875</v>
      </c>
      <c r="D14">
        <v>1.05</v>
      </c>
      <c r="E14">
        <f t="shared" si="0"/>
        <v>1.4</v>
      </c>
      <c r="F14">
        <f t="shared" si="1"/>
        <v>-0.73692442383617163</v>
      </c>
      <c r="G14">
        <f t="shared" si="2"/>
        <v>0.62889462677744157</v>
      </c>
      <c r="H14">
        <f t="shared" si="3"/>
        <v>27.92546549759998</v>
      </c>
    </row>
    <row r="20" spans="2:2" x14ac:dyDescent="0.25">
      <c r="B20">
        <f>IF(H11*F11&lt;0,C11,D11)</f>
        <v>1.4</v>
      </c>
    </row>
    <row r="21" spans="2:2" x14ac:dyDescent="0.25">
      <c r="B21">
        <f>IF(H12*F12&lt;0,C12,D12)</f>
        <v>0.7</v>
      </c>
    </row>
    <row r="22" spans="2:2" x14ac:dyDescent="0.25">
      <c r="B22">
        <f>IF(H13*F13&lt;0,C13,D13)</f>
        <v>0.7</v>
      </c>
    </row>
    <row r="23" spans="2:2" x14ac:dyDescent="0.25">
      <c r="B23">
        <f>IF(H14*F14&lt;0,C14,D14)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1ACD-0C51-40B2-9E52-3CEAFDF6132B}">
  <dimension ref="B12:O28"/>
  <sheetViews>
    <sheetView tabSelected="1" zoomScale="81" workbookViewId="0">
      <selection activeCell="G18" sqref="G18"/>
    </sheetView>
  </sheetViews>
  <sheetFormatPr baseColWidth="10" defaultRowHeight="15" x14ac:dyDescent="0.25"/>
  <sheetData>
    <row r="12" spans="2:15" x14ac:dyDescent="0.25">
      <c r="B12">
        <v>-8</v>
      </c>
      <c r="C12">
        <f>3*(B12^2)-5</f>
        <v>187</v>
      </c>
      <c r="E12" t="s">
        <v>37</v>
      </c>
      <c r="I12" s="9" t="s">
        <v>38</v>
      </c>
      <c r="J12" s="9" t="s">
        <v>16</v>
      </c>
      <c r="K12" s="9" t="s">
        <v>17</v>
      </c>
      <c r="L12" s="9" t="s">
        <v>18</v>
      </c>
      <c r="M12" s="9" t="s">
        <v>20</v>
      </c>
      <c r="N12" s="9" t="s">
        <v>19</v>
      </c>
      <c r="O12" s="9" t="s">
        <v>39</v>
      </c>
    </row>
    <row r="13" spans="2:15" x14ac:dyDescent="0.25">
      <c r="B13">
        <f>B12+1</f>
        <v>-7</v>
      </c>
      <c r="C13">
        <f t="shared" ref="C13:C28" si="0">3*(B13^2)-5</f>
        <v>142</v>
      </c>
      <c r="E13" s="10" t="s">
        <v>20</v>
      </c>
      <c r="F13" s="10">
        <v>1.9</v>
      </c>
      <c r="I13" s="11">
        <v>1</v>
      </c>
      <c r="J13" s="11">
        <f>ROUND(F13,4)</f>
        <v>1.9</v>
      </c>
      <c r="K13" s="11">
        <f>ROUND((3*J13^2-5),4)</f>
        <v>5.83</v>
      </c>
      <c r="L13" s="11">
        <f t="shared" ref="L13:L15" si="1">ROUND((6*J13),4)</f>
        <v>11.4</v>
      </c>
      <c r="M13" s="11">
        <f>ROUND((J13-(K13/L13)),4)</f>
        <v>1.3886000000000001</v>
      </c>
      <c r="N13" s="11">
        <f>J13-M13</f>
        <v>0.51139999999999985</v>
      </c>
      <c r="O13" s="11" t="str">
        <f>IF(N13&gt;F16,"Continua",M13)</f>
        <v>Continua</v>
      </c>
    </row>
    <row r="14" spans="2:15" x14ac:dyDescent="0.25">
      <c r="B14">
        <f t="shared" ref="B14:B28" si="2">B13+1</f>
        <v>-6</v>
      </c>
      <c r="C14">
        <f t="shared" si="0"/>
        <v>103</v>
      </c>
      <c r="E14" s="10" t="s">
        <v>21</v>
      </c>
      <c r="F14" s="10" t="s">
        <v>40</v>
      </c>
      <c r="I14" s="11">
        <v>2</v>
      </c>
      <c r="J14" s="11">
        <f>ROUND(M13,4)</f>
        <v>1.3886000000000001</v>
      </c>
      <c r="K14" s="11">
        <f>ROUND((3*J14^2-5),4)</f>
        <v>0.78459999999999996</v>
      </c>
      <c r="L14" s="11">
        <f t="shared" si="1"/>
        <v>8.3315999999999999</v>
      </c>
      <c r="M14" s="11">
        <f t="shared" ref="M14:M16" si="3">ROUND((J14-(K14/L14)),4)</f>
        <v>1.2944</v>
      </c>
      <c r="N14" s="11">
        <f>J14-M14</f>
        <v>9.4200000000000061E-2</v>
      </c>
      <c r="O14" s="11" t="str">
        <f>IF(N14&gt;F16,"Continua",M14)</f>
        <v>Continua</v>
      </c>
    </row>
    <row r="15" spans="2:15" x14ac:dyDescent="0.25">
      <c r="B15">
        <f t="shared" si="2"/>
        <v>-5</v>
      </c>
      <c r="C15">
        <f t="shared" si="0"/>
        <v>70</v>
      </c>
      <c r="E15" s="10" t="s">
        <v>41</v>
      </c>
      <c r="F15" s="12" t="s">
        <v>22</v>
      </c>
      <c r="I15" s="11">
        <v>3</v>
      </c>
      <c r="J15" s="11">
        <f t="shared" ref="J15:J16" si="4">ROUND(M14,4)</f>
        <v>1.2944</v>
      </c>
      <c r="K15" s="11">
        <f>ROUND((3*J15^2-5),4)</f>
        <v>2.64E-2</v>
      </c>
      <c r="L15" s="11">
        <f t="shared" si="1"/>
        <v>7.7664</v>
      </c>
      <c r="M15" s="11">
        <f t="shared" si="3"/>
        <v>1.2909999999999999</v>
      </c>
      <c r="N15" s="11">
        <f t="shared" ref="N15:N16" si="5">J15-M15</f>
        <v>3.4000000000000696E-3</v>
      </c>
      <c r="O15" s="11" t="str">
        <f>IF(N15&gt;F17,"Continua",M15)</f>
        <v>Continua</v>
      </c>
    </row>
    <row r="16" spans="2:15" x14ac:dyDescent="0.25">
      <c r="B16">
        <f t="shared" si="2"/>
        <v>-4</v>
      </c>
      <c r="C16">
        <f t="shared" si="0"/>
        <v>43</v>
      </c>
      <c r="E16" s="10" t="s">
        <v>42</v>
      </c>
      <c r="F16" s="10">
        <v>1E-3</v>
      </c>
      <c r="I16" s="11">
        <v>4</v>
      </c>
      <c r="J16" s="11">
        <f t="shared" si="4"/>
        <v>1.2909999999999999</v>
      </c>
      <c r="K16" s="11">
        <f>ROUND((3*J16^2-5),4)</f>
        <v>0</v>
      </c>
      <c r="L16" s="11">
        <f>ROUND((6*J16),4)</f>
        <v>7.7460000000000004</v>
      </c>
      <c r="M16" s="11">
        <f t="shared" si="3"/>
        <v>1.2909999999999999</v>
      </c>
      <c r="N16" s="11">
        <f t="shared" si="5"/>
        <v>0</v>
      </c>
      <c r="O16" s="11">
        <f>IF(N16&gt;F18,"Continua",M16)</f>
        <v>1.2909999999999999</v>
      </c>
    </row>
    <row r="17" spans="2:8" x14ac:dyDescent="0.25">
      <c r="B17">
        <f t="shared" si="2"/>
        <v>-3</v>
      </c>
      <c r="C17">
        <f t="shared" si="0"/>
        <v>22</v>
      </c>
      <c r="H17" s="13"/>
    </row>
    <row r="18" spans="2:8" x14ac:dyDescent="0.25">
      <c r="B18">
        <f t="shared" si="2"/>
        <v>-2</v>
      </c>
      <c r="C18">
        <f t="shared" si="0"/>
        <v>7</v>
      </c>
      <c r="G18" s="26"/>
      <c r="H18" s="13"/>
    </row>
    <row r="19" spans="2:8" x14ac:dyDescent="0.25">
      <c r="B19">
        <f t="shared" si="2"/>
        <v>-1</v>
      </c>
      <c r="C19">
        <f t="shared" si="0"/>
        <v>-2</v>
      </c>
    </row>
    <row r="20" spans="2:8" x14ac:dyDescent="0.25">
      <c r="B20">
        <f t="shared" si="2"/>
        <v>0</v>
      </c>
      <c r="C20">
        <f t="shared" si="0"/>
        <v>-5</v>
      </c>
    </row>
    <row r="21" spans="2:8" x14ac:dyDescent="0.25">
      <c r="B21">
        <f t="shared" si="2"/>
        <v>1</v>
      </c>
      <c r="C21">
        <f t="shared" si="0"/>
        <v>-2</v>
      </c>
    </row>
    <row r="22" spans="2:8" x14ac:dyDescent="0.25">
      <c r="B22">
        <f t="shared" si="2"/>
        <v>2</v>
      </c>
      <c r="C22">
        <f t="shared" si="0"/>
        <v>7</v>
      </c>
    </row>
    <row r="23" spans="2:8" x14ac:dyDescent="0.25">
      <c r="B23">
        <f>B22+1</f>
        <v>3</v>
      </c>
      <c r="C23">
        <f t="shared" si="0"/>
        <v>22</v>
      </c>
    </row>
    <row r="24" spans="2:8" x14ac:dyDescent="0.25">
      <c r="B24">
        <f t="shared" si="2"/>
        <v>4</v>
      </c>
      <c r="C24">
        <f t="shared" si="0"/>
        <v>43</v>
      </c>
    </row>
    <row r="25" spans="2:8" x14ac:dyDescent="0.25">
      <c r="B25">
        <f t="shared" si="2"/>
        <v>5</v>
      </c>
      <c r="C25">
        <f t="shared" si="0"/>
        <v>70</v>
      </c>
    </row>
    <row r="26" spans="2:8" x14ac:dyDescent="0.25">
      <c r="B26">
        <f t="shared" si="2"/>
        <v>6</v>
      </c>
      <c r="C26">
        <f t="shared" si="0"/>
        <v>103</v>
      </c>
    </row>
    <row r="27" spans="2:8" x14ac:dyDescent="0.25">
      <c r="B27">
        <f t="shared" si="2"/>
        <v>7</v>
      </c>
      <c r="C27">
        <f t="shared" si="0"/>
        <v>142</v>
      </c>
    </row>
    <row r="28" spans="2:8" x14ac:dyDescent="0.25">
      <c r="B28">
        <f t="shared" si="2"/>
        <v>8</v>
      </c>
      <c r="C28">
        <f t="shared" si="0"/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5DC2-5E93-4E47-AE4B-0AA0F6973810}">
  <dimension ref="B3:I15"/>
  <sheetViews>
    <sheetView zoomScale="120" workbookViewId="0">
      <selection activeCell="G18" sqref="G18"/>
    </sheetView>
  </sheetViews>
  <sheetFormatPr baseColWidth="10" defaultRowHeight="15" x14ac:dyDescent="0.25"/>
  <sheetData>
    <row r="3" spans="2:9" x14ac:dyDescent="0.25">
      <c r="B3" s="2" t="s">
        <v>0</v>
      </c>
      <c r="C3" s="8" t="s">
        <v>24</v>
      </c>
      <c r="D3" s="8"/>
      <c r="E3" s="8" t="s">
        <v>32</v>
      </c>
      <c r="F3" s="8"/>
      <c r="G3" s="8" t="s">
        <v>33</v>
      </c>
      <c r="H3" s="8"/>
    </row>
    <row r="4" spans="2:9" x14ac:dyDescent="0.25">
      <c r="B4" s="3" t="s">
        <v>23</v>
      </c>
      <c r="C4" s="4" t="s">
        <v>25</v>
      </c>
      <c r="D4" s="4" t="s">
        <v>26</v>
      </c>
      <c r="E4" s="4" t="s">
        <v>31</v>
      </c>
      <c r="F4" s="4" t="s">
        <v>30</v>
      </c>
      <c r="G4" s="4" t="s">
        <v>34</v>
      </c>
      <c r="H4" s="4" t="s">
        <v>35</v>
      </c>
    </row>
    <row r="5" spans="2:9" x14ac:dyDescent="0.25">
      <c r="B5" s="3"/>
      <c r="C5" s="3">
        <v>2</v>
      </c>
      <c r="D5" s="3">
        <v>3</v>
      </c>
      <c r="E5" s="3">
        <f>(C5^3)-4*C5-9</f>
        <v>-9</v>
      </c>
      <c r="F5" s="3">
        <f>(D5^3)-4*D5-9</f>
        <v>6</v>
      </c>
      <c r="G5" s="3">
        <f>E5*F5</f>
        <v>-54</v>
      </c>
      <c r="H5" s="3" t="str">
        <f>IF(G5&lt;0,"SI","NO")</f>
        <v>SI</v>
      </c>
    </row>
    <row r="6" spans="2:9" x14ac:dyDescent="0.25">
      <c r="B6" s="5"/>
      <c r="C6" s="5"/>
      <c r="D6" s="5"/>
      <c r="E6" s="5"/>
      <c r="F6" s="5"/>
      <c r="G6" s="5"/>
      <c r="H6" s="5"/>
    </row>
    <row r="8" spans="2:9" x14ac:dyDescent="0.25">
      <c r="B8" s="3" t="s">
        <v>27</v>
      </c>
      <c r="C8" s="3" t="s">
        <v>25</v>
      </c>
      <c r="D8" s="3" t="s">
        <v>26</v>
      </c>
      <c r="E8" s="3" t="s">
        <v>31</v>
      </c>
      <c r="F8" s="3" t="s">
        <v>30</v>
      </c>
      <c r="G8" s="3" t="s">
        <v>28</v>
      </c>
      <c r="H8" s="3" t="s">
        <v>29</v>
      </c>
      <c r="I8" t="s">
        <v>36</v>
      </c>
    </row>
    <row r="9" spans="2:9" x14ac:dyDescent="0.25">
      <c r="B9" s="6">
        <v>0</v>
      </c>
      <c r="C9" s="6">
        <v>2</v>
      </c>
      <c r="D9" s="6">
        <v>3</v>
      </c>
      <c r="E9" s="6">
        <f>(C9^3)-4*C9-9</f>
        <v>-9</v>
      </c>
      <c r="F9" s="6">
        <f>(D9^3)-4*D9-9</f>
        <v>6</v>
      </c>
      <c r="G9" s="6">
        <f>C9-((E9*(D9-C9))/(F9-E9))</f>
        <v>2.6</v>
      </c>
      <c r="H9" s="6">
        <f>(G9^3)-(4*G9)-9</f>
        <v>-1.8239999999999963</v>
      </c>
      <c r="I9" s="7"/>
    </row>
    <row r="10" spans="2:9" x14ac:dyDescent="0.25">
      <c r="B10" s="6">
        <v>1</v>
      </c>
      <c r="C10" s="6">
        <f>IF(H9&lt;0,G9,C9)</f>
        <v>2.6</v>
      </c>
      <c r="D10" s="6">
        <v>3</v>
      </c>
      <c r="E10" s="6">
        <f t="shared" ref="E10:E15" si="0">(C10^3)-4*C10-9</f>
        <v>-1.8239999999999963</v>
      </c>
      <c r="F10" s="6">
        <f t="shared" ref="F10:F15" si="1">(D10^3)-4*D10-9</f>
        <v>6</v>
      </c>
      <c r="G10" s="6">
        <f t="shared" ref="G10:G15" si="2">C10-((E10*(D10-C10))/(F10-E10))</f>
        <v>2.6932515337423313</v>
      </c>
      <c r="H10" s="6">
        <f t="shared" ref="H10:H15" si="3">(G10^3)-(4*G10)-9</f>
        <v>-0.23722651080748847</v>
      </c>
      <c r="I10" s="7">
        <f>ABS((G10-G9)/G10)*100</f>
        <v>3.4624145785876954</v>
      </c>
    </row>
    <row r="11" spans="2:9" x14ac:dyDescent="0.25">
      <c r="B11" s="6">
        <v>2</v>
      </c>
      <c r="C11" s="6">
        <f t="shared" ref="C11:C15" si="4">IF(H10&lt;0,G10,C10)</f>
        <v>2.6932515337423313</v>
      </c>
      <c r="D11" s="6">
        <v>3</v>
      </c>
      <c r="E11" s="6">
        <f t="shared" si="0"/>
        <v>-0.23722651080748847</v>
      </c>
      <c r="F11" s="6">
        <f t="shared" si="1"/>
        <v>6</v>
      </c>
      <c r="G11" s="6">
        <f t="shared" si="2"/>
        <v>2.7049183969257937</v>
      </c>
      <c r="H11" s="6">
        <f t="shared" si="3"/>
        <v>-2.8912183867564778E-2</v>
      </c>
      <c r="I11" s="7">
        <f t="shared" ref="I11:I15" si="5">ABS((G11-G10)/G11)*100</f>
        <v>0.43132033841472323</v>
      </c>
    </row>
    <row r="12" spans="2:9" x14ac:dyDescent="0.25">
      <c r="B12" s="6">
        <v>3</v>
      </c>
      <c r="C12" s="6">
        <f t="shared" si="4"/>
        <v>2.7049183969257937</v>
      </c>
      <c r="D12" s="6">
        <v>3</v>
      </c>
      <c r="E12" s="6">
        <f t="shared" si="0"/>
        <v>-2.8912183867564778E-2</v>
      </c>
      <c r="F12" s="6">
        <f t="shared" si="1"/>
        <v>6</v>
      </c>
      <c r="G12" s="6">
        <f t="shared" si="2"/>
        <v>2.7063334869625746</v>
      </c>
      <c r="H12" s="6">
        <f t="shared" si="3"/>
        <v>-3.4954181607158574E-3</v>
      </c>
      <c r="I12" s="7">
        <f t="shared" si="5"/>
        <v>5.22880880570663E-2</v>
      </c>
    </row>
    <row r="13" spans="2:9" x14ac:dyDescent="0.25">
      <c r="B13" s="6">
        <v>4</v>
      </c>
      <c r="C13" s="6">
        <f t="shared" si="4"/>
        <v>2.7063334869625746</v>
      </c>
      <c r="D13" s="6">
        <v>3</v>
      </c>
      <c r="E13" s="6">
        <f t="shared" si="0"/>
        <v>-3.4954181607158574E-3</v>
      </c>
      <c r="F13" s="6">
        <f t="shared" si="1"/>
        <v>6</v>
      </c>
      <c r="G13" s="6">
        <f t="shared" si="2"/>
        <v>2.7065044685643529</v>
      </c>
      <c r="H13" s="6">
        <f t="shared" si="3"/>
        <v>-4.2217586166692911E-4</v>
      </c>
      <c r="I13" s="7">
        <f t="shared" si="5"/>
        <v>6.3174328276281904E-3</v>
      </c>
    </row>
    <row r="14" spans="2:9" x14ac:dyDescent="0.25">
      <c r="B14" s="6">
        <v>5</v>
      </c>
      <c r="C14" s="6">
        <f t="shared" si="4"/>
        <v>2.7065044685643529</v>
      </c>
      <c r="D14" s="6">
        <v>3</v>
      </c>
      <c r="E14" s="6">
        <f t="shared" si="0"/>
        <v>-4.2217586166692911E-4</v>
      </c>
      <c r="F14" s="6">
        <f t="shared" si="1"/>
        <v>6</v>
      </c>
      <c r="G14" s="6">
        <f t="shared" si="2"/>
        <v>2.7065251182328676</v>
      </c>
      <c r="H14" s="6">
        <f t="shared" si="3"/>
        <v>-5.0984297184086813E-5</v>
      </c>
      <c r="I14" s="7">
        <f t="shared" si="5"/>
        <v>7.6295868734276701E-4</v>
      </c>
    </row>
    <row r="15" spans="2:9" x14ac:dyDescent="0.25">
      <c r="B15" s="6">
        <v>6</v>
      </c>
      <c r="C15" s="6">
        <f t="shared" si="4"/>
        <v>2.7065251182328676</v>
      </c>
      <c r="D15" s="6">
        <v>3</v>
      </c>
      <c r="E15" s="6">
        <f t="shared" si="0"/>
        <v>-5.0984297184086813E-5</v>
      </c>
      <c r="F15" s="6">
        <f t="shared" si="1"/>
        <v>6</v>
      </c>
      <c r="G15" s="6">
        <f t="shared" si="2"/>
        <v>2.7065276119801087</v>
      </c>
      <c r="H15" s="6">
        <f t="shared" si="3"/>
        <v>-6.1570586318282494E-6</v>
      </c>
      <c r="I15" s="7">
        <f t="shared" si="5"/>
        <v>9.2138252353749623E-5</v>
      </c>
    </row>
  </sheetData>
  <mergeCells count="3">
    <mergeCell ref="C3:D3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3238-ECAF-42BF-BC62-D5953D476E0A}">
  <dimension ref="A1:I17"/>
  <sheetViews>
    <sheetView workbookViewId="0">
      <selection activeCell="C11" sqref="C11"/>
    </sheetView>
  </sheetViews>
  <sheetFormatPr baseColWidth="10" defaultRowHeight="15" x14ac:dyDescent="0.25"/>
  <sheetData>
    <row r="1" spans="1:9" x14ac:dyDescent="0.25">
      <c r="A1" s="14" t="s">
        <v>43</v>
      </c>
      <c r="B1" s="14"/>
    </row>
    <row r="2" spans="1:9" x14ac:dyDescent="0.25">
      <c r="A2" s="15" t="s">
        <v>20</v>
      </c>
      <c r="B2" s="16">
        <v>0</v>
      </c>
      <c r="E2" s="17" t="s">
        <v>44</v>
      </c>
      <c r="F2" s="17"/>
      <c r="G2" s="17"/>
      <c r="H2" s="17"/>
      <c r="I2" s="17"/>
    </row>
    <row r="3" spans="1:9" x14ac:dyDescent="0.25">
      <c r="A3" s="15" t="s">
        <v>21</v>
      </c>
      <c r="B3" s="16" t="s">
        <v>45</v>
      </c>
      <c r="E3" s="18" t="s">
        <v>46</v>
      </c>
      <c r="F3" s="18" t="s">
        <v>47</v>
      </c>
      <c r="G3" s="18" t="s">
        <v>48</v>
      </c>
      <c r="H3" s="18" t="s">
        <v>49</v>
      </c>
      <c r="I3" s="18" t="s">
        <v>39</v>
      </c>
    </row>
    <row r="4" spans="1:9" x14ac:dyDescent="0.25">
      <c r="A4" s="15" t="s">
        <v>50</v>
      </c>
      <c r="B4" s="16" t="s">
        <v>51</v>
      </c>
      <c r="E4" s="19">
        <v>1</v>
      </c>
      <c r="F4" s="19">
        <f>B2</f>
        <v>0</v>
      </c>
      <c r="G4" s="19">
        <f>EXP(-F4)</f>
        <v>1</v>
      </c>
      <c r="H4" s="19">
        <f>ABS(G4-F4)</f>
        <v>1</v>
      </c>
      <c r="I4" s="19" t="str">
        <f>IF(H4&gt;B5,"Continua",F4)</f>
        <v>Continua</v>
      </c>
    </row>
    <row r="5" spans="1:9" x14ac:dyDescent="0.25">
      <c r="A5" s="15" t="s">
        <v>52</v>
      </c>
      <c r="B5" s="16">
        <v>1E-3</v>
      </c>
      <c r="E5" s="19">
        <f>E4+1</f>
        <v>2</v>
      </c>
      <c r="F5" s="19">
        <f>G4</f>
        <v>1</v>
      </c>
      <c r="G5" s="20">
        <f>EXP(-F5)</f>
        <v>0.36787944117144233</v>
      </c>
      <c r="H5" s="20">
        <f>ABS(G5-F5)</f>
        <v>0.63212055882855767</v>
      </c>
      <c r="I5" s="19" t="str">
        <f>IF(H5&gt;B5,"Continua",F5)</f>
        <v>Continua</v>
      </c>
    </row>
    <row r="6" spans="1:9" x14ac:dyDescent="0.25">
      <c r="E6" s="19">
        <f t="shared" ref="E6:E17" si="0">E5+1</f>
        <v>3</v>
      </c>
      <c r="F6" s="20">
        <f t="shared" ref="F6:F17" si="1">G5</f>
        <v>0.36787944117144233</v>
      </c>
      <c r="G6" s="20">
        <f t="shared" ref="G6:G17" si="2">EXP(-F6)</f>
        <v>0.69220062755534639</v>
      </c>
      <c r="H6" s="20">
        <f t="shared" ref="H6:H17" si="3">ABS(G6-F6)</f>
        <v>0.32432118638390406</v>
      </c>
      <c r="I6" s="19" t="str">
        <f>IF(H6&gt;B5,"Continua",F6)</f>
        <v>Continua</v>
      </c>
    </row>
    <row r="7" spans="1:9" x14ac:dyDescent="0.25">
      <c r="E7" s="19">
        <f t="shared" si="0"/>
        <v>4</v>
      </c>
      <c r="F7" s="20">
        <f t="shared" si="1"/>
        <v>0.69220062755534639</v>
      </c>
      <c r="G7" s="20">
        <f t="shared" si="2"/>
        <v>0.50047350056363682</v>
      </c>
      <c r="H7" s="20">
        <f t="shared" si="3"/>
        <v>0.19172712699170957</v>
      </c>
      <c r="I7" s="19" t="str">
        <f>IF(H7&gt;B8,"Continua",F7)</f>
        <v>Continua</v>
      </c>
    </row>
    <row r="8" spans="1:9" x14ac:dyDescent="0.25">
      <c r="E8" s="19">
        <f t="shared" si="0"/>
        <v>5</v>
      </c>
      <c r="F8" s="20">
        <f t="shared" si="1"/>
        <v>0.50047350056363682</v>
      </c>
      <c r="G8" s="20">
        <f t="shared" si="2"/>
        <v>0.60624353508559736</v>
      </c>
      <c r="H8" s="20">
        <f t="shared" si="3"/>
        <v>0.10577003452196054</v>
      </c>
      <c r="I8" s="19" t="str">
        <f>IF(H8&gt;B5,"Continua",F8)</f>
        <v>Continua</v>
      </c>
    </row>
    <row r="9" spans="1:9" x14ac:dyDescent="0.25">
      <c r="E9" s="19">
        <f t="shared" si="0"/>
        <v>6</v>
      </c>
      <c r="F9" s="20">
        <f t="shared" si="1"/>
        <v>0.60624353508559736</v>
      </c>
      <c r="G9" s="20">
        <f t="shared" si="2"/>
        <v>0.54539578597502703</v>
      </c>
      <c r="H9" s="20">
        <f t="shared" si="3"/>
        <v>6.0847749110570337E-2</v>
      </c>
      <c r="I9" s="19" t="str">
        <f>IF(H9&gt;B5,"Continua",F9)</f>
        <v>Continua</v>
      </c>
    </row>
    <row r="10" spans="1:9" x14ac:dyDescent="0.25">
      <c r="E10" s="19">
        <f t="shared" si="0"/>
        <v>7</v>
      </c>
      <c r="F10" s="20">
        <f t="shared" si="1"/>
        <v>0.54539578597502703</v>
      </c>
      <c r="G10" s="20">
        <f t="shared" si="2"/>
        <v>0.57961233550337887</v>
      </c>
      <c r="H10" s="20">
        <f t="shared" si="3"/>
        <v>3.4216549528351847E-2</v>
      </c>
      <c r="I10" s="19" t="str">
        <f>IF(H10&gt;B5,"Continua",F10)</f>
        <v>Continua</v>
      </c>
    </row>
    <row r="11" spans="1:9" x14ac:dyDescent="0.25">
      <c r="C11" s="26"/>
      <c r="E11" s="19">
        <f t="shared" si="0"/>
        <v>8</v>
      </c>
      <c r="F11" s="20">
        <f t="shared" si="1"/>
        <v>0.57961233550337887</v>
      </c>
      <c r="G11" s="20">
        <f t="shared" si="2"/>
        <v>0.56011546136108914</v>
      </c>
      <c r="H11" s="20">
        <f t="shared" si="3"/>
        <v>1.9496874142289733E-2</v>
      </c>
      <c r="I11" s="19" t="str">
        <f>IF(H11&gt;B5,"Continua",F11)</f>
        <v>Continua</v>
      </c>
    </row>
    <row r="12" spans="1:9" x14ac:dyDescent="0.25">
      <c r="E12" s="19">
        <f t="shared" si="0"/>
        <v>9</v>
      </c>
      <c r="F12" s="20">
        <f t="shared" si="1"/>
        <v>0.56011546136108914</v>
      </c>
      <c r="G12" s="20">
        <f t="shared" si="2"/>
        <v>0.57114311508017701</v>
      </c>
      <c r="H12" s="20">
        <f t="shared" si="3"/>
        <v>1.1027653719087871E-2</v>
      </c>
      <c r="I12" s="19" t="str">
        <f>IF(H12&gt;B5,"Continua",F12)</f>
        <v>Continua</v>
      </c>
    </row>
    <row r="13" spans="1:9" x14ac:dyDescent="0.25">
      <c r="E13" s="19">
        <f t="shared" si="0"/>
        <v>10</v>
      </c>
      <c r="F13" s="20">
        <f t="shared" si="1"/>
        <v>0.57114311508017701</v>
      </c>
      <c r="G13" s="20">
        <f t="shared" si="2"/>
        <v>0.5648793473910495</v>
      </c>
      <c r="H13" s="20">
        <f t="shared" si="3"/>
        <v>6.2637676891275085E-3</v>
      </c>
      <c r="I13" s="19" t="str">
        <f>IF(H13&gt;B5,"Continua",F13)</f>
        <v>Continua</v>
      </c>
    </row>
    <row r="14" spans="1:9" x14ac:dyDescent="0.25">
      <c r="E14" s="19">
        <f t="shared" si="0"/>
        <v>11</v>
      </c>
      <c r="F14" s="20">
        <f t="shared" si="1"/>
        <v>0.5648793473910495</v>
      </c>
      <c r="G14" s="20">
        <f t="shared" si="2"/>
        <v>0.56842872502906072</v>
      </c>
      <c r="H14" s="20">
        <f t="shared" si="3"/>
        <v>3.5493776380112196E-3</v>
      </c>
      <c r="I14" s="19" t="str">
        <f>IF(H14&gt;B5,"Continua",F14)</f>
        <v>Continua</v>
      </c>
    </row>
    <row r="15" spans="1:9" x14ac:dyDescent="0.25">
      <c r="E15" s="19">
        <f t="shared" si="0"/>
        <v>12</v>
      </c>
      <c r="F15" s="20">
        <f t="shared" si="1"/>
        <v>0.56842872502906072</v>
      </c>
      <c r="G15" s="20">
        <f t="shared" si="2"/>
        <v>0.56641473314688329</v>
      </c>
      <c r="H15" s="20">
        <f t="shared" si="3"/>
        <v>2.013991882177435E-3</v>
      </c>
      <c r="I15" s="19" t="str">
        <f>IF(H15&gt;B5,"Continua",F15)</f>
        <v>Continua</v>
      </c>
    </row>
    <row r="16" spans="1:9" x14ac:dyDescent="0.25">
      <c r="E16" s="19">
        <f t="shared" si="0"/>
        <v>13</v>
      </c>
      <c r="F16" s="20">
        <f t="shared" si="1"/>
        <v>0.56641473314688329</v>
      </c>
      <c r="G16" s="20">
        <f t="shared" si="2"/>
        <v>0.56755663732828343</v>
      </c>
      <c r="H16" s="20">
        <f t="shared" si="3"/>
        <v>1.141904181400144E-3</v>
      </c>
      <c r="I16" s="19" t="str">
        <f>IF(H16&gt;B5,"Continua",F16)</f>
        <v>Continua</v>
      </c>
    </row>
    <row r="17" spans="5:9" x14ac:dyDescent="0.25">
      <c r="E17" s="19">
        <f t="shared" si="0"/>
        <v>14</v>
      </c>
      <c r="F17" s="20">
        <f t="shared" si="1"/>
        <v>0.56755663732828343</v>
      </c>
      <c r="G17" s="20">
        <f t="shared" si="2"/>
        <v>0.56690891192149528</v>
      </c>
      <c r="H17" s="20">
        <f t="shared" si="3"/>
        <v>6.4772540678814661E-4</v>
      </c>
      <c r="I17" s="19">
        <f>IF(H17&gt;B5,"Continua",F17)</f>
        <v>0.56755663732828343</v>
      </c>
    </row>
  </sheetData>
  <mergeCells count="2">
    <mergeCell ref="A1:B1"/>
    <mergeCell ref="E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129C-EC4F-45EA-BB68-F148BC8CF9DC}">
  <dimension ref="C3:H19"/>
  <sheetViews>
    <sheetView workbookViewId="0">
      <selection activeCell="G7" sqref="G7"/>
    </sheetView>
  </sheetViews>
  <sheetFormatPr baseColWidth="10" defaultRowHeight="15" x14ac:dyDescent="0.25"/>
  <sheetData>
    <row r="3" spans="3:8" x14ac:dyDescent="0.25">
      <c r="C3" t="s">
        <v>59</v>
      </c>
    </row>
    <row r="5" spans="3:8" ht="18" x14ac:dyDescent="0.25">
      <c r="C5" s="21" t="s">
        <v>53</v>
      </c>
      <c r="D5" s="22" t="s">
        <v>54</v>
      </c>
      <c r="E5" s="22"/>
    </row>
    <row r="7" spans="3:8" x14ac:dyDescent="0.25">
      <c r="G7" s="26"/>
    </row>
    <row r="9" spans="3:8" x14ac:dyDescent="0.25">
      <c r="C9" s="23" t="s">
        <v>38</v>
      </c>
      <c r="D9" s="23" t="s">
        <v>1</v>
      </c>
      <c r="E9" s="23" t="s">
        <v>55</v>
      </c>
      <c r="F9" s="23" t="s">
        <v>56</v>
      </c>
      <c r="G9" s="23" t="s">
        <v>57</v>
      </c>
      <c r="H9" s="23" t="s">
        <v>58</v>
      </c>
    </row>
    <row r="10" spans="3:8" x14ac:dyDescent="0.25">
      <c r="C10" s="24">
        <v>1</v>
      </c>
      <c r="D10" s="24">
        <v>2</v>
      </c>
      <c r="E10" s="24"/>
      <c r="F10" s="24"/>
      <c r="G10" s="24"/>
      <c r="H10" s="24"/>
    </row>
    <row r="11" spans="3:8" x14ac:dyDescent="0.25">
      <c r="C11" s="24">
        <v>2</v>
      </c>
      <c r="D11" s="24">
        <v>5</v>
      </c>
      <c r="E11" s="24">
        <f>EXP(-D11)-D11</f>
        <v>-4.9932620530009144</v>
      </c>
      <c r="F11" s="24">
        <f>EXP(-D10)-D10</f>
        <v>-1.8646647167633872</v>
      </c>
      <c r="G11" s="24">
        <f>D11-D10</f>
        <v>3</v>
      </c>
      <c r="H11" s="24"/>
    </row>
    <row r="12" spans="3:8" x14ac:dyDescent="0.25">
      <c r="C12" s="24">
        <v>3</v>
      </c>
      <c r="D12" s="24">
        <f>D11-(E11*G11)/(E11-F11)</f>
        <v>0.21198014666293297</v>
      </c>
      <c r="E12" s="24">
        <f>EXP(-D12)-D12</f>
        <v>0.59700061171181273</v>
      </c>
      <c r="F12" s="24">
        <f>EXP(-D11)-D11</f>
        <v>-4.9932620530009144</v>
      </c>
      <c r="G12" s="24">
        <f>D12-D11</f>
        <v>-4.788019853337067</v>
      </c>
      <c r="H12" s="25">
        <f>ABS((D12-D11)/D12)</f>
        <v>22.587114542148321</v>
      </c>
    </row>
    <row r="13" spans="3:8" x14ac:dyDescent="0.25">
      <c r="C13" s="24">
        <v>4</v>
      </c>
      <c r="D13" s="24">
        <f t="shared" ref="D13:D19" si="0">D12-(E12*G12)/(E12-F12)</f>
        <v>0.72330688616908523</v>
      </c>
      <c r="E13" s="24">
        <f t="shared" ref="E13:E19" si="1">EXP(-D13)-D13</f>
        <v>-0.23816160600467956</v>
      </c>
      <c r="F13" s="24">
        <f t="shared" ref="F13:F19" si="2">EXP(-D12)-D12</f>
        <v>0.59700061171181273</v>
      </c>
      <c r="G13" s="24">
        <f t="shared" ref="G13:G19" si="3">D13-D12</f>
        <v>0.51132673950615226</v>
      </c>
      <c r="H13" s="25">
        <f t="shared" ref="H13:H19" si="4">ABS((D13-D12)/D13)</f>
        <v>0.70692917388680987</v>
      </c>
    </row>
    <row r="14" spans="3:8" x14ac:dyDescent="0.25">
      <c r="C14" s="24">
        <v>5</v>
      </c>
      <c r="D14" s="24">
        <f t="shared" si="0"/>
        <v>0.57749282167884863</v>
      </c>
      <c r="E14" s="24">
        <f t="shared" si="1"/>
        <v>-1.6188928850512374E-2</v>
      </c>
      <c r="F14" s="24">
        <f t="shared" si="2"/>
        <v>-0.23816160600467956</v>
      </c>
      <c r="G14" s="24">
        <f t="shared" si="3"/>
        <v>-0.14581406449023659</v>
      </c>
      <c r="H14" s="25">
        <f t="shared" si="4"/>
        <v>0.25249502507465921</v>
      </c>
    </row>
    <row r="15" spans="3:8" x14ac:dyDescent="0.25">
      <c r="C15" s="24">
        <v>6</v>
      </c>
      <c r="D15" s="24">
        <f t="shared" si="0"/>
        <v>0.56685829879206573</v>
      </c>
      <c r="E15" s="24">
        <f t="shared" si="1"/>
        <v>4.4664573547015252E-4</v>
      </c>
      <c r="F15" s="24">
        <f t="shared" si="2"/>
        <v>-1.6188928850512374E-2</v>
      </c>
      <c r="G15" s="24">
        <f t="shared" si="3"/>
        <v>-1.0634522886782904E-2</v>
      </c>
      <c r="H15" s="25">
        <f t="shared" si="4"/>
        <v>1.8760460787897625E-2</v>
      </c>
    </row>
    <row r="16" spans="3:8" x14ac:dyDescent="0.25">
      <c r="C16" s="24">
        <v>7</v>
      </c>
      <c r="D16" s="24">
        <f t="shared" si="0"/>
        <v>0.56714382330290192</v>
      </c>
      <c r="E16" s="24">
        <f t="shared" si="1"/>
        <v>-8.3511979387385082E-7</v>
      </c>
      <c r="F16" s="24">
        <f t="shared" si="2"/>
        <v>4.4664573547015252E-4</v>
      </c>
      <c r="G16" s="24">
        <f t="shared" si="3"/>
        <v>2.8552451083618813E-4</v>
      </c>
      <c r="H16" s="25">
        <f t="shared" si="4"/>
        <v>5.0344286423391815E-4</v>
      </c>
    </row>
    <row r="17" spans="3:8" x14ac:dyDescent="0.25">
      <c r="C17" s="24">
        <v>8</v>
      </c>
      <c r="D17" s="24">
        <f t="shared" si="0"/>
        <v>0.56714329043726575</v>
      </c>
      <c r="E17" s="24">
        <f t="shared" si="1"/>
        <v>-4.3067993615863998E-11</v>
      </c>
      <c r="F17" s="24">
        <f t="shared" si="2"/>
        <v>-8.3511979387385082E-7</v>
      </c>
      <c r="G17" s="24">
        <f t="shared" si="3"/>
        <v>-5.3286563617138683E-7</v>
      </c>
      <c r="H17" s="25">
        <f t="shared" si="4"/>
        <v>9.3956085729331127E-7</v>
      </c>
    </row>
    <row r="18" spans="3:8" x14ac:dyDescent="0.25">
      <c r="C18" s="24">
        <v>9</v>
      </c>
      <c r="D18" s="24">
        <f t="shared" si="0"/>
        <v>0.56714329040978384</v>
      </c>
      <c r="E18" s="24">
        <f t="shared" si="1"/>
        <v>0</v>
      </c>
      <c r="F18" s="24">
        <f t="shared" si="2"/>
        <v>-4.3067993615863998E-11</v>
      </c>
      <c r="G18" s="24">
        <f t="shared" si="3"/>
        <v>-2.7481905640058812E-11</v>
      </c>
      <c r="H18" s="25">
        <f t="shared" si="4"/>
        <v>4.8456723556055877E-11</v>
      </c>
    </row>
    <row r="19" spans="3:8" x14ac:dyDescent="0.25">
      <c r="C19" s="24">
        <v>10</v>
      </c>
      <c r="D19" s="24">
        <f t="shared" si="0"/>
        <v>0.56714329040978384</v>
      </c>
      <c r="E19" s="24">
        <f t="shared" si="1"/>
        <v>0</v>
      </c>
      <c r="F19" s="24">
        <f t="shared" si="2"/>
        <v>0</v>
      </c>
      <c r="G19" s="24">
        <f t="shared" si="3"/>
        <v>0</v>
      </c>
      <c r="H19" s="25">
        <f t="shared" si="4"/>
        <v>0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Bisección </vt:lpstr>
      <vt:lpstr>Método Newton-Rapshon</vt:lpstr>
      <vt:lpstr>Regla falsa </vt:lpstr>
      <vt:lpstr>Punto Fijo</vt:lpstr>
      <vt:lpstr>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Paulinahg</dc:creator>
  <cp:lastModifiedBy>Ernesto Uriel Torres</cp:lastModifiedBy>
  <dcterms:created xsi:type="dcterms:W3CDTF">2025-02-17T13:16:01Z</dcterms:created>
  <dcterms:modified xsi:type="dcterms:W3CDTF">2025-02-27T06:06:54Z</dcterms:modified>
</cp:coreProperties>
</file>