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<sst xmlns="http://schemas.openxmlformats.org/spreadsheetml/2006/main" count="97" uniqueCount="96">
  <si>
    <t>Atividade</t>
  </si>
  <si>
    <t>Esforço Estimado</t>
  </si>
  <si>
    <t>Esforço real</t>
  </si>
  <si>
    <t>Início</t>
  </si>
  <si>
    <t>Conclusão Planejada</t>
  </si>
  <si>
    <t>Conclusão</t>
  </si>
  <si>
    <t>Concluído</t>
  </si>
  <si>
    <t>Iteração(Falta o Gantt)</t>
  </si>
  <si>
    <t>Data de Inicio do Projeto</t>
  </si>
  <si>
    <t>Custo Humano</t>
  </si>
  <si>
    <t>Custo Real</t>
  </si>
  <si>
    <t>Iteração</t>
  </si>
  <si>
    <t>Fim</t>
  </si>
  <si>
    <t>Valor Planejado (PV)</t>
  </si>
  <si>
    <t>Valor Agregado (EV)</t>
  </si>
  <si>
    <t>Custo Real (AC)</t>
  </si>
  <si>
    <t>SPI</t>
  </si>
  <si>
    <t>SV</t>
  </si>
  <si>
    <t>CPI</t>
  </si>
  <si>
    <t>CV</t>
  </si>
  <si>
    <t>Tarefa - Fazer Estimativa de custo</t>
  </si>
  <si>
    <t>Tarefa - Pesquisar como fazer os testes</t>
  </si>
  <si>
    <t>Pagamento Por Hora</t>
  </si>
  <si>
    <t>Tarefa - Fazer estimativa de orçamento</t>
  </si>
  <si>
    <t>Tarefa - Criar cronograma de desenvolvimento</t>
  </si>
  <si>
    <t>Escolhi este para testar^^^^</t>
  </si>
  <si>
    <t>Tarefa - Fazer monitoramento e controle do projeto</t>
  </si>
  <si>
    <t>Tarefa - Fazer os slides para a terceira apresentação</t>
  </si>
  <si>
    <t>&lt;&lt; Falta fazer o Gantt e dizer as datas de inicio e conclusão para as semanas aparecerem corretamente</t>
  </si>
  <si>
    <t>Tarefa - Fazer os slides para a segunda apresentação</t>
  </si>
  <si>
    <t>&lt;&lt; útil para o valor agregado e burndown</t>
  </si>
  <si>
    <t>Tarefa - Fazer os slides para a primeira apresentação</t>
  </si>
  <si>
    <t>Tarefa - Criar documentação do Jogo</t>
  </si>
  <si>
    <t>Tarefa - Realizar apresentação 3</t>
  </si>
  <si>
    <t>Tarefa - Realizar apresentação 2</t>
  </si>
  <si>
    <t>Tarefa - Realizar apresentação 1</t>
  </si>
  <si>
    <t>Tarefa - Criar lógica de alocação de tropas backend</t>
  </si>
  <si>
    <t>Tarefa - Criar lógica de alocação de tropas frontend</t>
  </si>
  <si>
    <t>Tarefa - Criar lógica para mover tropas frontend</t>
  </si>
  <si>
    <t>Tarefa - Criar lógica de compra de cartas frontend</t>
  </si>
  <si>
    <t>Tarefa - Fazer página da partida/mapa frontend</t>
  </si>
  <si>
    <t>Tarefa - Criar lógica de troca de cartas frontend</t>
  </si>
  <si>
    <t>Tarefa - Inicializar partida frontend</t>
  </si>
  <si>
    <t>Tarefa - Criar e entrar em lobby frontend</t>
  </si>
  <si>
    <t>Tarefa - Autenticação frontend</t>
  </si>
  <si>
    <t>Tarefa - Lógica de deslocamento de tropas (backend)</t>
  </si>
  <si>
    <t>Tarefa - Criar Lógica de Distribuição de Objetivos frontend</t>
  </si>
  <si>
    <t>Tarefa - Combate frontend</t>
  </si>
  <si>
    <t>Tarefa - Tela de perfil de usuário</t>
  </si>
  <si>
    <t>Tarefa - Implementar testes unitários para a mecânica de ataque com os dados</t>
  </si>
  <si>
    <t>Tarefa - Implementar testes unitários para o cálculo de reforço de tropas</t>
  </si>
  <si>
    <t>Tarefa - Implementar testes unitários para distribuição de territórios e exércitos iniciais</t>
  </si>
  <si>
    <t>Tarefa - Implementar testes unitários para cadastro e autenticação</t>
  </si>
  <si>
    <t>Tarefa - Implementar teste de integração para a comunicação cliente-servidor</t>
  </si>
  <si>
    <t>Tarefa - Implementar testes de integração para persistência de dados</t>
  </si>
  <si>
    <t>Tarefa - Criar lógica de combate backend</t>
  </si>
  <si>
    <t>Tarefa - Fazer lógica de compra de cartas backend</t>
  </si>
  <si>
    <t>Tarefa - Fazer a IA do Jogo backend</t>
  </si>
  <si>
    <t>Tarefa - Criar lógica de inicializar a partida backend</t>
  </si>
  <si>
    <t>Tarefa - Fazer análise de riscos</t>
  </si>
  <si>
    <t>Tarefa - Fazer estimativa de esforço</t>
  </si>
  <si>
    <t>Tarefa - Criação das cartas backend</t>
  </si>
  <si>
    <t>Tarefa - Criar lógica de lobbies backend</t>
  </si>
  <si>
    <t>Tarefa - Criação da EAP</t>
  </si>
  <si>
    <t>Tarefa - Criar escopo do produto</t>
  </si>
  <si>
    <t>Tarefa - Criação dos objetivos backend</t>
  </si>
  <si>
    <t>Tarefa - Criação dos territórios backend</t>
  </si>
  <si>
    <t>Tarefa - Pesquisar sobre a IA do jogo</t>
  </si>
  <si>
    <t>Tarefa - Fazer página de home frontend</t>
  </si>
  <si>
    <t>Tarefa - Criar design do site</t>
  </si>
  <si>
    <t>Tarefa - Fazer página de alocação de jogadores</t>
  </si>
  <si>
    <t>Tarefa - Pesquisar em relação ao mapa do war</t>
  </si>
  <si>
    <t>Tarefa - Modelagem do banco de dados</t>
  </si>
  <si>
    <t>Tarefa - Criação do Banco de dados</t>
  </si>
  <si>
    <t>Tarefa - Validação do modelo do banco de dados</t>
  </si>
  <si>
    <t>Tarefa - Criar o backend e configurar a base do projeto</t>
  </si>
  <si>
    <t>Tarefa - Implementar sistema de autenticação backend</t>
  </si>
  <si>
    <t>Tarefa - Pesquisar como lidar com a partida pelo backend</t>
  </si>
  <si>
    <t>Tarefa - Criar o frontend e configurar a base do projeto</t>
  </si>
  <si>
    <t>Tarefa - Fazer CRUD do usuário backend</t>
  </si>
  <si>
    <t>Tarefa - Criar lógica de troca de cartas backend</t>
  </si>
  <si>
    <t>Tarefa - Criar página de login</t>
  </si>
  <si>
    <t>Tarefa - Criar página de cadastro</t>
  </si>
  <si>
    <t>Tarefa - Criar página de lobby</t>
  </si>
  <si>
    <t>Tarefa - Salvar histórico de partidas (backend)</t>
  </si>
  <si>
    <t>Tarefa - Mostrar histórico de partidas (backend)</t>
  </si>
  <si>
    <t>Tarefa - Mostrar histórico de partidas (frontend)</t>
  </si>
  <si>
    <t>Tarefa - Fazer lógica do chat (backend)</t>
  </si>
  <si>
    <t>Tarefa - Criar chat do jogo (frontend)</t>
  </si>
  <si>
    <t>Tarefa - Preparar um servidor para hostear o backend</t>
  </si>
  <si>
    <t>Tarefa - Criar Lógica de Distribuição de Objetivos backend</t>
  </si>
  <si>
    <t>Tarefa - Lógica de finalizar partida (backend)</t>
  </si>
  <si>
    <t>CustoCapTotal</t>
  </si>
  <si>
    <t>CustoConsumoTotal</t>
  </si>
  <si>
    <t>Custo Total</t>
  </si>
  <si>
    <t>Orçamento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</si>
</sst>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dd/mm/yyyy"/>
    <numFmt numFmtId="166" formatCode="[$R$ -416]#,##0.00"/>
    <numFmt numFmtId="167" formatCode="d/m/yy"/>
    <numFmt numFmtId="168" formatCode="d/m/yyyy"/>
    <numFmt numFmtId="169" formatCode="dd/mm/yy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theme="1"/>
      <name val="Google Sans Mono"/>
    </font>
    <font>
      <color theme="1"/>
      <name val="Google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shrinkToFit="0" vertical="bottom" wrapText="1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shrinkToFit="0" vertical="bottom" wrapText="1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0" fontId="2" numFmtId="0" xfId="0" applyFont="1"/>
    <xf borderId="0" fillId="0" fontId="1" numFmtId="14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shrinkToFit="0" vertical="bottom" wrapText="1"/>
    </xf>
    <xf borderId="0" fillId="0" fontId="1" numFmtId="164" xfId="0" applyAlignment="1" applyFont="1" applyNumberFormat="1">
      <alignment vertical="bottom"/>
    </xf>
    <xf borderId="0" fillId="0" fontId="1" numFmtId="168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3" numFmtId="169" xfId="0" applyAlignment="1" applyFont="1" applyNumberFormat="1">
      <alignment horizontal="right" shrinkToFit="0" vertical="bottom" wrapText="1"/>
    </xf>
    <xf borderId="0" fillId="0" fontId="1" numFmtId="165" xfId="0" applyAlignment="1" applyFont="1" applyNumberFormat="1">
      <alignment readingOrder="0" vertical="bottom"/>
    </xf>
    <xf borderId="0" fillId="0" fontId="3" numFmtId="168" xfId="0" applyAlignment="1" applyFont="1" applyNumberFormat="1">
      <alignment readingOrder="0" vertical="bottom"/>
    </xf>
    <xf borderId="0" fillId="0" fontId="1" numFmtId="167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167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168" xfId="0" applyAlignment="1" applyFont="1" applyNumberFormat="1">
      <alignment horizontal="right" shrinkToFit="0" vertical="bottom" wrapText="1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righ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3" numFmtId="165" xfId="0" applyAlignment="1" applyFont="1" applyNumberFormat="1">
      <alignment horizontal="right" vertical="bottom"/>
    </xf>
    <xf borderId="0" fillId="0" fontId="3" numFmtId="168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8" xfId="0" applyAlignment="1" applyFont="1" applyNumberForma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right" readingOrder="0" shrinkToFit="0" wrapText="1"/>
    </xf>
    <xf borderId="0" fillId="0" fontId="3" numFmtId="165" xfId="0" applyAlignment="1" applyFont="1" applyNumberFormat="1">
      <alignment readingOrder="0" shrinkToFit="0" vertical="bottom" wrapText="1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295275</xdr:colOff>
      <xdr:row>18</xdr:row>
      <xdr:rowOff>161925</xdr:rowOff>
    </xdr:from>
    <xdr:ext cx="5734050" cy="3552825"/>
    <xdr:pic>
      <xdr:nvPicPr>
        <xdr:cNvPr id="340129652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1.0"/>
    <col customWidth="1" min="9" max="9" width="24.25"/>
    <col customWidth="1" min="16" max="16" width="16.0"/>
    <col customWidth="1" min="17" max="17" width="15.75"/>
    <col customWidth="1" min="18" max="18" width="12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3</v>
      </c>
      <c r="O1" s="1" t="s">
        <v>12</v>
      </c>
      <c r="P1" s="1" t="s">
        <v>13</v>
      </c>
      <c r="Q1" s="1" t="s">
        <v>14</v>
      </c>
      <c r="R1" s="1" t="s">
        <v>15</v>
      </c>
      <c r="S1" s="3" t="s">
        <v>16</v>
      </c>
      <c r="T1" s="4" t="s">
        <v>17</v>
      </c>
      <c r="U1" s="4" t="s">
        <v>18</v>
      </c>
      <c r="V1" s="4" t="s">
        <v>19</v>
      </c>
    </row>
    <row r="2">
      <c r="A2" s="2" t="s">
        <v>20</v>
      </c>
      <c r="B2" s="5">
        <v>3.0</v>
      </c>
      <c r="C2" s="6">
        <v>2.0</v>
      </c>
      <c r="D2" s="7">
        <v>45917.0</v>
      </c>
      <c r="E2" s="7">
        <v>45919.0</v>
      </c>
      <c r="F2" s="7">
        <v>45920.0</v>
      </c>
      <c r="G2" s="8">
        <v>1.0</v>
      </c>
      <c r="H2" s="9">
        <v>3.0</v>
      </c>
      <c r="I2" s="10">
        <v>45899.0</v>
      </c>
      <c r="J2" s="11">
        <f t="shared" ref="J2:K2" si="1">$I$4 * B2</f>
        <v>54</v>
      </c>
      <c r="K2" s="11">
        <f t="shared" si="1"/>
        <v>36</v>
      </c>
      <c r="L2" s="1"/>
      <c r="M2" s="8">
        <v>1.0</v>
      </c>
      <c r="N2" s="12">
        <f t="shared" ref="N2:N5" si="3">DATE(2025,8,31) + (M2-1)*7</f>
        <v>45900</v>
      </c>
      <c r="O2" s="12">
        <f t="shared" ref="O2:O4" si="4">N2+6</f>
        <v>45906</v>
      </c>
      <c r="P2" s="8">
        <f t="shared" ref="P2:P15" si="5">SUMIFS($J$2:$J$100, $E$2:$E$100, "&lt;="&amp;O2)</f>
        <v>345.6</v>
      </c>
      <c r="Q2" s="8">
        <f t="shared" ref="Q2:Q9" si="6">SUMIFS($J$2:$J$100, $G$2:$G$100, 1, $F$2:$F$100, "&lt;="&amp;O2)</f>
        <v>397.8</v>
      </c>
      <c r="R2" s="8">
        <f t="shared" ref="R2:R9" si="7">SUMIFS($K$2:$K$100, $F$2:$F$100, "&lt;="&amp;O2, $G$2:$G$100, 1)</f>
        <v>323.1</v>
      </c>
      <c r="S2" s="1">
        <f t="shared" ref="S2:S9" si="8">Q2/P2</f>
        <v>1.151041667</v>
      </c>
      <c r="T2" s="13">
        <f t="shared" ref="T2:T9" si="9">Q2-P2</f>
        <v>52.2</v>
      </c>
      <c r="U2" s="13">
        <f t="shared" ref="U2:U9" si="10">Q2/R2</f>
        <v>1.231197772</v>
      </c>
      <c r="V2" s="13">
        <f t="shared" ref="V2:V9" si="11">Q2-R2</f>
        <v>74.7</v>
      </c>
    </row>
    <row r="3">
      <c r="A3" s="2" t="s">
        <v>21</v>
      </c>
      <c r="B3" s="5">
        <v>2.6</v>
      </c>
      <c r="C3" s="6">
        <v>2.7</v>
      </c>
      <c r="D3" s="7">
        <v>45905.0</v>
      </c>
      <c r="E3" s="7">
        <v>45906.0</v>
      </c>
      <c r="F3" s="7">
        <v>45905.0</v>
      </c>
      <c r="G3" s="8">
        <v>1.0</v>
      </c>
      <c r="H3" s="9">
        <v>1.0</v>
      </c>
      <c r="I3" s="1" t="s">
        <v>22</v>
      </c>
      <c r="J3" s="11">
        <f t="shared" ref="J3:K3" si="2">$I$4 * B3</f>
        <v>46.8</v>
      </c>
      <c r="K3" s="11">
        <f t="shared" si="2"/>
        <v>48.6</v>
      </c>
      <c r="L3" s="1"/>
      <c r="M3" s="8">
        <v>2.0</v>
      </c>
      <c r="N3" s="12">
        <f t="shared" si="3"/>
        <v>45907</v>
      </c>
      <c r="O3" s="12">
        <f t="shared" si="4"/>
        <v>45913</v>
      </c>
      <c r="P3" s="8">
        <f t="shared" si="5"/>
        <v>874.8</v>
      </c>
      <c r="Q3" s="8">
        <f t="shared" si="6"/>
        <v>907.2</v>
      </c>
      <c r="R3" s="8">
        <f t="shared" si="7"/>
        <v>809.1</v>
      </c>
      <c r="S3" s="1">
        <f t="shared" si="8"/>
        <v>1.037037037</v>
      </c>
      <c r="T3" s="13">
        <f t="shared" si="9"/>
        <v>32.4</v>
      </c>
      <c r="U3" s="13">
        <f t="shared" si="10"/>
        <v>1.121245829</v>
      </c>
      <c r="V3" s="13">
        <f t="shared" si="11"/>
        <v>98.1</v>
      </c>
    </row>
    <row r="4">
      <c r="A4" s="2" t="s">
        <v>23</v>
      </c>
      <c r="B4" s="5">
        <v>2.3</v>
      </c>
      <c r="C4" s="6">
        <v>1.0</v>
      </c>
      <c r="D4" s="7">
        <v>45920.0</v>
      </c>
      <c r="E4" s="7">
        <v>45920.0</v>
      </c>
      <c r="F4" s="7">
        <v>45920.0</v>
      </c>
      <c r="G4" s="8">
        <v>1.0</v>
      </c>
      <c r="H4" s="9">
        <v>3.0</v>
      </c>
      <c r="I4" s="11">
        <v>18.0</v>
      </c>
      <c r="J4" s="11">
        <f t="shared" ref="J4:K4" si="12">$I$4 * B4</f>
        <v>41.4</v>
      </c>
      <c r="K4" s="11">
        <f t="shared" si="12"/>
        <v>18</v>
      </c>
      <c r="L4" s="1"/>
      <c r="M4" s="8">
        <v>3.0</v>
      </c>
      <c r="N4" s="12">
        <f t="shared" si="3"/>
        <v>45914</v>
      </c>
      <c r="O4" s="12">
        <f t="shared" si="4"/>
        <v>45920</v>
      </c>
      <c r="P4" s="8">
        <f t="shared" si="5"/>
        <v>1431</v>
      </c>
      <c r="Q4" s="8">
        <f t="shared" si="6"/>
        <v>1400.4</v>
      </c>
      <c r="R4" s="8">
        <f t="shared" si="7"/>
        <v>1313.1</v>
      </c>
      <c r="S4" s="1">
        <f t="shared" si="8"/>
        <v>0.9786163522</v>
      </c>
      <c r="T4" s="13">
        <f t="shared" si="9"/>
        <v>-30.6</v>
      </c>
      <c r="U4" s="13">
        <f t="shared" si="10"/>
        <v>1.066483893</v>
      </c>
      <c r="V4" s="13">
        <f t="shared" si="11"/>
        <v>87.3</v>
      </c>
    </row>
    <row r="5">
      <c r="A5" s="2" t="s">
        <v>24</v>
      </c>
      <c r="B5" s="5">
        <v>3.0</v>
      </c>
      <c r="C5" s="6">
        <v>5.0</v>
      </c>
      <c r="D5" s="7">
        <v>45916.0</v>
      </c>
      <c r="E5" s="7">
        <v>45918.0</v>
      </c>
      <c r="F5" s="7">
        <v>45919.0</v>
      </c>
      <c r="G5" s="8">
        <v>1.0</v>
      </c>
      <c r="H5" s="9">
        <v>3.0</v>
      </c>
      <c r="I5" s="1" t="s">
        <v>25</v>
      </c>
      <c r="J5" s="11">
        <f t="shared" ref="J5:K5" si="13">$I$4 * B5</f>
        <v>54</v>
      </c>
      <c r="K5" s="11">
        <f t="shared" si="13"/>
        <v>90</v>
      </c>
      <c r="L5" s="1"/>
      <c r="M5" s="8">
        <v>4.0</v>
      </c>
      <c r="N5" s="12">
        <f t="shared" si="3"/>
        <v>45921</v>
      </c>
      <c r="O5" s="14">
        <v>45924.0</v>
      </c>
      <c r="P5" s="8">
        <f t="shared" si="5"/>
        <v>1695.6</v>
      </c>
      <c r="Q5" s="8">
        <f t="shared" si="6"/>
        <v>1481.4</v>
      </c>
      <c r="R5" s="8">
        <f t="shared" si="7"/>
        <v>1394.1</v>
      </c>
      <c r="S5" s="1">
        <f t="shared" si="8"/>
        <v>0.8736730361</v>
      </c>
      <c r="T5" s="13">
        <f t="shared" si="9"/>
        <v>-214.2</v>
      </c>
      <c r="U5" s="13">
        <f t="shared" si="10"/>
        <v>1.062621046</v>
      </c>
      <c r="V5" s="13">
        <f t="shared" si="11"/>
        <v>87.3</v>
      </c>
    </row>
    <row r="6">
      <c r="A6" s="2" t="s">
        <v>26</v>
      </c>
      <c r="B6" s="5">
        <v>2.9</v>
      </c>
      <c r="C6" s="6">
        <v>2.0</v>
      </c>
      <c r="D6" s="7">
        <v>45919.0</v>
      </c>
      <c r="E6" s="7">
        <v>45920.0</v>
      </c>
      <c r="F6" s="7">
        <v>45920.0</v>
      </c>
      <c r="G6" s="8">
        <v>1.0</v>
      </c>
      <c r="H6" s="9">
        <v>3.0</v>
      </c>
      <c r="I6" s="1"/>
      <c r="J6" s="11">
        <f t="shared" ref="J6:K6" si="14">$I$4 * B6</f>
        <v>52.2</v>
      </c>
      <c r="K6" s="11">
        <f t="shared" si="14"/>
        <v>36</v>
      </c>
      <c r="L6" s="1"/>
      <c r="M6" s="8">
        <v>5.0</v>
      </c>
      <c r="N6" s="14">
        <v>45925.0</v>
      </c>
      <c r="O6" s="14">
        <v>45935.0</v>
      </c>
      <c r="P6" s="8">
        <f t="shared" si="5"/>
        <v>2248.2</v>
      </c>
      <c r="Q6" s="8">
        <f t="shared" si="6"/>
        <v>1719</v>
      </c>
      <c r="R6" s="8">
        <f t="shared" si="7"/>
        <v>1547.1</v>
      </c>
      <c r="S6" s="1">
        <f t="shared" si="8"/>
        <v>0.7646116894</v>
      </c>
      <c r="T6" s="13">
        <f t="shared" si="9"/>
        <v>-529.2</v>
      </c>
      <c r="U6" s="13">
        <f t="shared" si="10"/>
        <v>1.111111111</v>
      </c>
      <c r="V6" s="13">
        <f t="shared" si="11"/>
        <v>171.9</v>
      </c>
    </row>
    <row r="7">
      <c r="A7" s="2" t="s">
        <v>27</v>
      </c>
      <c r="B7" s="5">
        <v>1.6</v>
      </c>
      <c r="C7" s="1"/>
      <c r="D7" s="15">
        <v>45990.0</v>
      </c>
      <c r="E7" s="15">
        <v>45991.0</v>
      </c>
      <c r="F7" s="16"/>
      <c r="G7" s="8">
        <v>0.0</v>
      </c>
      <c r="H7" s="1"/>
      <c r="I7" s="1" t="s">
        <v>28</v>
      </c>
      <c r="J7" s="11">
        <f t="shared" ref="J7:K7" si="15">$I$4 * B7</f>
        <v>28.8</v>
      </c>
      <c r="K7" s="11">
        <f t="shared" si="15"/>
        <v>0</v>
      </c>
      <c r="L7" s="1"/>
      <c r="M7" s="3">
        <v>6.0</v>
      </c>
      <c r="N7" s="12">
        <f t="shared" ref="N7:N15" si="17">DATE(2025,9,1) + (M7-1)*7</f>
        <v>45936</v>
      </c>
      <c r="O7" s="12">
        <f t="shared" ref="O7:O15" si="18">N7+6</f>
        <v>45942</v>
      </c>
      <c r="P7" s="8">
        <f t="shared" si="5"/>
        <v>2624.4</v>
      </c>
      <c r="Q7" s="8">
        <f t="shared" si="6"/>
        <v>2075.4</v>
      </c>
      <c r="R7" s="8">
        <f t="shared" si="7"/>
        <v>2069.1</v>
      </c>
      <c r="S7" s="1">
        <f t="shared" si="8"/>
        <v>0.7908093278</v>
      </c>
      <c r="T7" s="13">
        <f t="shared" si="9"/>
        <v>-549</v>
      </c>
      <c r="U7" s="13">
        <f t="shared" si="10"/>
        <v>1.003044802</v>
      </c>
      <c r="V7" s="13">
        <f t="shared" si="11"/>
        <v>6.3</v>
      </c>
    </row>
    <row r="8">
      <c r="A8" s="2" t="s">
        <v>29</v>
      </c>
      <c r="B8" s="5">
        <v>1.7</v>
      </c>
      <c r="C8" s="3"/>
      <c r="D8" s="15">
        <v>45957.0</v>
      </c>
      <c r="E8" s="15">
        <v>45958.0</v>
      </c>
      <c r="F8" s="17"/>
      <c r="G8" s="18">
        <v>0.0</v>
      </c>
      <c r="H8" s="3"/>
      <c r="I8" s="1" t="s">
        <v>30</v>
      </c>
      <c r="J8" s="11">
        <f t="shared" ref="J8:K8" si="16">$I$4 * B8</f>
        <v>30.6</v>
      </c>
      <c r="K8" s="11">
        <f t="shared" si="16"/>
        <v>0</v>
      </c>
      <c r="L8" s="1"/>
      <c r="M8" s="3">
        <v>7.0</v>
      </c>
      <c r="N8" s="12">
        <f t="shared" si="17"/>
        <v>45943</v>
      </c>
      <c r="O8" s="12">
        <f t="shared" si="18"/>
        <v>45949</v>
      </c>
      <c r="P8" s="8">
        <f t="shared" si="5"/>
        <v>2757.6</v>
      </c>
      <c r="Q8" s="8">
        <f t="shared" si="6"/>
        <v>2323.8</v>
      </c>
      <c r="R8" s="8">
        <f t="shared" si="7"/>
        <v>2245.5</v>
      </c>
      <c r="S8" s="1">
        <f t="shared" si="8"/>
        <v>0.842689295</v>
      </c>
      <c r="T8" s="13">
        <f t="shared" si="9"/>
        <v>-433.8</v>
      </c>
      <c r="U8" s="13">
        <f t="shared" si="10"/>
        <v>1.034869739</v>
      </c>
      <c r="V8" s="13">
        <f t="shared" si="11"/>
        <v>78.3</v>
      </c>
    </row>
    <row r="9">
      <c r="A9" s="2" t="s">
        <v>31</v>
      </c>
      <c r="B9" s="5">
        <v>1.6</v>
      </c>
      <c r="C9" s="6">
        <v>2.5</v>
      </c>
      <c r="D9" s="7">
        <v>45920.0</v>
      </c>
      <c r="E9" s="7">
        <v>45920.0</v>
      </c>
      <c r="F9" s="7">
        <v>45921.0</v>
      </c>
      <c r="G9" s="8">
        <v>1.0</v>
      </c>
      <c r="H9" s="9">
        <v>3.0</v>
      </c>
      <c r="I9" s="1"/>
      <c r="J9" s="11">
        <f t="shared" ref="J9:K9" si="19">$I$4 * B9</f>
        <v>28.8</v>
      </c>
      <c r="K9" s="11">
        <f t="shared" si="19"/>
        <v>45</v>
      </c>
      <c r="L9" s="1"/>
      <c r="M9" s="3">
        <v>8.0</v>
      </c>
      <c r="N9" s="12">
        <f t="shared" si="17"/>
        <v>45950</v>
      </c>
      <c r="O9" s="12">
        <f t="shared" si="18"/>
        <v>45956</v>
      </c>
      <c r="P9" s="8">
        <f t="shared" si="5"/>
        <v>3394.8</v>
      </c>
      <c r="Q9" s="8">
        <f t="shared" si="6"/>
        <v>2638.8</v>
      </c>
      <c r="R9" s="8">
        <f t="shared" si="7"/>
        <v>2668.5</v>
      </c>
      <c r="S9" s="1">
        <f t="shared" si="8"/>
        <v>0.7773064687</v>
      </c>
      <c r="T9" s="13">
        <f t="shared" si="9"/>
        <v>-756</v>
      </c>
      <c r="U9" s="13">
        <f t="shared" si="10"/>
        <v>0.9888701518</v>
      </c>
      <c r="V9" s="13">
        <f t="shared" si="11"/>
        <v>-29.7</v>
      </c>
    </row>
    <row r="10">
      <c r="A10" s="2" t="s">
        <v>32</v>
      </c>
      <c r="B10" s="5">
        <v>1.5</v>
      </c>
      <c r="C10" s="6">
        <v>1.0</v>
      </c>
      <c r="D10" s="7">
        <v>45900.0</v>
      </c>
      <c r="E10" s="7">
        <v>45901.0</v>
      </c>
      <c r="F10" s="7">
        <v>45900.0</v>
      </c>
      <c r="G10" s="8">
        <v>1.0</v>
      </c>
      <c r="H10" s="9">
        <v>1.0</v>
      </c>
      <c r="I10" s="1"/>
      <c r="J10" s="11">
        <f t="shared" ref="J10:K10" si="20">$I$4 * B10</f>
        <v>27</v>
      </c>
      <c r="K10" s="11">
        <f t="shared" si="20"/>
        <v>18</v>
      </c>
      <c r="L10" s="1"/>
      <c r="M10" s="3">
        <v>9.0</v>
      </c>
      <c r="N10" s="12">
        <f t="shared" si="17"/>
        <v>45957</v>
      </c>
      <c r="O10" s="12">
        <f t="shared" si="18"/>
        <v>45963</v>
      </c>
      <c r="P10" s="8">
        <f t="shared" si="5"/>
        <v>3607.2</v>
      </c>
      <c r="Q10" s="8"/>
      <c r="R10" s="8"/>
      <c r="S10" s="1"/>
    </row>
    <row r="11">
      <c r="A11" s="2" t="s">
        <v>33</v>
      </c>
      <c r="B11" s="5">
        <v>0.5</v>
      </c>
      <c r="C11" s="1"/>
      <c r="D11" s="19">
        <v>45992.0</v>
      </c>
      <c r="E11" s="19">
        <v>45992.0</v>
      </c>
      <c r="F11" s="16"/>
      <c r="G11" s="8">
        <v>0.0</v>
      </c>
      <c r="H11" s="1"/>
      <c r="I11" s="1"/>
      <c r="J11" s="11">
        <f t="shared" ref="J11:K11" si="21">$I$4 * B11</f>
        <v>9</v>
      </c>
      <c r="K11" s="11">
        <f t="shared" si="21"/>
        <v>0</v>
      </c>
      <c r="L11" s="1"/>
      <c r="M11" s="3">
        <v>10.0</v>
      </c>
      <c r="N11" s="12">
        <f t="shared" si="17"/>
        <v>45964</v>
      </c>
      <c r="O11" s="12">
        <f t="shared" si="18"/>
        <v>45970</v>
      </c>
      <c r="P11" s="8">
        <f t="shared" si="5"/>
        <v>3760.2</v>
      </c>
      <c r="Q11" s="8"/>
      <c r="R11" s="8"/>
      <c r="S11" s="1"/>
    </row>
    <row r="12">
      <c r="A12" s="2" t="s">
        <v>34</v>
      </c>
      <c r="B12" s="5">
        <v>0.5</v>
      </c>
      <c r="C12" s="1"/>
      <c r="D12" s="15">
        <v>45959.0</v>
      </c>
      <c r="E12" s="15">
        <v>45959.0</v>
      </c>
      <c r="F12" s="16"/>
      <c r="G12" s="8">
        <v>0.0</v>
      </c>
      <c r="H12" s="1"/>
      <c r="I12" s="1"/>
      <c r="J12" s="11">
        <f t="shared" ref="J12:K12" si="22">$I$4 * B12</f>
        <v>9</v>
      </c>
      <c r="K12" s="11">
        <f t="shared" si="22"/>
        <v>0</v>
      </c>
      <c r="L12" s="1"/>
      <c r="M12" s="3">
        <v>11.0</v>
      </c>
      <c r="N12" s="12">
        <f t="shared" si="17"/>
        <v>45971</v>
      </c>
      <c r="O12" s="12">
        <f t="shared" si="18"/>
        <v>45977</v>
      </c>
      <c r="P12" s="8">
        <f t="shared" si="5"/>
        <v>3760.2</v>
      </c>
      <c r="Q12" s="8"/>
      <c r="R12" s="8"/>
      <c r="S12" s="1"/>
    </row>
    <row r="13">
      <c r="A13" s="2" t="s">
        <v>35</v>
      </c>
      <c r="B13" s="5">
        <v>0.5</v>
      </c>
      <c r="C13" s="3">
        <v>0.5</v>
      </c>
      <c r="D13" s="7">
        <v>45922.0</v>
      </c>
      <c r="E13" s="7">
        <v>45922.0</v>
      </c>
      <c r="F13" s="7">
        <v>45922.0</v>
      </c>
      <c r="G13" s="18">
        <v>1.0</v>
      </c>
      <c r="H13" s="8">
        <v>4.0</v>
      </c>
      <c r="I13" s="1"/>
      <c r="J13" s="11">
        <f t="shared" ref="J13:K13" si="23">$I$4 * B13</f>
        <v>9</v>
      </c>
      <c r="K13" s="11">
        <f t="shared" si="23"/>
        <v>9</v>
      </c>
      <c r="L13" s="1"/>
      <c r="M13" s="3">
        <v>12.0</v>
      </c>
      <c r="N13" s="12">
        <f t="shared" si="17"/>
        <v>45978</v>
      </c>
      <c r="O13" s="12">
        <f t="shared" si="18"/>
        <v>45984</v>
      </c>
      <c r="P13" s="8">
        <f t="shared" si="5"/>
        <v>3760.2</v>
      </c>
      <c r="Q13" s="8"/>
      <c r="R13" s="8"/>
      <c r="S13" s="1"/>
    </row>
    <row r="14">
      <c r="A14" s="2" t="s">
        <v>36</v>
      </c>
      <c r="B14" s="5">
        <v>3.5</v>
      </c>
      <c r="C14" s="3">
        <v>3.0</v>
      </c>
      <c r="D14" s="19">
        <v>45924.0</v>
      </c>
      <c r="E14" s="19">
        <v>45928.0</v>
      </c>
      <c r="F14" s="20">
        <v>45933.0</v>
      </c>
      <c r="G14" s="18">
        <v>1.0</v>
      </c>
      <c r="H14" s="3">
        <v>5.0</v>
      </c>
      <c r="I14" s="1"/>
      <c r="J14" s="11">
        <f t="shared" ref="J14:K14" si="24">$I$4 * B14</f>
        <v>63</v>
      </c>
      <c r="K14" s="11">
        <f t="shared" si="24"/>
        <v>54</v>
      </c>
      <c r="L14" s="1"/>
      <c r="M14" s="3">
        <v>13.0</v>
      </c>
      <c r="N14" s="12">
        <f t="shared" si="17"/>
        <v>45985</v>
      </c>
      <c r="O14" s="12">
        <f t="shared" si="18"/>
        <v>45991</v>
      </c>
      <c r="P14" s="8">
        <f t="shared" si="5"/>
        <v>3789</v>
      </c>
      <c r="Q14" s="8"/>
      <c r="R14" s="1"/>
      <c r="S14" s="1"/>
    </row>
    <row r="15">
      <c r="A15" s="2" t="s">
        <v>37</v>
      </c>
      <c r="B15" s="5">
        <v>4.1</v>
      </c>
      <c r="C15" s="1"/>
      <c r="D15" s="19">
        <v>45933.0</v>
      </c>
      <c r="E15" s="19">
        <v>45937.0</v>
      </c>
      <c r="F15" s="16"/>
      <c r="G15" s="8">
        <v>0.0</v>
      </c>
      <c r="H15" s="1"/>
      <c r="I15" s="1"/>
      <c r="J15" s="11">
        <f t="shared" ref="J15:K15" si="25">$I$4 * B15</f>
        <v>73.8</v>
      </c>
      <c r="K15" s="11">
        <f t="shared" si="25"/>
        <v>0</v>
      </c>
      <c r="L15" s="1"/>
      <c r="M15" s="3">
        <v>14.0</v>
      </c>
      <c r="N15" s="12">
        <f t="shared" si="17"/>
        <v>45992</v>
      </c>
      <c r="O15" s="12">
        <f t="shared" si="18"/>
        <v>45998</v>
      </c>
      <c r="P15" s="8">
        <f t="shared" si="5"/>
        <v>3798</v>
      </c>
      <c r="Q15" s="8"/>
      <c r="R15" s="1"/>
      <c r="S15" s="1"/>
    </row>
    <row r="16">
      <c r="A16" s="2" t="s">
        <v>38</v>
      </c>
      <c r="B16" s="5">
        <v>3.9</v>
      </c>
      <c r="C16" s="1"/>
      <c r="D16" s="19">
        <v>45938.0</v>
      </c>
      <c r="E16" s="15">
        <v>45941.0</v>
      </c>
      <c r="F16" s="16"/>
      <c r="G16" s="8">
        <v>0.0</v>
      </c>
      <c r="H16" s="1"/>
      <c r="I16" s="1"/>
      <c r="J16" s="11">
        <f t="shared" ref="J16:K16" si="26">$I$4 * B16</f>
        <v>70.2</v>
      </c>
      <c r="K16" s="11">
        <f t="shared" si="26"/>
        <v>0</v>
      </c>
      <c r="L16" s="1"/>
      <c r="M16" s="3"/>
      <c r="N16" s="12"/>
      <c r="O16" s="12"/>
      <c r="P16" s="8"/>
      <c r="Q16" s="8"/>
      <c r="R16" s="1"/>
      <c r="S16" s="1"/>
    </row>
    <row r="17">
      <c r="A17" s="2" t="s">
        <v>39</v>
      </c>
      <c r="B17" s="5">
        <v>3.1</v>
      </c>
      <c r="C17" s="3">
        <v>3.5</v>
      </c>
      <c r="D17" s="15">
        <v>45944.0</v>
      </c>
      <c r="E17" s="15">
        <v>45946.0</v>
      </c>
      <c r="F17" s="17">
        <v>45940.0</v>
      </c>
      <c r="G17" s="18">
        <v>1.0</v>
      </c>
      <c r="H17" s="3">
        <v>6.0</v>
      </c>
      <c r="I17" s="1"/>
      <c r="J17" s="11">
        <f t="shared" ref="J17:K17" si="27">$I$4 * B17</f>
        <v>55.8</v>
      </c>
      <c r="K17" s="11">
        <f t="shared" si="27"/>
        <v>63</v>
      </c>
      <c r="L17" s="1"/>
      <c r="M17" s="3"/>
      <c r="N17" s="12"/>
      <c r="O17" s="12"/>
      <c r="P17" s="8"/>
      <c r="Q17" s="8"/>
      <c r="R17" s="1"/>
      <c r="S17" s="1"/>
    </row>
    <row r="18">
      <c r="A18" s="2" t="s">
        <v>40</v>
      </c>
      <c r="B18" s="5">
        <v>5.4</v>
      </c>
      <c r="C18" s="3">
        <v>13.0</v>
      </c>
      <c r="D18" s="19">
        <v>45923.0</v>
      </c>
      <c r="E18" s="19">
        <v>45928.0</v>
      </c>
      <c r="F18" s="21">
        <v>45940.0</v>
      </c>
      <c r="G18" s="18">
        <v>1.0</v>
      </c>
      <c r="H18" s="3">
        <v>6.0</v>
      </c>
      <c r="I18" s="1"/>
      <c r="J18" s="11">
        <f t="shared" ref="J18:K18" si="28">$I$4 * B18</f>
        <v>97.2</v>
      </c>
      <c r="K18" s="11">
        <f t="shared" si="28"/>
        <v>234</v>
      </c>
      <c r="L18" s="1"/>
      <c r="M18" s="1"/>
      <c r="N18" s="1"/>
      <c r="O18" s="1"/>
      <c r="P18" s="1"/>
      <c r="Q18" s="1"/>
      <c r="R18" s="1"/>
      <c r="S18" s="1"/>
    </row>
    <row r="19">
      <c r="A19" s="2" t="s">
        <v>41</v>
      </c>
      <c r="B19" s="5">
        <v>2.6</v>
      </c>
      <c r="C19" s="3"/>
      <c r="D19" s="15">
        <v>45948.0</v>
      </c>
      <c r="E19" s="15">
        <v>45950.0</v>
      </c>
      <c r="F19" s="17"/>
      <c r="G19" s="18">
        <v>0.0</v>
      </c>
      <c r="H19" s="3"/>
      <c r="I19" s="1"/>
      <c r="J19" s="11">
        <f t="shared" ref="J19:K19" si="29">$I$4 * B19</f>
        <v>46.8</v>
      </c>
      <c r="K19" s="11">
        <f t="shared" si="29"/>
        <v>0</v>
      </c>
      <c r="L19" s="1"/>
      <c r="M19" s="1"/>
      <c r="N19" s="1"/>
      <c r="O19" s="1"/>
      <c r="P19" s="1"/>
      <c r="Q19" s="1"/>
      <c r="R19" s="1"/>
      <c r="S19" s="1"/>
    </row>
    <row r="20">
      <c r="A20" s="2" t="s">
        <v>42</v>
      </c>
      <c r="B20" s="5">
        <v>3.3</v>
      </c>
      <c r="C20" s="1"/>
      <c r="D20" s="19">
        <v>45930.0</v>
      </c>
      <c r="E20" s="19">
        <v>45932.0</v>
      </c>
      <c r="F20" s="16"/>
      <c r="G20" s="8">
        <v>0.0</v>
      </c>
      <c r="H20" s="1"/>
      <c r="I20" s="1"/>
      <c r="J20" s="11">
        <f t="shared" ref="J20:K20" si="30">$I$4 * B20</f>
        <v>59.4</v>
      </c>
      <c r="K20" s="11">
        <f t="shared" si="30"/>
        <v>0</v>
      </c>
      <c r="L20" s="1"/>
      <c r="M20" s="1"/>
      <c r="N20" s="1"/>
      <c r="O20" s="1"/>
      <c r="P20" s="1"/>
      <c r="Q20" s="1"/>
      <c r="R20" s="1"/>
      <c r="S20" s="1"/>
    </row>
    <row r="21">
      <c r="A21" s="2" t="s">
        <v>43</v>
      </c>
      <c r="B21" s="5">
        <v>2.6</v>
      </c>
      <c r="C21" s="3">
        <v>7.0</v>
      </c>
      <c r="D21" s="19">
        <v>45920.0</v>
      </c>
      <c r="E21" s="19">
        <v>45921.0</v>
      </c>
      <c r="F21" s="17">
        <v>45954.0</v>
      </c>
      <c r="G21" s="18">
        <v>1.0</v>
      </c>
      <c r="H21" s="3">
        <v>8.0</v>
      </c>
      <c r="I21" s="1"/>
      <c r="J21" s="11">
        <f t="shared" ref="J21:K21" si="31">$I$4 * B21</f>
        <v>46.8</v>
      </c>
      <c r="K21" s="11">
        <f t="shared" si="31"/>
        <v>126</v>
      </c>
      <c r="L21" s="1"/>
      <c r="M21" s="1"/>
      <c r="N21" s="1"/>
      <c r="O21" s="1"/>
      <c r="P21" s="1"/>
      <c r="Q21" s="1"/>
      <c r="R21" s="1"/>
      <c r="S21" s="1"/>
    </row>
    <row r="22">
      <c r="A22" s="2" t="s">
        <v>44</v>
      </c>
      <c r="B22" s="5">
        <v>1.7</v>
      </c>
      <c r="C22" s="6">
        <v>2.5</v>
      </c>
      <c r="D22" s="7">
        <v>45907.0</v>
      </c>
      <c r="E22" s="7">
        <v>45913.0</v>
      </c>
      <c r="F22" s="7">
        <v>45912.0</v>
      </c>
      <c r="G22" s="8">
        <v>1.0</v>
      </c>
      <c r="H22" s="9">
        <v>2.0</v>
      </c>
      <c r="I22" s="1"/>
      <c r="J22" s="11">
        <f t="shared" ref="J22:K22" si="32">$I$4 * B22</f>
        <v>30.6</v>
      </c>
      <c r="K22" s="11">
        <f t="shared" si="32"/>
        <v>45</v>
      </c>
      <c r="L22" s="1"/>
      <c r="M22" s="1"/>
      <c r="N22" s="1"/>
      <c r="O22" s="1"/>
      <c r="P22" s="1"/>
      <c r="Q22" s="1"/>
      <c r="R22" s="1"/>
      <c r="S22" s="1"/>
    </row>
    <row r="23">
      <c r="A23" s="2" t="s">
        <v>45</v>
      </c>
      <c r="B23" s="5">
        <v>4.5</v>
      </c>
      <c r="C23" s="3">
        <v>6.0</v>
      </c>
      <c r="D23" s="19">
        <v>45929.0</v>
      </c>
      <c r="E23" s="19">
        <v>45934.0</v>
      </c>
      <c r="F23" s="17">
        <v>45949.0</v>
      </c>
      <c r="G23" s="18">
        <v>1.0</v>
      </c>
      <c r="H23" s="3">
        <v>3.0</v>
      </c>
      <c r="I23" s="1"/>
      <c r="J23" s="11">
        <f t="shared" ref="J23:K23" si="33">$I$4 * B23</f>
        <v>81</v>
      </c>
      <c r="K23" s="11">
        <f t="shared" si="33"/>
        <v>108</v>
      </c>
      <c r="L23" s="1"/>
      <c r="M23" s="1"/>
      <c r="N23" s="17">
        <v>45948.0</v>
      </c>
      <c r="O23" s="17">
        <v>45949.0</v>
      </c>
      <c r="P23" s="1"/>
      <c r="Q23" s="1"/>
      <c r="R23" s="1"/>
      <c r="S23" s="1"/>
    </row>
    <row r="24">
      <c r="A24" s="2" t="s">
        <v>46</v>
      </c>
      <c r="B24" s="5">
        <v>2.6</v>
      </c>
      <c r="C24" s="1"/>
      <c r="D24" s="7">
        <v>45933.0</v>
      </c>
      <c r="E24" s="7">
        <v>45935.0</v>
      </c>
      <c r="F24" s="16"/>
      <c r="G24" s="8">
        <v>0.0</v>
      </c>
      <c r="H24" s="1"/>
      <c r="I24" s="1"/>
      <c r="J24" s="11">
        <f t="shared" ref="J24:K24" si="34">$I$4 * B24</f>
        <v>46.8</v>
      </c>
      <c r="K24" s="11">
        <f t="shared" si="34"/>
        <v>0</v>
      </c>
      <c r="L24" s="1"/>
      <c r="M24" s="1"/>
      <c r="N24" s="1"/>
      <c r="O24" s="1"/>
      <c r="P24" s="1"/>
      <c r="Q24" s="1"/>
      <c r="R24" s="1"/>
      <c r="S24" s="1"/>
    </row>
    <row r="25">
      <c r="A25" s="2" t="s">
        <v>47</v>
      </c>
      <c r="B25" s="5">
        <v>14.0</v>
      </c>
      <c r="C25" s="1"/>
      <c r="D25" s="15">
        <v>45941.0</v>
      </c>
      <c r="E25" s="15">
        <v>45954.0</v>
      </c>
      <c r="F25" s="16"/>
      <c r="G25" s="8">
        <v>0.0</v>
      </c>
      <c r="H25" s="1"/>
      <c r="I25" s="1"/>
      <c r="J25" s="11">
        <f t="shared" ref="J25:K25" si="35">$I$4 * B25</f>
        <v>252</v>
      </c>
      <c r="K25" s="11">
        <f t="shared" si="35"/>
        <v>0</v>
      </c>
      <c r="L25" s="1"/>
      <c r="M25" s="1"/>
      <c r="N25" s="1"/>
      <c r="O25" s="1"/>
      <c r="P25" s="1"/>
      <c r="Q25" s="1"/>
      <c r="R25" s="1"/>
      <c r="S25" s="1"/>
    </row>
    <row r="26">
      <c r="A26" s="2" t="s">
        <v>48</v>
      </c>
      <c r="B26" s="5">
        <v>2.6</v>
      </c>
      <c r="C26" s="3">
        <v>2.0</v>
      </c>
      <c r="D26" s="15">
        <v>45956.0</v>
      </c>
      <c r="E26" s="15">
        <v>45957.0</v>
      </c>
      <c r="F26" s="22">
        <v>45956.0</v>
      </c>
      <c r="G26" s="18">
        <v>1.0</v>
      </c>
      <c r="H26" s="3">
        <v>8.0</v>
      </c>
      <c r="I26" s="1"/>
      <c r="J26" s="11">
        <f t="shared" ref="J26:K26" si="36">$I$4 * B26</f>
        <v>46.8</v>
      </c>
      <c r="K26" s="11">
        <f t="shared" si="36"/>
        <v>36</v>
      </c>
      <c r="L26" s="1"/>
      <c r="M26" s="1"/>
      <c r="N26" s="1"/>
      <c r="O26" s="1"/>
      <c r="P26" s="1"/>
      <c r="Q26" s="1"/>
      <c r="R26" s="1"/>
      <c r="S26" s="1"/>
    </row>
    <row r="27">
      <c r="A27" s="2" t="s">
        <v>49</v>
      </c>
      <c r="B27" s="5">
        <v>2.3</v>
      </c>
      <c r="C27" s="23">
        <v>0.8</v>
      </c>
      <c r="D27" s="19">
        <v>45935.0</v>
      </c>
      <c r="E27" s="19">
        <v>45937.0</v>
      </c>
      <c r="F27" s="24">
        <v>45948.0</v>
      </c>
      <c r="G27" s="18">
        <v>1.0</v>
      </c>
      <c r="H27" s="3">
        <v>7.0</v>
      </c>
      <c r="I27" s="1"/>
      <c r="J27" s="11">
        <f t="shared" ref="J27:K27" si="37">$I$4 * B27</f>
        <v>41.4</v>
      </c>
      <c r="K27" s="11">
        <f t="shared" si="37"/>
        <v>14.4</v>
      </c>
      <c r="L27" s="1"/>
      <c r="M27" s="1"/>
      <c r="N27" s="1"/>
      <c r="O27" s="1"/>
      <c r="P27" s="1"/>
      <c r="Q27" s="1"/>
      <c r="R27" s="1"/>
      <c r="S27" s="1"/>
    </row>
    <row r="28">
      <c r="A28" s="2" t="s">
        <v>50</v>
      </c>
      <c r="B28" s="5">
        <v>2.0</v>
      </c>
      <c r="C28" s="25">
        <v>2.0</v>
      </c>
      <c r="D28" s="15">
        <v>45946.0</v>
      </c>
      <c r="E28" s="15">
        <v>45947.0</v>
      </c>
      <c r="F28" s="24">
        <v>45941.0</v>
      </c>
      <c r="G28" s="18">
        <v>1.0</v>
      </c>
      <c r="H28" s="3">
        <v>6.0</v>
      </c>
      <c r="I28" s="1"/>
      <c r="J28" s="11">
        <f t="shared" ref="J28:K28" si="38">$I$4 * B28</f>
        <v>36</v>
      </c>
      <c r="K28" s="11">
        <f t="shared" si="38"/>
        <v>36</v>
      </c>
      <c r="L28" s="1"/>
      <c r="M28" s="1"/>
      <c r="N28" s="1"/>
      <c r="O28" s="1"/>
      <c r="P28" s="1"/>
      <c r="Q28" s="1"/>
      <c r="R28" s="1"/>
      <c r="S28" s="1"/>
    </row>
    <row r="29">
      <c r="A29" s="2" t="s">
        <v>51</v>
      </c>
      <c r="B29" s="5">
        <v>2.3</v>
      </c>
      <c r="C29" s="1"/>
      <c r="D29" s="15">
        <v>45942.0</v>
      </c>
      <c r="E29" s="15">
        <v>45945.0</v>
      </c>
      <c r="F29" s="16"/>
      <c r="G29" s="8">
        <v>0.0</v>
      </c>
      <c r="H29" s="1"/>
      <c r="I29" s="1"/>
      <c r="J29" s="11">
        <f t="shared" ref="J29:K29" si="39">$I$4 * B29</f>
        <v>41.4</v>
      </c>
      <c r="K29" s="11">
        <f t="shared" si="39"/>
        <v>0</v>
      </c>
      <c r="L29" s="1"/>
      <c r="M29" s="1"/>
      <c r="N29" s="1"/>
      <c r="O29" s="1"/>
      <c r="P29" s="1"/>
      <c r="Q29" s="1"/>
      <c r="R29" s="1"/>
      <c r="S29" s="1"/>
    </row>
    <row r="30">
      <c r="A30" s="2" t="s">
        <v>52</v>
      </c>
      <c r="B30" s="5">
        <v>0.9</v>
      </c>
      <c r="C30" s="3">
        <v>6.0</v>
      </c>
      <c r="D30" s="7">
        <v>45923.0</v>
      </c>
      <c r="E30" s="7">
        <v>45923.0</v>
      </c>
      <c r="F30" s="17">
        <v>45956.0</v>
      </c>
      <c r="G30" s="18">
        <v>1.0</v>
      </c>
      <c r="H30" s="3">
        <v>8.0</v>
      </c>
      <c r="I30" s="1"/>
      <c r="J30" s="11">
        <f t="shared" ref="J30:K30" si="40">$I$4 * B30</f>
        <v>16.2</v>
      </c>
      <c r="K30" s="11">
        <f t="shared" si="40"/>
        <v>108</v>
      </c>
      <c r="L30" s="1"/>
      <c r="M30" s="1"/>
      <c r="N30" s="1"/>
      <c r="O30" s="1"/>
      <c r="P30" s="1"/>
      <c r="Q30" s="1"/>
      <c r="R30" s="1"/>
      <c r="S30" s="1"/>
    </row>
    <row r="31">
      <c r="A31" s="2" t="s">
        <v>53</v>
      </c>
      <c r="B31" s="5">
        <v>1.7</v>
      </c>
      <c r="C31" s="26">
        <v>0.5</v>
      </c>
      <c r="D31" s="7">
        <v>45922.0</v>
      </c>
      <c r="E31" s="7">
        <v>45923.0</v>
      </c>
      <c r="F31" s="17">
        <v>45956.0</v>
      </c>
      <c r="G31" s="18">
        <v>1.0</v>
      </c>
      <c r="H31" s="3">
        <v>8.0</v>
      </c>
      <c r="I31" s="1"/>
      <c r="J31" s="11">
        <f t="shared" ref="J31:K31" si="41">$I$4 * B31</f>
        <v>30.6</v>
      </c>
      <c r="K31" s="11">
        <f t="shared" si="41"/>
        <v>9</v>
      </c>
      <c r="L31" s="1"/>
      <c r="M31" s="1"/>
      <c r="N31" s="1"/>
      <c r="O31" s="1"/>
      <c r="P31" s="1"/>
      <c r="Q31" s="1"/>
      <c r="R31" s="1"/>
      <c r="S31" s="1"/>
    </row>
    <row r="32">
      <c r="A32" s="2" t="s">
        <v>54</v>
      </c>
      <c r="B32" s="27">
        <v>1.7</v>
      </c>
      <c r="C32" s="3">
        <v>1.5</v>
      </c>
      <c r="D32" s="7">
        <v>45925.0</v>
      </c>
      <c r="E32" s="7">
        <v>45926.0</v>
      </c>
      <c r="F32" s="17">
        <v>45956.0</v>
      </c>
      <c r="G32" s="18">
        <v>1.0</v>
      </c>
      <c r="H32" s="3">
        <v>8.0</v>
      </c>
      <c r="I32" s="1"/>
      <c r="J32" s="11">
        <f t="shared" ref="J32:K32" si="42">$I$4 * B32</f>
        <v>30.6</v>
      </c>
      <c r="K32" s="11">
        <f t="shared" si="42"/>
        <v>27</v>
      </c>
      <c r="L32" s="1"/>
      <c r="M32" s="1"/>
      <c r="N32" s="1"/>
      <c r="O32" s="1"/>
      <c r="P32" s="1"/>
      <c r="Q32" s="1"/>
      <c r="R32" s="1"/>
      <c r="S32" s="1"/>
    </row>
    <row r="33">
      <c r="A33" s="2" t="s">
        <v>55</v>
      </c>
      <c r="B33" s="5">
        <v>4.0</v>
      </c>
      <c r="C33" s="3">
        <v>4.5</v>
      </c>
      <c r="D33" s="7">
        <v>45931.0</v>
      </c>
      <c r="E33" s="7">
        <v>45934.0</v>
      </c>
      <c r="F33" s="17">
        <v>45940.0</v>
      </c>
      <c r="G33" s="18">
        <v>1.0</v>
      </c>
      <c r="H33" s="3">
        <v>6.0</v>
      </c>
      <c r="I33" s="1"/>
      <c r="J33" s="11">
        <f t="shared" ref="J33:K33" si="43">$I$4 * B33</f>
        <v>72</v>
      </c>
      <c r="K33" s="11">
        <f t="shared" si="43"/>
        <v>81</v>
      </c>
      <c r="L33" s="1"/>
      <c r="M33" s="1"/>
      <c r="N33" s="1"/>
      <c r="O33" s="1"/>
      <c r="P33" s="1"/>
      <c r="Q33" s="1"/>
      <c r="R33" s="1"/>
      <c r="S33" s="1"/>
    </row>
    <row r="34">
      <c r="A34" s="2" t="s">
        <v>56</v>
      </c>
      <c r="B34" s="5">
        <v>2.7</v>
      </c>
      <c r="C34" s="3">
        <v>3.5</v>
      </c>
      <c r="D34" s="7">
        <v>45932.0</v>
      </c>
      <c r="E34" s="7">
        <v>45934.0</v>
      </c>
      <c r="F34" s="17">
        <v>45940.0</v>
      </c>
      <c r="G34" s="18">
        <v>1.0</v>
      </c>
      <c r="H34" s="3">
        <v>6.0</v>
      </c>
      <c r="I34" s="1"/>
      <c r="J34" s="11">
        <f t="shared" ref="J34:K34" si="44">$I$4 * B34</f>
        <v>48.6</v>
      </c>
      <c r="K34" s="11">
        <f t="shared" si="44"/>
        <v>63</v>
      </c>
      <c r="L34" s="1"/>
      <c r="M34" s="1"/>
      <c r="N34" s="1"/>
      <c r="O34" s="1"/>
      <c r="P34" s="1"/>
      <c r="Q34" s="1"/>
      <c r="R34" s="1"/>
      <c r="S34" s="1"/>
    </row>
    <row r="35">
      <c r="A35" s="2" t="s">
        <v>57</v>
      </c>
      <c r="B35" s="5">
        <v>13.3</v>
      </c>
      <c r="C35" s="1"/>
      <c r="D35" s="28">
        <v>45942.0</v>
      </c>
      <c r="E35" s="28">
        <v>45954.0</v>
      </c>
      <c r="F35" s="16"/>
      <c r="G35" s="8">
        <v>0.0</v>
      </c>
      <c r="H35" s="1"/>
      <c r="I35" s="1"/>
      <c r="J35" s="11">
        <f t="shared" ref="J35:K35" si="45">$I$4 * B35</f>
        <v>239.4</v>
      </c>
      <c r="K35" s="11">
        <f t="shared" si="45"/>
        <v>0</v>
      </c>
      <c r="L35" s="1"/>
      <c r="M35" s="1"/>
      <c r="N35" s="1"/>
      <c r="O35" s="1"/>
      <c r="P35" s="1"/>
      <c r="Q35" s="1"/>
      <c r="R35" s="1"/>
      <c r="S35" s="1"/>
    </row>
    <row r="36">
      <c r="A36" s="2" t="s">
        <v>58</v>
      </c>
      <c r="B36" s="5">
        <v>4.7</v>
      </c>
      <c r="C36" s="3">
        <v>3.0</v>
      </c>
      <c r="D36" s="7">
        <v>45920.0</v>
      </c>
      <c r="E36" s="7">
        <v>45923.0</v>
      </c>
      <c r="F36" s="20">
        <v>45930.0</v>
      </c>
      <c r="G36" s="18">
        <v>1.0</v>
      </c>
      <c r="H36" s="3">
        <v>5.0</v>
      </c>
      <c r="I36" s="1"/>
      <c r="J36" s="11">
        <f t="shared" ref="J36:K36" si="46">$I$4 * B36</f>
        <v>84.6</v>
      </c>
      <c r="K36" s="11">
        <f t="shared" si="46"/>
        <v>54</v>
      </c>
      <c r="L36" s="1"/>
      <c r="M36" s="1"/>
      <c r="N36" s="1"/>
      <c r="O36" s="1"/>
      <c r="P36" s="1"/>
      <c r="Q36" s="1"/>
      <c r="R36" s="1"/>
      <c r="S36" s="1"/>
    </row>
    <row r="37">
      <c r="A37" s="2" t="s">
        <v>59</v>
      </c>
      <c r="B37" s="5">
        <v>2.3</v>
      </c>
      <c r="C37" s="6">
        <v>1.5</v>
      </c>
      <c r="D37" s="7">
        <v>45909.0</v>
      </c>
      <c r="E37" s="7">
        <v>45910.0</v>
      </c>
      <c r="F37" s="7">
        <v>45918.0</v>
      </c>
      <c r="G37" s="8">
        <v>1.0</v>
      </c>
      <c r="H37" s="9">
        <v>3.0</v>
      </c>
      <c r="I37" s="1"/>
      <c r="J37" s="11">
        <f t="shared" ref="J37:K37" si="47">$I$4 * B37</f>
        <v>41.4</v>
      </c>
      <c r="K37" s="11">
        <f t="shared" si="47"/>
        <v>27</v>
      </c>
      <c r="L37" s="1"/>
      <c r="M37" s="1"/>
      <c r="N37" s="1"/>
      <c r="O37" s="1"/>
      <c r="P37" s="1"/>
      <c r="Q37" s="1"/>
      <c r="R37" s="1"/>
      <c r="S37" s="1"/>
    </row>
    <row r="38">
      <c r="A38" s="2" t="s">
        <v>60</v>
      </c>
      <c r="B38" s="5">
        <v>5.6</v>
      </c>
      <c r="C38" s="6">
        <v>7.0</v>
      </c>
      <c r="D38" s="7">
        <v>45911.0</v>
      </c>
      <c r="E38" s="7">
        <v>45915.0</v>
      </c>
      <c r="F38" s="7">
        <v>45919.0</v>
      </c>
      <c r="G38" s="8">
        <v>1.0</v>
      </c>
      <c r="H38" s="9">
        <v>3.0</v>
      </c>
      <c r="I38" s="1"/>
      <c r="J38" s="11">
        <f t="shared" ref="J38:K38" si="48">$I$4 * B38</f>
        <v>100.8</v>
      </c>
      <c r="K38" s="11">
        <f t="shared" si="48"/>
        <v>126</v>
      </c>
      <c r="L38" s="1"/>
      <c r="M38" s="1"/>
      <c r="N38" s="1"/>
      <c r="O38" s="1"/>
      <c r="P38" s="1"/>
      <c r="Q38" s="1"/>
      <c r="R38" s="1"/>
      <c r="S38" s="1"/>
    </row>
    <row r="39">
      <c r="A39" s="2" t="s">
        <v>61</v>
      </c>
      <c r="B39" s="5">
        <v>2.4</v>
      </c>
      <c r="C39" s="3">
        <v>1.5</v>
      </c>
      <c r="D39" s="7">
        <v>45915.0</v>
      </c>
      <c r="E39" s="7">
        <v>45917.0</v>
      </c>
      <c r="F39" s="29">
        <v>45923.0</v>
      </c>
      <c r="G39" s="18">
        <v>1.0</v>
      </c>
      <c r="H39" s="8">
        <v>4.0</v>
      </c>
      <c r="I39" s="1"/>
      <c r="J39" s="11">
        <f t="shared" ref="J39:K39" si="49">$I$4 * B39</f>
        <v>43.2</v>
      </c>
      <c r="K39" s="11">
        <f t="shared" si="49"/>
        <v>27</v>
      </c>
      <c r="L39" s="1"/>
      <c r="M39" s="1"/>
      <c r="N39" s="1"/>
      <c r="O39" s="1"/>
      <c r="P39" s="1"/>
      <c r="Q39" s="1"/>
      <c r="R39" s="1"/>
      <c r="S39" s="1"/>
    </row>
    <row r="40">
      <c r="A40" s="2" t="s">
        <v>62</v>
      </c>
      <c r="B40" s="5">
        <v>5.8</v>
      </c>
      <c r="C40" s="30">
        <v>6.5</v>
      </c>
      <c r="D40" s="7">
        <v>45911.0</v>
      </c>
      <c r="E40" s="7">
        <v>45917.0</v>
      </c>
      <c r="F40" s="7">
        <v>45920.0</v>
      </c>
      <c r="G40" s="8">
        <v>1.0</v>
      </c>
      <c r="H40" s="9">
        <v>3.0</v>
      </c>
      <c r="I40" s="1"/>
      <c r="J40" s="11">
        <f t="shared" ref="J40:K40" si="50">$I$4 * B40</f>
        <v>104.4</v>
      </c>
      <c r="K40" s="11">
        <f t="shared" si="50"/>
        <v>117</v>
      </c>
      <c r="L40" s="1"/>
      <c r="M40" s="1"/>
      <c r="N40" s="1"/>
      <c r="O40" s="1"/>
      <c r="P40" s="1"/>
      <c r="Q40" s="1"/>
      <c r="R40" s="1"/>
      <c r="S40" s="1"/>
    </row>
    <row r="41">
      <c r="A41" s="31" t="s">
        <v>63</v>
      </c>
      <c r="B41" s="5">
        <v>4.3</v>
      </c>
      <c r="C41" s="30">
        <v>3.5</v>
      </c>
      <c r="D41" s="7">
        <v>45904.0</v>
      </c>
      <c r="E41" s="7">
        <v>45907.0</v>
      </c>
      <c r="F41" s="7">
        <v>45913.0</v>
      </c>
      <c r="G41" s="8">
        <v>1.0</v>
      </c>
      <c r="H41" s="9">
        <v>2.0</v>
      </c>
      <c r="I41" s="1"/>
      <c r="J41" s="11">
        <f t="shared" ref="J41:K41" si="51">$I$4 * B41</f>
        <v>77.4</v>
      </c>
      <c r="K41" s="11">
        <f t="shared" si="51"/>
        <v>63</v>
      </c>
      <c r="L41" s="1"/>
      <c r="M41" s="1"/>
      <c r="N41" s="1"/>
      <c r="O41" s="1"/>
      <c r="P41" s="1"/>
      <c r="Q41" s="1"/>
      <c r="R41" s="1"/>
      <c r="S41" s="1"/>
    </row>
    <row r="42">
      <c r="A42" s="2" t="s">
        <v>64</v>
      </c>
      <c r="B42" s="5">
        <v>2.3</v>
      </c>
      <c r="C42" s="6">
        <v>0.75</v>
      </c>
      <c r="D42" s="7">
        <v>45901.0</v>
      </c>
      <c r="E42" s="7">
        <v>45902.0</v>
      </c>
      <c r="F42" s="7">
        <v>45900.0</v>
      </c>
      <c r="G42" s="8">
        <v>1.0</v>
      </c>
      <c r="H42" s="9">
        <v>1.0</v>
      </c>
      <c r="I42" s="1"/>
      <c r="J42" s="11">
        <f t="shared" ref="J42:K42" si="52">$I$4 * B42</f>
        <v>41.4</v>
      </c>
      <c r="K42" s="11">
        <f t="shared" si="52"/>
        <v>13.5</v>
      </c>
      <c r="L42" s="1"/>
      <c r="M42" s="1"/>
      <c r="N42" s="1"/>
      <c r="O42" s="1"/>
      <c r="P42" s="1"/>
      <c r="Q42" s="1"/>
      <c r="R42" s="1"/>
      <c r="S42" s="1"/>
    </row>
    <row r="43">
      <c r="A43" s="2" t="s">
        <v>65</v>
      </c>
      <c r="B43" s="5">
        <v>1.7</v>
      </c>
      <c r="C43" s="6">
        <v>1.5</v>
      </c>
      <c r="D43" s="7">
        <v>45911.0</v>
      </c>
      <c r="E43" s="7">
        <v>45912.0</v>
      </c>
      <c r="F43" s="7">
        <v>45912.0</v>
      </c>
      <c r="G43" s="8">
        <v>1.0</v>
      </c>
      <c r="H43" s="9">
        <v>2.0</v>
      </c>
      <c r="I43" s="1"/>
      <c r="J43" s="11">
        <f t="shared" ref="J43:K43" si="53">$I$4 * B43</f>
        <v>30.6</v>
      </c>
      <c r="K43" s="11">
        <f t="shared" si="53"/>
        <v>27</v>
      </c>
      <c r="L43" s="1"/>
      <c r="M43" s="1"/>
      <c r="N43" s="1"/>
      <c r="O43" s="1"/>
      <c r="P43" s="1"/>
      <c r="Q43" s="1"/>
      <c r="R43" s="1"/>
      <c r="S43" s="1"/>
    </row>
    <row r="44">
      <c r="A44" s="2" t="s">
        <v>66</v>
      </c>
      <c r="B44" s="5">
        <v>2.3</v>
      </c>
      <c r="C44" s="30">
        <v>2.0</v>
      </c>
      <c r="D44" s="7">
        <v>45911.0</v>
      </c>
      <c r="E44" s="7">
        <v>45912.0</v>
      </c>
      <c r="F44" s="7">
        <v>45908.0</v>
      </c>
      <c r="G44" s="8">
        <v>1.0</v>
      </c>
      <c r="H44" s="9">
        <v>2.0</v>
      </c>
      <c r="I44" s="1"/>
      <c r="J44" s="11">
        <f t="shared" ref="J44:K44" si="54">$I$4 * B44</f>
        <v>41.4</v>
      </c>
      <c r="K44" s="11">
        <f t="shared" si="54"/>
        <v>36</v>
      </c>
      <c r="L44" s="1"/>
      <c r="M44" s="1"/>
      <c r="N44" s="1"/>
      <c r="O44" s="1"/>
      <c r="P44" s="1"/>
      <c r="Q44" s="1"/>
      <c r="R44" s="1"/>
      <c r="S44" s="1"/>
    </row>
    <row r="45">
      <c r="A45" s="2" t="s">
        <v>67</v>
      </c>
      <c r="B45" s="5">
        <v>3.2</v>
      </c>
      <c r="C45" s="30">
        <v>5.0</v>
      </c>
      <c r="D45" s="7">
        <v>45905.0</v>
      </c>
      <c r="E45" s="7">
        <v>45906.0</v>
      </c>
      <c r="F45" s="7">
        <v>45907.0</v>
      </c>
      <c r="G45" s="8">
        <v>1.0</v>
      </c>
      <c r="H45" s="9">
        <v>2.0</v>
      </c>
      <c r="I45" s="1"/>
      <c r="J45" s="11">
        <f t="shared" ref="J45:K45" si="55">$I$4 * B45</f>
        <v>57.6</v>
      </c>
      <c r="K45" s="11">
        <f t="shared" si="55"/>
        <v>90</v>
      </c>
      <c r="L45" s="1"/>
      <c r="M45" s="1"/>
      <c r="N45" s="1"/>
      <c r="O45" s="1"/>
      <c r="P45" s="1"/>
      <c r="Q45" s="1"/>
      <c r="R45" s="1"/>
      <c r="S45" s="1"/>
    </row>
    <row r="46">
      <c r="A46" s="2" t="s">
        <v>68</v>
      </c>
      <c r="B46" s="5">
        <v>2.5</v>
      </c>
      <c r="C46" s="6">
        <v>2.0</v>
      </c>
      <c r="D46" s="7">
        <v>45909.0</v>
      </c>
      <c r="E46" s="7">
        <v>45911.0</v>
      </c>
      <c r="F46" s="7">
        <v>45911.0</v>
      </c>
      <c r="G46" s="8">
        <v>1.0</v>
      </c>
      <c r="H46" s="9">
        <v>2.0</v>
      </c>
      <c r="I46" s="1"/>
      <c r="J46" s="11">
        <f t="shared" ref="J46:K46" si="56">$I$4 * B46</f>
        <v>45</v>
      </c>
      <c r="K46" s="11">
        <f t="shared" si="56"/>
        <v>36</v>
      </c>
      <c r="L46" s="1"/>
      <c r="M46" s="1"/>
      <c r="N46" s="1"/>
      <c r="O46" s="1"/>
      <c r="P46" s="1"/>
      <c r="Q46" s="1"/>
      <c r="R46" s="1"/>
      <c r="S46" s="1"/>
    </row>
    <row r="47">
      <c r="A47" s="2" t="s">
        <v>69</v>
      </c>
      <c r="B47" s="5">
        <v>6.1</v>
      </c>
      <c r="C47" s="6">
        <v>5.0</v>
      </c>
      <c r="D47" s="7">
        <v>45903.0</v>
      </c>
      <c r="E47" s="7">
        <v>45908.0</v>
      </c>
      <c r="F47" s="7">
        <v>45909.0</v>
      </c>
      <c r="G47" s="8">
        <v>1.0</v>
      </c>
      <c r="H47" s="9">
        <v>2.0</v>
      </c>
      <c r="I47" s="1"/>
      <c r="J47" s="11">
        <f t="shared" ref="J47:K47" si="57">$I$4 * B47</f>
        <v>109.8</v>
      </c>
      <c r="K47" s="11">
        <f t="shared" si="57"/>
        <v>90</v>
      </c>
      <c r="L47" s="1"/>
      <c r="M47" s="1"/>
      <c r="N47" s="1"/>
      <c r="O47" s="1"/>
      <c r="P47" s="1"/>
      <c r="Q47" s="1"/>
      <c r="R47" s="1"/>
      <c r="S47" s="1"/>
    </row>
    <row r="48">
      <c r="A48" s="2" t="s">
        <v>70</v>
      </c>
      <c r="B48" s="5">
        <v>3.3</v>
      </c>
      <c r="C48" s="6">
        <v>3.5</v>
      </c>
      <c r="D48" s="7">
        <v>45919.0</v>
      </c>
      <c r="E48" s="7">
        <v>45921.0</v>
      </c>
      <c r="F48" s="7">
        <v>45912.0</v>
      </c>
      <c r="G48" s="8">
        <v>1.0</v>
      </c>
      <c r="H48" s="9">
        <v>2.0</v>
      </c>
      <c r="I48" s="1"/>
      <c r="J48" s="11">
        <f t="shared" ref="J48:K48" si="58">$I$4 * B48</f>
        <v>59.4</v>
      </c>
      <c r="K48" s="11">
        <f t="shared" si="58"/>
        <v>63</v>
      </c>
      <c r="L48" s="1"/>
      <c r="M48" s="1"/>
      <c r="N48" s="1"/>
      <c r="O48" s="1"/>
      <c r="P48" s="1"/>
      <c r="Q48" s="1"/>
      <c r="R48" s="1"/>
      <c r="S48" s="1"/>
    </row>
    <row r="49">
      <c r="A49" s="2" t="s">
        <v>71</v>
      </c>
      <c r="B49" s="5">
        <v>2.0</v>
      </c>
      <c r="C49" s="6">
        <v>1.5</v>
      </c>
      <c r="D49" s="7">
        <v>45905.0</v>
      </c>
      <c r="E49" s="7">
        <v>45906.0</v>
      </c>
      <c r="F49" s="7">
        <v>45905.0</v>
      </c>
      <c r="G49" s="8">
        <v>1.0</v>
      </c>
      <c r="H49" s="9">
        <v>1.0</v>
      </c>
      <c r="I49" s="1"/>
      <c r="J49" s="11">
        <f t="shared" ref="J49:K49" si="59">$I$4 * B49</f>
        <v>36</v>
      </c>
      <c r="K49" s="11">
        <f t="shared" si="59"/>
        <v>27</v>
      </c>
      <c r="L49" s="3"/>
      <c r="M49" s="1"/>
      <c r="N49" s="1"/>
      <c r="O49" s="1"/>
      <c r="P49" s="1"/>
      <c r="Q49" s="1"/>
      <c r="R49" s="1"/>
      <c r="S49" s="1"/>
    </row>
    <row r="50">
      <c r="A50" s="2" t="s">
        <v>72</v>
      </c>
      <c r="B50" s="5">
        <v>3.0</v>
      </c>
      <c r="C50" s="30">
        <v>2.0</v>
      </c>
      <c r="D50" s="7">
        <v>45903.0</v>
      </c>
      <c r="E50" s="7">
        <v>45904.0</v>
      </c>
      <c r="F50" s="7">
        <v>45901.0</v>
      </c>
      <c r="G50" s="8">
        <v>1.0</v>
      </c>
      <c r="H50" s="9">
        <v>1.0</v>
      </c>
      <c r="I50" s="1"/>
      <c r="J50" s="11">
        <f t="shared" ref="J50:K50" si="60">$I$4 * B50</f>
        <v>54</v>
      </c>
      <c r="K50" s="11">
        <f t="shared" si="60"/>
        <v>36</v>
      </c>
      <c r="L50" s="1"/>
      <c r="M50" s="1"/>
      <c r="N50" s="1"/>
      <c r="O50" s="1"/>
      <c r="P50" s="1"/>
      <c r="Q50" s="1"/>
      <c r="R50" s="1"/>
      <c r="S50" s="1"/>
    </row>
    <row r="51">
      <c r="A51" s="2" t="s">
        <v>73</v>
      </c>
      <c r="B51" s="5">
        <v>2.0</v>
      </c>
      <c r="C51" s="30">
        <v>4.0</v>
      </c>
      <c r="D51" s="7">
        <v>45906.0</v>
      </c>
      <c r="E51" s="7">
        <v>45907.0</v>
      </c>
      <c r="F51" s="7">
        <v>45903.0</v>
      </c>
      <c r="G51" s="8">
        <v>1.0</v>
      </c>
      <c r="H51" s="9">
        <v>1.0</v>
      </c>
      <c r="I51" s="1"/>
      <c r="J51" s="11">
        <f t="shared" ref="J51:K51" si="61">$I$4 * B51</f>
        <v>36</v>
      </c>
      <c r="K51" s="11">
        <f t="shared" si="61"/>
        <v>72</v>
      </c>
      <c r="L51" s="1"/>
      <c r="M51" s="1"/>
      <c r="N51" s="1"/>
      <c r="O51" s="1"/>
      <c r="P51" s="1"/>
      <c r="Q51" s="1"/>
      <c r="R51" s="1"/>
      <c r="S51" s="1"/>
    </row>
    <row r="52">
      <c r="A52" s="2" t="s">
        <v>74</v>
      </c>
      <c r="B52" s="5">
        <v>1.4</v>
      </c>
      <c r="C52" s="30">
        <v>1.0</v>
      </c>
      <c r="D52" s="7">
        <v>45905.0</v>
      </c>
      <c r="E52" s="7">
        <v>45905.0</v>
      </c>
      <c r="F52" s="7">
        <v>45903.0</v>
      </c>
      <c r="G52" s="8">
        <v>1.0</v>
      </c>
      <c r="H52" s="9">
        <v>1.0</v>
      </c>
      <c r="I52" s="1"/>
      <c r="J52" s="11">
        <f t="shared" ref="J52:K52" si="62">$I$4 * B52</f>
        <v>25.2</v>
      </c>
      <c r="K52" s="11">
        <f t="shared" si="62"/>
        <v>18</v>
      </c>
      <c r="L52" s="1"/>
      <c r="M52" s="1"/>
      <c r="N52" s="1"/>
      <c r="O52" s="1"/>
      <c r="P52" s="1"/>
      <c r="Q52" s="1"/>
      <c r="R52" s="1"/>
      <c r="S52" s="1"/>
    </row>
    <row r="53">
      <c r="A53" s="2" t="s">
        <v>75</v>
      </c>
      <c r="B53" s="5">
        <v>0.6</v>
      </c>
      <c r="C53" s="30">
        <v>1.5</v>
      </c>
      <c r="D53" s="7">
        <v>45900.0</v>
      </c>
      <c r="E53" s="7">
        <v>45900.0</v>
      </c>
      <c r="F53" s="7">
        <v>45900.0</v>
      </c>
      <c r="G53" s="8">
        <v>1.0</v>
      </c>
      <c r="H53" s="9">
        <v>1.0</v>
      </c>
      <c r="I53" s="1"/>
      <c r="J53" s="11">
        <f t="shared" ref="J53:K53" si="63">$I$4 * B53</f>
        <v>10.8</v>
      </c>
      <c r="K53" s="11">
        <f t="shared" si="63"/>
        <v>27</v>
      </c>
      <c r="L53" s="1"/>
      <c r="M53" s="1"/>
      <c r="N53" s="1"/>
      <c r="O53" s="1"/>
      <c r="P53" s="1"/>
      <c r="Q53" s="1"/>
      <c r="R53" s="1"/>
      <c r="S53" s="1"/>
    </row>
    <row r="54">
      <c r="A54" s="2" t="s">
        <v>76</v>
      </c>
      <c r="B54" s="5">
        <v>1.3</v>
      </c>
      <c r="C54" s="30">
        <v>1.5</v>
      </c>
      <c r="D54" s="7">
        <v>45909.0</v>
      </c>
      <c r="E54" s="7">
        <v>45910.0</v>
      </c>
      <c r="F54" s="7">
        <v>45906.0</v>
      </c>
      <c r="G54" s="8">
        <v>1.0</v>
      </c>
      <c r="H54" s="9">
        <v>1.0</v>
      </c>
      <c r="I54" s="1"/>
      <c r="J54" s="11">
        <f t="shared" ref="J54:K54" si="64">$I$4 * B54</f>
        <v>23.4</v>
      </c>
      <c r="K54" s="11">
        <f t="shared" si="64"/>
        <v>27</v>
      </c>
      <c r="L54" s="1"/>
      <c r="M54" s="1"/>
      <c r="N54" s="1"/>
      <c r="O54" s="1"/>
      <c r="P54" s="1"/>
      <c r="Q54" s="1"/>
      <c r="R54" s="1"/>
      <c r="S54" s="1"/>
    </row>
    <row r="55">
      <c r="A55" s="2" t="s">
        <v>77</v>
      </c>
      <c r="B55" s="5">
        <v>1.9</v>
      </c>
      <c r="C55" s="30">
        <v>0.5</v>
      </c>
      <c r="D55" s="7">
        <v>45905.0</v>
      </c>
      <c r="E55" s="7">
        <v>45906.0</v>
      </c>
      <c r="F55" s="7">
        <v>45901.0</v>
      </c>
      <c r="G55" s="8">
        <v>1.0</v>
      </c>
      <c r="H55" s="9">
        <v>1.0</v>
      </c>
      <c r="I55" s="1"/>
      <c r="J55" s="11">
        <f t="shared" ref="J55:K55" si="65">$I$4 * B55</f>
        <v>34.2</v>
      </c>
      <c r="K55" s="11">
        <f t="shared" si="65"/>
        <v>9</v>
      </c>
      <c r="L55" s="1"/>
      <c r="M55" s="1"/>
      <c r="N55" s="1"/>
      <c r="O55" s="1"/>
      <c r="P55" s="1"/>
      <c r="Q55" s="1"/>
      <c r="R55" s="1"/>
      <c r="S55" s="1"/>
    </row>
    <row r="56">
      <c r="A56" s="2" t="s">
        <v>78</v>
      </c>
      <c r="B56" s="30">
        <v>0.7</v>
      </c>
      <c r="C56" s="6">
        <v>0.5</v>
      </c>
      <c r="D56" s="7">
        <v>45900.0</v>
      </c>
      <c r="E56" s="7">
        <v>45900.0</v>
      </c>
      <c r="F56" s="32">
        <v>45900.0</v>
      </c>
      <c r="G56" s="8">
        <v>1.0</v>
      </c>
      <c r="H56" s="9">
        <v>1.0</v>
      </c>
      <c r="I56" s="1"/>
      <c r="J56" s="11">
        <f t="shared" ref="J56:K56" si="66">$I$4 * B56</f>
        <v>12.6</v>
      </c>
      <c r="K56" s="11">
        <f t="shared" si="66"/>
        <v>9</v>
      </c>
      <c r="L56" s="1"/>
      <c r="M56" s="1"/>
      <c r="N56" s="1"/>
      <c r="O56" s="1"/>
      <c r="P56" s="1"/>
      <c r="Q56" s="1"/>
      <c r="R56" s="1"/>
      <c r="S56" s="1"/>
    </row>
    <row r="57">
      <c r="A57" s="2" t="s">
        <v>79</v>
      </c>
      <c r="B57" s="30">
        <v>2.0</v>
      </c>
      <c r="C57" s="3">
        <v>1.0</v>
      </c>
      <c r="D57" s="32">
        <v>45908.0</v>
      </c>
      <c r="E57" s="32">
        <v>45910.0</v>
      </c>
      <c r="F57" s="20">
        <v>45930.0</v>
      </c>
      <c r="G57" s="3">
        <v>1.0</v>
      </c>
      <c r="H57" s="3">
        <v>5.0</v>
      </c>
      <c r="I57" s="1"/>
      <c r="J57" s="11">
        <f t="shared" ref="J57:K57" si="67">$I$4 * B57</f>
        <v>36</v>
      </c>
      <c r="K57" s="11">
        <f t="shared" si="67"/>
        <v>18</v>
      </c>
      <c r="L57" s="1"/>
      <c r="M57" s="1"/>
      <c r="N57" s="1"/>
      <c r="O57" s="1"/>
      <c r="P57" s="1"/>
      <c r="Q57" s="1"/>
      <c r="R57" s="1"/>
      <c r="S57" s="1"/>
    </row>
    <row r="58">
      <c r="A58" s="2" t="s">
        <v>80</v>
      </c>
      <c r="B58" s="30">
        <v>2.6</v>
      </c>
      <c r="C58" s="3">
        <v>2.5</v>
      </c>
      <c r="D58" s="32">
        <v>45936.0</v>
      </c>
      <c r="E58" s="32">
        <v>45937.0</v>
      </c>
      <c r="F58" s="17">
        <v>45940.0</v>
      </c>
      <c r="G58" s="3">
        <v>1.0</v>
      </c>
      <c r="H58" s="3">
        <v>6.0</v>
      </c>
      <c r="I58" s="1"/>
      <c r="J58" s="11">
        <f t="shared" ref="J58:K58" si="68">$I$4 * B58</f>
        <v>46.8</v>
      </c>
      <c r="K58" s="11">
        <f t="shared" si="68"/>
        <v>45</v>
      </c>
      <c r="L58" s="1"/>
      <c r="M58" s="1"/>
      <c r="N58" s="1"/>
      <c r="O58" s="1"/>
      <c r="P58" s="1"/>
      <c r="Q58" s="1"/>
      <c r="R58" s="1"/>
      <c r="S58" s="1"/>
    </row>
    <row r="59">
      <c r="A59" s="2" t="s">
        <v>81</v>
      </c>
      <c r="B59" s="30">
        <v>1.6</v>
      </c>
      <c r="C59" s="6">
        <v>1.0</v>
      </c>
      <c r="D59" s="7">
        <v>45912.0</v>
      </c>
      <c r="E59" s="7">
        <v>45913.0</v>
      </c>
      <c r="F59" s="32">
        <v>45912.0</v>
      </c>
      <c r="G59" s="8">
        <v>1.0</v>
      </c>
      <c r="H59" s="9">
        <v>2.0</v>
      </c>
      <c r="I59" s="1"/>
      <c r="J59" s="11">
        <f t="shared" ref="J59:K59" si="69">$I$4 * B59</f>
        <v>28.8</v>
      </c>
      <c r="K59" s="11">
        <f t="shared" si="69"/>
        <v>18</v>
      </c>
      <c r="L59" s="1"/>
      <c r="M59" s="1"/>
      <c r="N59" s="1"/>
      <c r="O59" s="1"/>
      <c r="P59" s="1"/>
      <c r="Q59" s="1"/>
      <c r="R59" s="1"/>
      <c r="S59" s="1"/>
    </row>
    <row r="60">
      <c r="A60" s="2" t="s">
        <v>82</v>
      </c>
      <c r="B60" s="30">
        <v>1.6</v>
      </c>
      <c r="C60" s="6">
        <v>1.0</v>
      </c>
      <c r="D60" s="7">
        <v>45912.0</v>
      </c>
      <c r="E60" s="7">
        <v>45913.0</v>
      </c>
      <c r="F60" s="32">
        <v>45912.0</v>
      </c>
      <c r="G60" s="8">
        <v>1.0</v>
      </c>
      <c r="H60" s="9">
        <v>2.0</v>
      </c>
      <c r="I60" s="1"/>
      <c r="J60" s="11">
        <f t="shared" ref="J60:K60" si="70">$I$4 * B60</f>
        <v>28.8</v>
      </c>
      <c r="K60" s="11">
        <f t="shared" si="70"/>
        <v>18</v>
      </c>
      <c r="L60" s="1"/>
      <c r="M60" s="1"/>
      <c r="N60" s="1"/>
      <c r="O60" s="1"/>
      <c r="P60" s="1"/>
      <c r="Q60" s="1"/>
      <c r="R60" s="1"/>
      <c r="S60" s="1"/>
    </row>
    <row r="61">
      <c r="A61" s="2" t="s">
        <v>83</v>
      </c>
      <c r="B61" s="30">
        <v>2.5</v>
      </c>
      <c r="C61" s="6">
        <v>3.0</v>
      </c>
      <c r="D61" s="7">
        <v>45917.0</v>
      </c>
      <c r="E61" s="7">
        <v>45919.0</v>
      </c>
      <c r="F61" s="32">
        <v>45919.0</v>
      </c>
      <c r="G61" s="8">
        <v>1.0</v>
      </c>
      <c r="H61" s="9">
        <v>3.0</v>
      </c>
      <c r="I61" s="1"/>
      <c r="J61" s="11">
        <f t="shared" ref="J61:K61" si="71">$I$4 * B61</f>
        <v>45</v>
      </c>
      <c r="K61" s="11">
        <f t="shared" si="71"/>
        <v>54</v>
      </c>
      <c r="L61" s="1"/>
      <c r="M61" s="1"/>
      <c r="N61" s="1"/>
      <c r="O61" s="1"/>
      <c r="P61" s="1"/>
      <c r="Q61" s="1"/>
      <c r="R61" s="1"/>
      <c r="S61" s="1"/>
    </row>
    <row r="62">
      <c r="A62" s="2" t="s">
        <v>84</v>
      </c>
      <c r="B62" s="30">
        <v>1.8</v>
      </c>
      <c r="C62" s="30">
        <v>0.5</v>
      </c>
      <c r="D62" s="7">
        <v>45919.0</v>
      </c>
      <c r="E62" s="7">
        <v>45920.0</v>
      </c>
      <c r="F62" s="32">
        <v>45903.0</v>
      </c>
      <c r="G62" s="8">
        <v>1.0</v>
      </c>
      <c r="H62" s="9">
        <v>1.0</v>
      </c>
      <c r="I62" s="1"/>
      <c r="J62" s="11">
        <f t="shared" ref="J62:K62" si="72">$I$4 * B62</f>
        <v>32.4</v>
      </c>
      <c r="K62" s="11">
        <f t="shared" si="72"/>
        <v>9</v>
      </c>
      <c r="L62" s="1"/>
      <c r="M62" s="1"/>
      <c r="N62" s="1"/>
      <c r="O62" s="1"/>
      <c r="P62" s="1"/>
      <c r="Q62" s="1"/>
      <c r="R62" s="1"/>
      <c r="S62" s="1"/>
    </row>
    <row r="63">
      <c r="A63" s="2" t="s">
        <v>85</v>
      </c>
      <c r="B63" s="30">
        <v>1.0</v>
      </c>
      <c r="C63" s="30">
        <v>0.5</v>
      </c>
      <c r="D63" s="7">
        <v>45921.0</v>
      </c>
      <c r="E63" s="7">
        <v>45921.0</v>
      </c>
      <c r="F63" s="32">
        <v>45903.0</v>
      </c>
      <c r="G63" s="8">
        <v>1.0</v>
      </c>
      <c r="H63" s="9">
        <v>1.0</v>
      </c>
      <c r="I63" s="1"/>
      <c r="J63" s="11">
        <f t="shared" ref="J63:K63" si="73">$I$4 * B63</f>
        <v>18</v>
      </c>
      <c r="K63" s="11">
        <f t="shared" si="73"/>
        <v>9</v>
      </c>
      <c r="L63" s="1"/>
      <c r="M63" s="1"/>
      <c r="N63" s="1"/>
      <c r="O63" s="1"/>
      <c r="P63" s="1"/>
      <c r="Q63" s="1"/>
      <c r="R63" s="1"/>
      <c r="S63" s="1"/>
    </row>
    <row r="64">
      <c r="A64" s="2" t="s">
        <v>86</v>
      </c>
      <c r="B64" s="30">
        <v>3.0</v>
      </c>
      <c r="C64" s="1"/>
      <c r="D64" s="32">
        <v>45964.0</v>
      </c>
      <c r="E64" s="32">
        <v>45967.0</v>
      </c>
      <c r="F64" s="1"/>
      <c r="G64" s="1"/>
      <c r="H64" s="1"/>
      <c r="I64" s="1"/>
      <c r="J64" s="11">
        <f t="shared" ref="J64:K64" si="74">$I$4 * B64</f>
        <v>54</v>
      </c>
      <c r="K64" s="11">
        <f t="shared" si="74"/>
        <v>0</v>
      </c>
      <c r="L64" s="1"/>
      <c r="M64" s="1"/>
      <c r="N64" s="1"/>
      <c r="O64" s="1"/>
      <c r="P64" s="1"/>
      <c r="Q64" s="1"/>
      <c r="R64" s="1"/>
      <c r="S64" s="1"/>
    </row>
    <row r="65">
      <c r="A65" s="2" t="s">
        <v>87</v>
      </c>
      <c r="B65" s="30">
        <v>7.0</v>
      </c>
      <c r="C65" s="3">
        <v>3.0</v>
      </c>
      <c r="D65" s="33">
        <v>45957.0</v>
      </c>
      <c r="E65" s="32">
        <v>45963.0</v>
      </c>
      <c r="F65" s="21">
        <v>45947.0</v>
      </c>
      <c r="G65" s="3">
        <v>1.0</v>
      </c>
      <c r="H65" s="3">
        <v>7.0</v>
      </c>
      <c r="I65" s="1"/>
      <c r="J65" s="11">
        <f t="shared" ref="J65:K65" si="75">$I$4 * B65</f>
        <v>126</v>
      </c>
      <c r="K65" s="11">
        <f t="shared" si="75"/>
        <v>54</v>
      </c>
      <c r="L65" s="1"/>
      <c r="M65" s="1"/>
      <c r="N65" s="1"/>
      <c r="O65" s="1"/>
      <c r="P65" s="1"/>
      <c r="Q65" s="1"/>
      <c r="R65" s="1"/>
      <c r="S65" s="1"/>
    </row>
    <row r="66">
      <c r="A66" s="2" t="s">
        <v>88</v>
      </c>
      <c r="B66" s="30">
        <v>5.5</v>
      </c>
      <c r="C66" s="1"/>
      <c r="D66" s="32">
        <v>45964.0</v>
      </c>
      <c r="E66" s="32">
        <v>45970.0</v>
      </c>
      <c r="F66" s="34"/>
      <c r="G66" s="1"/>
      <c r="H66" s="1"/>
      <c r="I66" s="1"/>
      <c r="J66" s="11">
        <f t="shared" ref="J66:K66" si="76">$I$4 * B66</f>
        <v>99</v>
      </c>
      <c r="K66" s="11">
        <f t="shared" si="76"/>
        <v>0</v>
      </c>
      <c r="L66" s="1"/>
      <c r="M66" s="1"/>
      <c r="N66" s="1"/>
      <c r="O66" s="1"/>
      <c r="P66" s="1"/>
      <c r="Q66" s="1"/>
      <c r="R66" s="1"/>
      <c r="S66" s="1"/>
    </row>
    <row r="67">
      <c r="A67" s="31" t="s">
        <v>89</v>
      </c>
      <c r="B67" s="31">
        <v>5.5</v>
      </c>
      <c r="C67" s="2"/>
      <c r="D67" s="35">
        <v>45950.0</v>
      </c>
      <c r="E67" s="35">
        <v>45955.0</v>
      </c>
      <c r="F67" s="36"/>
      <c r="G67" s="2"/>
      <c r="H67" s="2"/>
      <c r="I67" s="2"/>
      <c r="J67" s="11">
        <f t="shared" ref="J67:K67" si="77">$I$4 * B67</f>
        <v>99</v>
      </c>
      <c r="K67" s="11">
        <f t="shared" si="77"/>
        <v>0</v>
      </c>
      <c r="L67" s="2"/>
      <c r="M67" s="2"/>
      <c r="N67" s="2"/>
      <c r="O67" s="2"/>
      <c r="P67" s="2"/>
      <c r="Q67" s="2"/>
      <c r="R67" s="2"/>
      <c r="S67" s="2"/>
      <c r="T67" s="37"/>
      <c r="U67" s="37"/>
      <c r="V67" s="37"/>
      <c r="W67" s="37"/>
      <c r="X67" s="37"/>
      <c r="Y67" s="37"/>
      <c r="Z67" s="37"/>
    </row>
    <row r="68">
      <c r="A68" s="38" t="s">
        <v>90</v>
      </c>
      <c r="B68" s="39">
        <v>3.0</v>
      </c>
      <c r="C68" s="31">
        <v>1.5</v>
      </c>
      <c r="D68" s="29">
        <v>45925.0</v>
      </c>
      <c r="E68" s="29">
        <v>45929.0</v>
      </c>
      <c r="F68" s="40">
        <v>45933.0</v>
      </c>
      <c r="G68" s="31">
        <v>1.0</v>
      </c>
      <c r="H68" s="38">
        <v>5.0</v>
      </c>
      <c r="I68" s="2"/>
      <c r="J68" s="11">
        <f t="shared" ref="J68:K68" si="78">$I$4 * B68</f>
        <v>54</v>
      </c>
      <c r="K68" s="11">
        <f t="shared" si="78"/>
        <v>27</v>
      </c>
      <c r="L68" s="2"/>
      <c r="M68" s="2"/>
      <c r="N68" s="2"/>
      <c r="O68" s="2"/>
      <c r="P68" s="2"/>
      <c r="Q68" s="2"/>
      <c r="R68" s="2"/>
      <c r="S68" s="2"/>
      <c r="T68" s="37"/>
      <c r="U68" s="37"/>
      <c r="V68" s="37"/>
      <c r="W68" s="37"/>
      <c r="X68" s="37"/>
      <c r="Y68" s="37"/>
      <c r="Z68" s="37"/>
    </row>
    <row r="69">
      <c r="A69" s="31" t="s">
        <v>91</v>
      </c>
      <c r="B69" s="3">
        <v>8.0</v>
      </c>
      <c r="C69" s="3">
        <v>6.5</v>
      </c>
      <c r="D69" s="41">
        <v>45931.0</v>
      </c>
      <c r="E69" s="41">
        <v>45938.0</v>
      </c>
      <c r="F69" s="17">
        <v>45954.0</v>
      </c>
      <c r="G69" s="3">
        <v>1.0</v>
      </c>
      <c r="H69" s="3">
        <v>8.0</v>
      </c>
      <c r="I69" s="1"/>
      <c r="J69" s="11">
        <f t="shared" ref="J69:K69" si="79">$I$4 * B69</f>
        <v>144</v>
      </c>
      <c r="K69" s="11">
        <f t="shared" si="79"/>
        <v>117</v>
      </c>
      <c r="L69" s="1"/>
      <c r="M69" s="1"/>
      <c r="N69" s="1"/>
      <c r="O69" s="1"/>
      <c r="P69" s="1"/>
      <c r="Q69" s="1"/>
      <c r="R69" s="1"/>
      <c r="S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P71" s="1"/>
      <c r="Q71" s="1"/>
      <c r="R71" s="1"/>
      <c r="S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P72" s="1"/>
      <c r="Q72" s="1"/>
      <c r="R72" s="1"/>
      <c r="S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 t="s">
        <v>92</v>
      </c>
      <c r="M73" s="1" t="s">
        <v>93</v>
      </c>
      <c r="N73" s="1" t="s">
        <v>94</v>
      </c>
      <c r="O73" s="1" t="s">
        <v>95</v>
      </c>
      <c r="P73" s="1"/>
      <c r="Q73" s="1"/>
      <c r="R73" s="1"/>
      <c r="S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1">
        <f> SUM(J2:J100)</f>
        <v>3798</v>
      </c>
      <c r="M74" s="18">
        <v>0.0</v>
      </c>
      <c r="N74" s="11">
        <f>L74+M74</f>
        <v>3798</v>
      </c>
      <c r="O74" s="11">
        <f>N74+N74*0.2</f>
        <v>4557.6</v>
      </c>
      <c r="P74" s="1"/>
      <c r="Q74" s="1"/>
      <c r="R74" s="1"/>
      <c r="S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</sheetData>
  <drawing r:id="rId1"/>
</worksheet>
</file>