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Cerbere\Desktop\"/>
    </mc:Choice>
  </mc:AlternateContent>
  <xr:revisionPtr revIDLastSave="0" documentId="13_ncr:1_{8151E770-8304-4F86-A79B-BB1F40A7AA3B}" xr6:coauthVersionLast="45" xr6:coauthVersionMax="45" xr10:uidLastSave="{00000000-0000-0000-0000-000000000000}"/>
  <bookViews>
    <workbookView xWindow="-110" yWindow="-110" windowWidth="38620" windowHeight="21220" xr2:uid="{00000000-000D-0000-FFFF-FFFF00000000}"/>
  </bookViews>
  <sheets>
    <sheet name="Guide utilisateur" sheetId="1" r:id="rId1"/>
    <sheet name="Clauses ISO 27001" sheetId="2" r:id="rId2"/>
    <sheet name="Synthèse ISO 27001" sheetId="4" r:id="rId3"/>
    <sheet name="Clauses ISO 27002 " sheetId="7" r:id="rId4"/>
    <sheet name="Synthèse ISO 27002" sheetId="8" r:id="rId5"/>
    <sheet name="Liste déroulante" sheetId="3" state="hidden" r:id="rId6"/>
  </sheets>
  <definedNames>
    <definedName name="Conformité">'Liste déroulante'!$A$3:$A$6</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8" l="1"/>
  <c r="B24" i="8"/>
  <c r="A25" i="8"/>
  <c r="B25" i="8"/>
  <c r="A26" i="8"/>
  <c r="B26" i="8"/>
  <c r="A27" i="8"/>
  <c r="B27" i="8"/>
  <c r="B28" i="8"/>
  <c r="A16" i="4"/>
  <c r="B16" i="4"/>
  <c r="A17" i="4"/>
  <c r="B17" i="4"/>
  <c r="A18" i="4"/>
  <c r="B18" i="4"/>
  <c r="A19" i="4"/>
  <c r="B19" i="4"/>
  <c r="B20" i="4"/>
  <c r="D5" i="7"/>
  <c r="F5" i="7"/>
  <c r="D6" i="7"/>
  <c r="F6" i="7"/>
  <c r="D4" i="7"/>
  <c r="D3" i="7"/>
  <c r="B4" i="8"/>
  <c r="D10" i="7"/>
  <c r="F10" i="7"/>
  <c r="D11" i="7"/>
  <c r="F11" i="7"/>
  <c r="D12" i="7"/>
  <c r="F12" i="7"/>
  <c r="D13" i="7"/>
  <c r="F13" i="7"/>
  <c r="D14" i="7"/>
  <c r="F14" i="7"/>
  <c r="D9" i="7"/>
  <c r="F9" i="7"/>
  <c r="D16" i="7"/>
  <c r="F16" i="7"/>
  <c r="D17" i="7"/>
  <c r="F17" i="7"/>
  <c r="D15" i="7"/>
  <c r="F15" i="7"/>
  <c r="D8" i="7"/>
  <c r="B5" i="8"/>
  <c r="D21" i="7"/>
  <c r="F21" i="7"/>
  <c r="D22" i="7"/>
  <c r="F22" i="7"/>
  <c r="D20" i="7"/>
  <c r="F20" i="7"/>
  <c r="D24" i="7"/>
  <c r="F24" i="7"/>
  <c r="D25" i="7"/>
  <c r="F25" i="7"/>
  <c r="D26" i="7"/>
  <c r="F26" i="7"/>
  <c r="D23" i="7"/>
  <c r="F23" i="7"/>
  <c r="D28" i="7"/>
  <c r="F28" i="7"/>
  <c r="D27" i="7"/>
  <c r="F27" i="7"/>
  <c r="D19" i="7"/>
  <c r="B6" i="8"/>
  <c r="D32" i="7"/>
  <c r="F32" i="7"/>
  <c r="D33" i="7"/>
  <c r="F33" i="7"/>
  <c r="D34" i="7"/>
  <c r="F34" i="7"/>
  <c r="D35" i="7"/>
  <c r="F35" i="7"/>
  <c r="D31" i="7"/>
  <c r="F31" i="7"/>
  <c r="D37" i="7"/>
  <c r="F37" i="7"/>
  <c r="D38" i="7"/>
  <c r="F38" i="7"/>
  <c r="D39" i="7"/>
  <c r="F39" i="7"/>
  <c r="D36" i="7"/>
  <c r="F36" i="7"/>
  <c r="D41" i="7"/>
  <c r="F41" i="7"/>
  <c r="D42" i="7"/>
  <c r="F42" i="7"/>
  <c r="D43" i="7"/>
  <c r="F43" i="7"/>
  <c r="D40" i="7"/>
  <c r="F40" i="7"/>
  <c r="D30" i="7"/>
  <c r="B7" i="8"/>
  <c r="D47" i="7"/>
  <c r="F47" i="7"/>
  <c r="D48" i="7"/>
  <c r="F48" i="7"/>
  <c r="D46" i="7"/>
  <c r="F46" i="7"/>
  <c r="D50" i="7"/>
  <c r="F50" i="7"/>
  <c r="D51" i="7"/>
  <c r="F51" i="7"/>
  <c r="D52" i="7"/>
  <c r="F52" i="7"/>
  <c r="D53" i="7"/>
  <c r="F53" i="7"/>
  <c r="D54" i="7"/>
  <c r="F54" i="7"/>
  <c r="D55" i="7"/>
  <c r="F55" i="7"/>
  <c r="D49" i="7"/>
  <c r="F49" i="7"/>
  <c r="D57" i="7"/>
  <c r="F57" i="7"/>
  <c r="D56" i="7"/>
  <c r="F56" i="7"/>
  <c r="D59" i="7"/>
  <c r="F59" i="7"/>
  <c r="D60" i="7"/>
  <c r="F60" i="7"/>
  <c r="D61" i="7"/>
  <c r="F61" i="7"/>
  <c r="D62" i="7"/>
  <c r="F62" i="7"/>
  <c r="D63" i="7"/>
  <c r="F63" i="7"/>
  <c r="D58" i="7"/>
  <c r="F58" i="7"/>
  <c r="D45" i="7"/>
  <c r="B8" i="8"/>
  <c r="D67" i="7"/>
  <c r="F67" i="7"/>
  <c r="D68" i="7"/>
  <c r="F68" i="7"/>
  <c r="D66" i="7"/>
  <c r="D65" i="7"/>
  <c r="B9" i="8"/>
  <c r="D72" i="7"/>
  <c r="F72" i="7"/>
  <c r="D73" i="7"/>
  <c r="F73" i="7"/>
  <c r="D74" i="7"/>
  <c r="F74" i="7"/>
  <c r="D75" i="7"/>
  <c r="F75" i="7"/>
  <c r="D76" i="7"/>
  <c r="F76" i="7"/>
  <c r="D77" i="7"/>
  <c r="F77" i="7"/>
  <c r="D71" i="7"/>
  <c r="F71" i="7"/>
  <c r="D79" i="7"/>
  <c r="F79" i="7"/>
  <c r="D80" i="7"/>
  <c r="F80" i="7"/>
  <c r="D81" i="7"/>
  <c r="F81" i="7"/>
  <c r="D82" i="7"/>
  <c r="F82" i="7"/>
  <c r="D83" i="7"/>
  <c r="F83" i="7"/>
  <c r="D84" i="7"/>
  <c r="F84" i="7"/>
  <c r="D85" i="7"/>
  <c r="F85" i="7"/>
  <c r="D86" i="7"/>
  <c r="F86" i="7"/>
  <c r="D87" i="7"/>
  <c r="F87" i="7"/>
  <c r="D78" i="7"/>
  <c r="F78" i="7"/>
  <c r="D70" i="7"/>
  <c r="B10" i="8"/>
  <c r="D91" i="7"/>
  <c r="F91" i="7"/>
  <c r="D92" i="7"/>
  <c r="F92" i="7"/>
  <c r="D93" i="7"/>
  <c r="F93" i="7"/>
  <c r="D94" i="7"/>
  <c r="F94" i="7"/>
  <c r="D90" i="7"/>
  <c r="F90" i="7"/>
  <c r="D96" i="7"/>
  <c r="F96" i="7"/>
  <c r="D95" i="7"/>
  <c r="F95" i="7"/>
  <c r="D98" i="7"/>
  <c r="F98" i="7"/>
  <c r="D97" i="7"/>
  <c r="F97" i="7"/>
  <c r="D100" i="7"/>
  <c r="F100" i="7"/>
  <c r="D101" i="7"/>
  <c r="F101" i="7"/>
  <c r="D102" i="7"/>
  <c r="F102" i="7"/>
  <c r="D103" i="7"/>
  <c r="F103" i="7"/>
  <c r="D99" i="7"/>
  <c r="F99" i="7"/>
  <c r="D105" i="7"/>
  <c r="F105" i="7"/>
  <c r="D104" i="7"/>
  <c r="F104" i="7"/>
  <c r="D107" i="7"/>
  <c r="F107" i="7"/>
  <c r="D108" i="7"/>
  <c r="F108" i="7"/>
  <c r="D106" i="7"/>
  <c r="F106" i="7"/>
  <c r="D110" i="7"/>
  <c r="F110" i="7"/>
  <c r="D109" i="7"/>
  <c r="F109" i="7"/>
  <c r="D89" i="7"/>
  <c r="B11" i="8"/>
  <c r="D114" i="7"/>
  <c r="F114" i="7"/>
  <c r="D115" i="7"/>
  <c r="F115" i="7"/>
  <c r="D116" i="7"/>
  <c r="F116" i="7"/>
  <c r="D113" i="7"/>
  <c r="F113" i="7"/>
  <c r="D118" i="7"/>
  <c r="F118" i="7"/>
  <c r="D119" i="7"/>
  <c r="F119" i="7"/>
  <c r="D120" i="7"/>
  <c r="F120" i="7"/>
  <c r="D121" i="7"/>
  <c r="F121" i="7"/>
  <c r="D117" i="7"/>
  <c r="F117" i="7"/>
  <c r="D112" i="7"/>
  <c r="B12" i="8"/>
  <c r="D125" i="7"/>
  <c r="F125" i="7"/>
  <c r="D126" i="7"/>
  <c r="F126" i="7"/>
  <c r="D127" i="7"/>
  <c r="F127" i="7"/>
  <c r="D124" i="7"/>
  <c r="F124" i="7"/>
  <c r="D129" i="7"/>
  <c r="F129" i="7"/>
  <c r="D130" i="7"/>
  <c r="F130" i="7"/>
  <c r="D131" i="7"/>
  <c r="F131" i="7"/>
  <c r="D132" i="7"/>
  <c r="F132" i="7"/>
  <c r="D133" i="7"/>
  <c r="F133" i="7"/>
  <c r="D134" i="7"/>
  <c r="F134" i="7"/>
  <c r="D135" i="7"/>
  <c r="F135" i="7"/>
  <c r="D136" i="7"/>
  <c r="F136" i="7"/>
  <c r="D137" i="7"/>
  <c r="F137" i="7"/>
  <c r="D128" i="7"/>
  <c r="F128" i="7"/>
  <c r="D139" i="7"/>
  <c r="F139" i="7"/>
  <c r="D138" i="7"/>
  <c r="F138" i="7"/>
  <c r="D123" i="7"/>
  <c r="B13" i="8"/>
  <c r="D143" i="7"/>
  <c r="F143" i="7"/>
  <c r="D144" i="7"/>
  <c r="F144" i="7"/>
  <c r="D145" i="7"/>
  <c r="F145" i="7"/>
  <c r="D142" i="7"/>
  <c r="F142" i="7"/>
  <c r="D147" i="7"/>
  <c r="F147" i="7"/>
  <c r="D148" i="7"/>
  <c r="F148" i="7"/>
  <c r="D146" i="7"/>
  <c r="F146" i="7"/>
  <c r="D141" i="7"/>
  <c r="B14" i="8"/>
  <c r="D152" i="7"/>
  <c r="F152" i="7"/>
  <c r="D153" i="7"/>
  <c r="F153" i="7"/>
  <c r="D154" i="7"/>
  <c r="F154" i="7"/>
  <c r="D155" i="7"/>
  <c r="F155" i="7"/>
  <c r="D156" i="7"/>
  <c r="F156" i="7"/>
  <c r="D157" i="7"/>
  <c r="F157" i="7"/>
  <c r="D158" i="7"/>
  <c r="F158" i="7"/>
  <c r="D151" i="7"/>
  <c r="F151" i="7"/>
  <c r="D150" i="7"/>
  <c r="B15" i="8"/>
  <c r="D162" i="7"/>
  <c r="F162" i="7"/>
  <c r="D163" i="7"/>
  <c r="F163" i="7"/>
  <c r="D164" i="7"/>
  <c r="F164" i="7"/>
  <c r="D161" i="7"/>
  <c r="F161" i="7"/>
  <c r="D166" i="7"/>
  <c r="F166" i="7"/>
  <c r="D165" i="7"/>
  <c r="F165" i="7"/>
  <c r="D160" i="7"/>
  <c r="B16" i="8"/>
  <c r="D170" i="7"/>
  <c r="F170" i="7"/>
  <c r="D171" i="7"/>
  <c r="F171" i="7"/>
  <c r="D172" i="7"/>
  <c r="F172" i="7"/>
  <c r="D173" i="7"/>
  <c r="F173" i="7"/>
  <c r="D174" i="7"/>
  <c r="F174" i="7"/>
  <c r="D169" i="7"/>
  <c r="F169" i="7"/>
  <c r="D176" i="7"/>
  <c r="F176" i="7"/>
  <c r="D177" i="7"/>
  <c r="F177" i="7"/>
  <c r="D178" i="7"/>
  <c r="F178" i="7"/>
  <c r="D175" i="7"/>
  <c r="F175" i="7"/>
  <c r="D168" i="7"/>
  <c r="B17" i="8"/>
  <c r="E4" i="8"/>
  <c r="E5" i="8"/>
  <c r="D4" i="2"/>
  <c r="F4" i="2"/>
  <c r="D5" i="2"/>
  <c r="F5" i="2"/>
  <c r="D6" i="2"/>
  <c r="F6" i="2"/>
  <c r="D7" i="2"/>
  <c r="F7" i="2"/>
  <c r="D3" i="2"/>
  <c r="D42" i="2"/>
  <c r="F42" i="2"/>
  <c r="D43" i="2"/>
  <c r="F43" i="2"/>
  <c r="D41" i="2"/>
  <c r="F66" i="7"/>
  <c r="D39" i="2"/>
  <c r="F39" i="2"/>
  <c r="D37" i="2"/>
  <c r="F37" i="2"/>
  <c r="D38" i="2"/>
  <c r="F38" i="2"/>
  <c r="D36" i="2"/>
  <c r="B9" i="4"/>
  <c r="D34" i="2"/>
  <c r="F34" i="2"/>
  <c r="D33" i="2"/>
  <c r="F33" i="2"/>
  <c r="D32" i="2"/>
  <c r="F32" i="2"/>
  <c r="D29" i="2"/>
  <c r="F29" i="2"/>
  <c r="D28" i="2"/>
  <c r="F28" i="2"/>
  <c r="D27" i="2"/>
  <c r="F27" i="2"/>
  <c r="D25" i="2"/>
  <c r="F25" i="2"/>
  <c r="D24" i="2"/>
  <c r="F24" i="2"/>
  <c r="D23" i="2"/>
  <c r="F23" i="2"/>
  <c r="D22" i="2"/>
  <c r="F22" i="2"/>
  <c r="D19" i="2"/>
  <c r="F19" i="2"/>
  <c r="D18" i="2"/>
  <c r="F18" i="2"/>
  <c r="D17" i="2"/>
  <c r="F17" i="2"/>
  <c r="D16" i="2"/>
  <c r="F16" i="2"/>
  <c r="D12" i="2"/>
  <c r="F12" i="2"/>
  <c r="D11" i="2"/>
  <c r="F11" i="2"/>
  <c r="D10" i="2"/>
  <c r="F10" i="2"/>
  <c r="B10" i="4"/>
  <c r="F4" i="7"/>
  <c r="D9" i="2"/>
  <c r="B5" i="4"/>
  <c r="D31" i="2"/>
  <c r="B8" i="4"/>
  <c r="D26" i="2"/>
  <c r="F26" i="2"/>
  <c r="D21" i="2"/>
  <c r="B7" i="4"/>
  <c r="D15" i="2"/>
  <c r="F15" i="2"/>
  <c r="D14" i="2"/>
  <c r="B6" i="4"/>
  <c r="B4" i="4"/>
</calcChain>
</file>

<file path=xl/sharedStrings.xml><?xml version="1.0" encoding="utf-8"?>
<sst xmlns="http://schemas.openxmlformats.org/spreadsheetml/2006/main" count="247" uniqueCount="241">
  <si>
    <t>Commentaire</t>
  </si>
  <si>
    <t>4 : Contexte de l'organisation</t>
  </si>
  <si>
    <t>5 : Leadership</t>
  </si>
  <si>
    <t>6 : Planification</t>
  </si>
  <si>
    <t>6.1 Actions liées aux risques et aux opportunités</t>
  </si>
  <si>
    <t>9 : Evaluation des performances</t>
  </si>
  <si>
    <t>10 : Amélioration</t>
  </si>
  <si>
    <t>Conformité</t>
  </si>
  <si>
    <t>Poids</t>
  </si>
  <si>
    <r>
      <rPr>
        <b/>
        <u/>
        <sz val="11"/>
        <color rgb="FF0070C0"/>
        <rFont val="Calibri"/>
        <family val="2"/>
        <scheme val="minor"/>
      </rPr>
      <t>4.2 Définition des attentes et des besoins des parties prenantes</t>
    </r>
    <r>
      <rPr>
        <sz val="11"/>
        <color theme="1"/>
        <rFont val="Calibri"/>
        <family val="2"/>
        <scheme val="minor"/>
      </rPr>
      <t xml:space="preserve">
Inclus les exigences légales, réglementaires et contractuelles</t>
    </r>
  </si>
  <si>
    <t>Conforme</t>
  </si>
  <si>
    <t>Remarque</t>
  </si>
  <si>
    <t>NC Mineure</t>
  </si>
  <si>
    <t>NC Majeure</t>
  </si>
  <si>
    <t>Liste déroulante pour le champ Conformité et affectation des valeurs pour l'affecation de la note</t>
  </si>
  <si>
    <r>
      <rPr>
        <b/>
        <u/>
        <sz val="11"/>
        <color rgb="FF0070C0"/>
        <rFont val="Calibri"/>
        <family val="2"/>
        <scheme val="minor"/>
      </rPr>
      <t>4.4 SMSI</t>
    </r>
    <r>
      <rPr>
        <sz val="11"/>
        <color theme="1"/>
        <rFont val="Calibri"/>
        <family val="2"/>
        <scheme val="minor"/>
      </rPr>
      <t xml:space="preserve">
PDCA selon présente norme</t>
    </r>
  </si>
  <si>
    <t>Clause / sous-clause</t>
  </si>
  <si>
    <t>Note</t>
  </si>
  <si>
    <t>Note* Poids</t>
  </si>
  <si>
    <r>
      <rPr>
        <b/>
        <u/>
        <sz val="11"/>
        <color rgb="FF0070C0"/>
        <rFont val="Calibri"/>
        <family val="2"/>
        <scheme val="minor"/>
      </rPr>
      <t>5.1  Leadership et engagement</t>
    </r>
    <r>
      <rPr>
        <sz val="11"/>
        <color theme="1"/>
        <rFont val="Calibri"/>
        <family val="2"/>
        <scheme val="minor"/>
      </rPr>
      <t xml:space="preserve">
Leadership et engagement de la Direction</t>
    </r>
  </si>
  <si>
    <r>
      <rPr>
        <b/>
        <u/>
        <sz val="11"/>
        <color rgb="FF0070C0"/>
        <rFont val="Calibri"/>
        <family val="2"/>
        <scheme val="minor"/>
      </rPr>
      <t>5.3 Roles, responsabiliéts et autorités</t>
    </r>
    <r>
      <rPr>
        <sz val="11"/>
        <color theme="1"/>
        <rFont val="Calibri"/>
        <family val="2"/>
        <scheme val="minor"/>
      </rPr>
      <t xml:space="preserve">
Attribution des rôles, des responsabiltés par la Direction.</t>
    </r>
  </si>
  <si>
    <r>
      <rPr>
        <b/>
        <u/>
        <sz val="11"/>
        <color theme="1"/>
        <rFont val="Calibri"/>
        <family val="2"/>
        <scheme val="minor"/>
      </rPr>
      <t>6.1.1  Généralités</t>
    </r>
    <r>
      <rPr>
        <sz val="11"/>
        <color theme="1"/>
        <rFont val="Calibri"/>
        <family val="2"/>
        <scheme val="minor"/>
      </rPr>
      <t xml:space="preserve">
Déterminer et traiter les risques et les opportunités issues de 4.1 et 4.2.</t>
    </r>
  </si>
  <si>
    <t>7 : Support</t>
  </si>
  <si>
    <r>
      <rPr>
        <b/>
        <u/>
        <sz val="11"/>
        <color rgb="FF0070C0"/>
        <rFont val="Calibri"/>
        <family val="2"/>
        <scheme val="minor"/>
      </rPr>
      <t>7.1 Ressources</t>
    </r>
    <r>
      <rPr>
        <sz val="11"/>
        <color theme="1"/>
        <rFont val="Calibri"/>
        <family val="2"/>
        <scheme val="minor"/>
      </rPr>
      <t xml:space="preserve">
Ressources nécessaires pour PDCA</t>
    </r>
  </si>
  <si>
    <r>
      <rPr>
        <b/>
        <u/>
        <sz val="11"/>
        <color rgb="FF0070C0"/>
        <rFont val="Calibri"/>
        <family val="2"/>
        <scheme val="minor"/>
      </rPr>
      <t>7.3 Sensibilisation</t>
    </r>
    <r>
      <rPr>
        <sz val="11"/>
        <color theme="1"/>
        <rFont val="Calibri"/>
        <family val="2"/>
        <scheme val="minor"/>
      </rPr>
      <t xml:space="preserve">
Acteurs doivent être conscient de l'implication attendue et des éventuelles sanctions.</t>
    </r>
    <r>
      <rPr>
        <b/>
        <sz val="11"/>
        <color rgb="FFFF0000"/>
        <rFont val="Wingdings"/>
        <charset val="2"/>
      </rPr>
      <t/>
    </r>
  </si>
  <si>
    <r>
      <rPr>
        <b/>
        <u/>
        <sz val="11"/>
        <color rgb="FF0070C0"/>
        <rFont val="Calibri"/>
        <family val="2"/>
        <scheme val="minor"/>
      </rPr>
      <t>7.4 Communication</t>
    </r>
    <r>
      <rPr>
        <sz val="11"/>
        <color theme="1"/>
        <rFont val="Calibri"/>
        <family val="2"/>
        <scheme val="minor"/>
      </rPr>
      <t xml:space="preserve">
Communiction interne et externe</t>
    </r>
  </si>
  <si>
    <t>7.5 Documentation</t>
  </si>
  <si>
    <r>
      <rPr>
        <b/>
        <u/>
        <sz val="11"/>
        <color theme="1"/>
        <rFont val="Calibri"/>
        <family val="2"/>
        <scheme val="minor"/>
      </rPr>
      <t>7.5.1  Généralités</t>
    </r>
    <r>
      <rPr>
        <sz val="11"/>
        <color theme="1"/>
        <rFont val="Calibri"/>
        <family val="2"/>
        <scheme val="minor"/>
      </rPr>
      <t xml:space="preserve">
Documentations exigées par la norme et autres jugées nécessaires.</t>
    </r>
  </si>
  <si>
    <r>
      <rPr>
        <b/>
        <u/>
        <sz val="11"/>
        <color theme="1"/>
        <rFont val="Calibri"/>
        <family val="2"/>
        <scheme val="minor"/>
      </rPr>
      <t>7.5.2 Création et mise à jour</t>
    </r>
    <r>
      <rPr>
        <sz val="11"/>
        <color theme="1"/>
        <rFont val="Calibri"/>
        <family val="2"/>
        <scheme val="minor"/>
      </rPr>
      <t xml:space="preserve">
Titre, date, auteur, référence.
Validation.</t>
    </r>
    <r>
      <rPr>
        <b/>
        <sz val="11"/>
        <color rgb="FFFF0000"/>
        <rFont val="Wingdings"/>
        <charset val="2"/>
      </rPr>
      <t/>
    </r>
  </si>
  <si>
    <r>
      <rPr>
        <b/>
        <u/>
        <sz val="11"/>
        <color theme="1"/>
        <rFont val="Calibri"/>
        <family val="2"/>
        <scheme val="minor"/>
      </rPr>
      <t>7.5.3 Maîtrise</t>
    </r>
    <r>
      <rPr>
        <sz val="11"/>
        <color theme="1"/>
        <rFont val="Calibri"/>
        <family val="2"/>
        <scheme val="minor"/>
      </rPr>
      <t xml:space="preserve">
Disponibilité de la bonne version.
Protection (confidentialité, intégrité).</t>
    </r>
    <r>
      <rPr>
        <b/>
        <sz val="11"/>
        <color rgb="FFFF0000"/>
        <rFont val="Wingdings"/>
        <charset val="2"/>
      </rPr>
      <t/>
    </r>
  </si>
  <si>
    <t>8 : Opérations</t>
  </si>
  <si>
    <t>10.2 Amélioration continue</t>
  </si>
  <si>
    <t>Données pour graphique synthèse ISO 27001</t>
  </si>
  <si>
    <t>Contexte de l'organisation</t>
  </si>
  <si>
    <t>Support</t>
  </si>
  <si>
    <t>Leadership</t>
  </si>
  <si>
    <t>Synthèse des non-conformités ISO 27001</t>
  </si>
  <si>
    <t xml:space="preserve">Total : </t>
  </si>
  <si>
    <r>
      <rPr>
        <b/>
        <u/>
        <sz val="11"/>
        <color rgb="FF0070C0"/>
        <rFont val="Calibri"/>
        <family val="2"/>
        <scheme val="minor"/>
      </rPr>
      <t>4.1 Compréhension du contexte</t>
    </r>
    <r>
      <rPr>
        <sz val="11"/>
        <color theme="1"/>
        <rFont val="Calibri"/>
        <family val="2"/>
        <scheme val="minor"/>
      </rPr>
      <t xml:space="preserve">
Contexte interne et externe selon clause 5.3 de ISO 31000:2009 à savoir opportunités et menaces (externe), atouts et faiblesse (interne)</t>
    </r>
    <r>
      <rPr>
        <b/>
        <sz val="11"/>
        <color rgb="FFFF0000"/>
        <rFont val="Calibri"/>
        <family val="2"/>
        <scheme val="minor"/>
      </rPr>
      <t/>
    </r>
  </si>
  <si>
    <r>
      <rPr>
        <b/>
        <u/>
        <sz val="11"/>
        <color rgb="FF0070C0"/>
        <rFont val="Calibri"/>
        <family val="2"/>
        <scheme val="minor"/>
      </rPr>
      <t>8.1 Plan opérationnel</t>
    </r>
    <r>
      <rPr>
        <sz val="11"/>
        <color theme="1"/>
        <rFont val="Calibri"/>
        <family val="2"/>
        <scheme val="minor"/>
      </rPr>
      <t xml:space="preserve">
Exécution du plan d'actions défini en 6.2</t>
    </r>
  </si>
  <si>
    <t>Planification</t>
  </si>
  <si>
    <t>Opérations</t>
  </si>
  <si>
    <t>Evaluation des performances</t>
  </si>
  <si>
    <t>Amélioration</t>
  </si>
  <si>
    <t>6 : Organisation de la sécurité de l'information</t>
  </si>
  <si>
    <t>6.1 Organisation interne</t>
  </si>
  <si>
    <t>6.2 Mobilité et télétravail</t>
  </si>
  <si>
    <t>7 : Sécurité liée aux ressources humaines</t>
  </si>
  <si>
    <t>7.2 Pendant la durée du contrat</t>
  </si>
  <si>
    <t>7.3 Fin et modification de contrat</t>
  </si>
  <si>
    <t>8 : Gestion des biens</t>
  </si>
  <si>
    <t>8.1 Responsabilités relatives aux biens</t>
  </si>
  <si>
    <t>8.3 Manipulation des supports</t>
  </si>
  <si>
    <t>9 : Contôle d'accès</t>
  </si>
  <si>
    <t>9.1 Exigences métier relatives au contrôle d'accès</t>
  </si>
  <si>
    <t>9.2 Gestion de l'accès utilisateur</t>
  </si>
  <si>
    <t>9.3 Responsabilités utilisateurs</t>
  </si>
  <si>
    <t>9.4 Contrôle d'accès aux systèmes et aux applications</t>
  </si>
  <si>
    <t>10.1 Cryptographie</t>
  </si>
  <si>
    <t>11 : Sécurité physique et environnementale</t>
  </si>
  <si>
    <t>11.1 Zones sécurisées</t>
  </si>
  <si>
    <t>11.2 Matériel</t>
  </si>
  <si>
    <t>12.1 Procédures et responsabilités liées à l'exploitation</t>
  </si>
  <si>
    <t>12.2 Protection des codes malveillants</t>
  </si>
  <si>
    <t>12.3 Sauvegarde</t>
  </si>
  <si>
    <t>12.4 Trace et surveillance</t>
  </si>
  <si>
    <t>12.5 Mesure relative aux logiciels en exploitation</t>
  </si>
  <si>
    <t>12.6 Gestion des vulnérabilités techniques</t>
  </si>
  <si>
    <t>12.7 Prise en compte de l'audit du système d'information</t>
  </si>
  <si>
    <t>13.1 Gestion de la sécurité réseau</t>
  </si>
  <si>
    <t>13.2 Transfert d'informations</t>
  </si>
  <si>
    <t xml:space="preserve">14 : Acquisition, développement et maintenance des systèmes </t>
  </si>
  <si>
    <t>14.1 Exigences de sécurité applicables aux systèmes d'information</t>
  </si>
  <si>
    <t>14.2 Sécurité en matière de développement et d'assistance technique</t>
  </si>
  <si>
    <t>14.3 Données de test</t>
  </si>
  <si>
    <t>15.1 Sécurité des informations dans les relations fournisseurs</t>
  </si>
  <si>
    <t>15.2 Gestion de la prestation de service fournisseur</t>
  </si>
  <si>
    <t xml:space="preserve">16 : Gestion des incidents liés à la sécurité de l'information </t>
  </si>
  <si>
    <t>16.1 Gestion des améliorations et incidents liés à la sécurité de l'information</t>
  </si>
  <si>
    <t>17.1 Continuité de la sécurité de l'information</t>
  </si>
  <si>
    <t>17.2 Redondances</t>
  </si>
  <si>
    <t>18 : Conformité</t>
  </si>
  <si>
    <t>18.1 Conformité avec les exigences légales et contractuelles</t>
  </si>
  <si>
    <t>18.2 Revues de la sécurité de l'information</t>
  </si>
  <si>
    <t>Données pour graphique synthèse ISO 27002</t>
  </si>
  <si>
    <t>Politiques de sécurité de l'information</t>
  </si>
  <si>
    <t>5 : Politiques de sécurité de l'information</t>
  </si>
  <si>
    <t>Organisation de la sécurité de l'information</t>
  </si>
  <si>
    <t>Sécurité liée aux ressources humaines</t>
  </si>
  <si>
    <t>Gestion des biens</t>
  </si>
  <si>
    <t>Contôle d'accès</t>
  </si>
  <si>
    <t>10 : Cryptographie</t>
  </si>
  <si>
    <t>Cryptographie</t>
  </si>
  <si>
    <t>Sécurité physique et environnementale</t>
  </si>
  <si>
    <t>12 : Sécurité liée à l'exploitation</t>
  </si>
  <si>
    <t>13 : Sécurité des télécommunications</t>
  </si>
  <si>
    <t>Sécurité des télécommunications</t>
  </si>
  <si>
    <t>Sécurité liée à l'exploitation</t>
  </si>
  <si>
    <t>Acquisition, développement et maintenance des systèmes</t>
  </si>
  <si>
    <t xml:space="preserve">15 : Relations avec les fournisseurs </t>
  </si>
  <si>
    <t>Relations avec les fournisseurs</t>
  </si>
  <si>
    <t>Gestion des incidents liés à la sécurité de l'information</t>
  </si>
  <si>
    <t>17 : Aspects de la sécurité de l'information dans la gestion de la continuité de l'activité</t>
  </si>
  <si>
    <t>Aspects de la sécurité de l'information dans la gestion de la continuité de l'activité</t>
  </si>
  <si>
    <t>Synthèse des non-conformités ISO 27002</t>
  </si>
  <si>
    <t>ISO 27001</t>
  </si>
  <si>
    <t>ISO 27002</t>
  </si>
  <si>
    <t>Mesure</t>
  </si>
  <si>
    <r>
      <rPr>
        <b/>
        <u/>
        <sz val="11"/>
        <color theme="1"/>
        <rFont val="Calibri"/>
        <family val="2"/>
        <scheme val="minor"/>
      </rPr>
      <t>6.1.3 Traitement des risques de sécurité de l'information</t>
    </r>
    <r>
      <rPr>
        <sz val="11"/>
        <color theme="1"/>
        <rFont val="Calibri"/>
        <family val="2"/>
        <scheme val="minor"/>
      </rPr>
      <t xml:space="preserve">
Définir les mesures de sécurité pour traiter les risques (à prendre dans ISO 27002 et autres si nécessaire).
Domaine d'application.
Définir un plan de mise en œuvre des mesures (plan de traitement des risques).
</t>
    </r>
    <r>
      <rPr>
        <b/>
        <sz val="11"/>
        <color rgb="FFFF0000"/>
        <rFont val="Wingdings"/>
        <charset val="2"/>
      </rPr>
      <t>&amp;</t>
    </r>
    <r>
      <rPr>
        <b/>
        <sz val="11"/>
        <color rgb="FFFF0000"/>
        <rFont val="Calibri"/>
        <family val="2"/>
        <scheme val="minor"/>
      </rPr>
      <t xml:space="preserve"> : Méthode de traitement des risques</t>
    </r>
  </si>
  <si>
    <t>5.1 Enagement de la Direction</t>
  </si>
  <si>
    <t>7.1 Avant l'embauche</t>
  </si>
  <si>
    <t>8.2 Classification de l'information</t>
  </si>
  <si>
    <t>IN</t>
  </si>
  <si>
    <t>OUT</t>
  </si>
  <si>
    <r>
      <rPr>
        <b/>
        <u/>
        <sz val="11"/>
        <color theme="1"/>
        <rFont val="Calibri"/>
        <family val="2"/>
        <scheme val="minor"/>
      </rPr>
      <t>5.1.1  Politiques de sécurité de l’information</t>
    </r>
    <r>
      <rPr>
        <sz val="11"/>
        <color theme="1"/>
        <rFont val="Calibri"/>
        <family val="2"/>
        <scheme val="minor"/>
      </rPr>
      <t xml:space="preserve">
Un ensemble de politiques de sécurité de l’information doit être défini, approuvé par la direction, diffusé et communiqué aux salariés et aux tiers concernés.</t>
    </r>
  </si>
  <si>
    <r>
      <rPr>
        <b/>
        <u/>
        <sz val="11"/>
        <color theme="1"/>
        <rFont val="Calibri (Corps)"/>
      </rPr>
      <t>5.1.2 Revue des politiques de sécurité de l’information</t>
    </r>
    <r>
      <rPr>
        <sz val="11"/>
        <color theme="1"/>
        <rFont val="Calibri"/>
        <family val="2"/>
        <scheme val="minor"/>
      </rPr>
      <t xml:space="preserve">
Les politiques de sécurité de l’information doivent être revues à intervalles programmés ou en cas de changements majeurs pour garantir leur pertinence, leur adéquation et leur effectivité dans le temps.</t>
    </r>
  </si>
  <si>
    <r>
      <rPr>
        <b/>
        <u/>
        <sz val="11"/>
        <color theme="1"/>
        <rFont val="Calibri (Corps)"/>
      </rPr>
      <t>6.1.1  Fonctions et responsabilités liées à la sécurité de l'information.</t>
    </r>
    <r>
      <rPr>
        <sz val="11"/>
        <color theme="1"/>
        <rFont val="Calibri"/>
        <family val="2"/>
        <scheme val="minor"/>
      </rPr>
      <t xml:space="preserve">
Toutes les responsabilités en matière de sécurité de l’information doivent être définies et attribuées.</t>
    </r>
  </si>
  <si>
    <r>
      <rPr>
        <b/>
        <u/>
        <sz val="11"/>
        <color theme="1"/>
        <rFont val="Calibri"/>
        <family val="2"/>
        <scheme val="minor"/>
      </rPr>
      <t>6.1.2 Séparation des tâches</t>
    </r>
    <r>
      <rPr>
        <sz val="11"/>
        <color theme="1"/>
        <rFont val="Calibri"/>
        <family val="2"/>
        <scheme val="minor"/>
      </rPr>
      <t xml:space="preserve">
Les tâches et les domaines de responsabilité incompatibles doivent être cloisonnés pour limiter les possibilités de modification ou de mauvais usage, non autorisé(e) ou involontaire, des actifs de l’organisation.</t>
    </r>
  </si>
  <si>
    <r>
      <rPr>
        <b/>
        <u/>
        <sz val="11"/>
        <color theme="1"/>
        <rFont val="Calibri"/>
        <family val="2"/>
        <scheme val="minor"/>
      </rPr>
      <t>6.1.3 Relations avec les autorités</t>
    </r>
    <r>
      <rPr>
        <sz val="11"/>
        <color theme="1"/>
        <rFont val="Calibri"/>
        <family val="2"/>
        <scheme val="minor"/>
      </rPr>
      <t xml:space="preserve">
Des relations appropriées avec les autorités compétentes doivent être entretenues.</t>
    </r>
  </si>
  <si>
    <r>
      <rPr>
        <b/>
        <u/>
        <sz val="11"/>
        <color theme="1"/>
        <rFont val="Calibri"/>
        <family val="2"/>
        <scheme val="minor"/>
      </rPr>
      <t>6.1.4 Relation avec des groupes de spécialistes</t>
    </r>
    <r>
      <rPr>
        <sz val="11"/>
        <color theme="1"/>
        <rFont val="Calibri"/>
        <family val="2"/>
        <scheme val="minor"/>
      </rPr>
      <t xml:space="preserve">
Des relations appropriées avec des groupes d’intérêt, des forums spécialisés dans la sécurité et des associations professionnelles doivent être entretenues.</t>
    </r>
  </si>
  <si>
    <r>
      <rPr>
        <b/>
        <u/>
        <sz val="11"/>
        <color theme="1"/>
        <rFont val="Calibri"/>
        <family val="2"/>
        <scheme val="minor"/>
      </rPr>
      <t>6.1.5 Sécurité de l'information dans la gestion de projet</t>
    </r>
    <r>
      <rPr>
        <sz val="11"/>
        <color theme="1"/>
        <rFont val="Calibri"/>
        <family val="2"/>
        <scheme val="minor"/>
      </rPr>
      <t xml:space="preserve">
La sécurité de l’information doit être considérée dans la gestion de projet, quel que soit le type de projet concerné.</t>
    </r>
  </si>
  <si>
    <r>
      <rPr>
        <b/>
        <u/>
        <sz val="11"/>
        <color theme="1"/>
        <rFont val="Calibri"/>
        <family val="2"/>
        <scheme val="minor"/>
      </rPr>
      <t>6.2.1  Politique en matière d’appareils mobiles</t>
    </r>
    <r>
      <rPr>
        <sz val="11"/>
        <color theme="1"/>
        <rFont val="Calibri"/>
        <family val="2"/>
        <scheme val="minor"/>
      </rPr>
      <t xml:space="preserve">
Une politique et des mesures de sécurité complémentaires doivent être adoptées pour gérer les risques découlant de l’utilisation des appareils mobiles.</t>
    </r>
  </si>
  <si>
    <r>
      <rPr>
        <b/>
        <u/>
        <sz val="11"/>
        <color theme="1"/>
        <rFont val="Calibri"/>
        <family val="2"/>
        <scheme val="minor"/>
      </rPr>
      <t>6.2.2 Télétravail</t>
    </r>
    <r>
      <rPr>
        <sz val="11"/>
        <color theme="1"/>
        <rFont val="Calibri"/>
        <family val="2"/>
        <scheme val="minor"/>
      </rPr>
      <t xml:space="preserve">
Une politique et des mesures de sécurité complémentaires doivent être mises en oeuvre pour protéger les informations consultées, traitées ou stockées sur des sites de télétravail.</t>
    </r>
  </si>
  <si>
    <r>
      <rPr>
        <b/>
        <u/>
        <sz val="11"/>
        <color theme="1"/>
        <rFont val="Calibri"/>
        <family val="2"/>
        <scheme val="minor"/>
      </rPr>
      <t>7.1.1  Sélection des candidats</t>
    </r>
    <r>
      <rPr>
        <sz val="11"/>
        <color theme="1"/>
        <rFont val="Calibri"/>
        <family val="2"/>
        <scheme val="minor"/>
      </rPr>
      <t xml:space="preserve">
Des vérifications doivent être effectuées sur tous les candidats à l’embauche conformément aux lois, aux règlements et à l’éthique et être proportionnées aux exigences métier, à la classification des informations accessibles et aux risques identifiés.</t>
    </r>
  </si>
  <si>
    <r>
      <rPr>
        <b/>
        <u/>
        <sz val="11"/>
        <color theme="1"/>
        <rFont val="Calibri"/>
        <family val="2"/>
        <scheme val="minor"/>
      </rPr>
      <t>7.1.2 Termes et conditions d’embauche</t>
    </r>
    <r>
      <rPr>
        <sz val="11"/>
        <color theme="1"/>
        <rFont val="Calibri"/>
        <family val="2"/>
        <scheme val="minor"/>
      </rPr>
      <t xml:space="preserve">
Les accords contractuels entre les salariés et les sous-traitants doivent pré- ciser leurs responsabilités et celles de l’organisation en matière de sécurité de l’information.</t>
    </r>
  </si>
  <si>
    <r>
      <rPr>
        <b/>
        <u/>
        <sz val="11"/>
        <color theme="1"/>
        <rFont val="Calibri"/>
        <family val="2"/>
        <scheme val="minor"/>
      </rPr>
      <t>7.2.1  Responsabilités de la direction</t>
    </r>
    <r>
      <rPr>
        <sz val="11"/>
        <color theme="1"/>
        <rFont val="Calibri"/>
        <family val="2"/>
        <scheme val="minor"/>
      </rPr>
      <t xml:space="preserve">
La direction doit demander à tous les salariés et sous-traitants d’appliquer les règles de sécurité de l’information conformément aux politiques et aux procédures en vigueur dans l’organisation.</t>
    </r>
  </si>
  <si>
    <r>
      <rPr>
        <b/>
        <u/>
        <sz val="11"/>
        <color theme="1"/>
        <rFont val="Calibri (Corps)"/>
      </rPr>
      <t>7.2.2 Sensibilisation, apprentissage et formation à la sécurité de l’information</t>
    </r>
    <r>
      <rPr>
        <sz val="11"/>
        <color theme="1"/>
        <rFont val="Calibri"/>
        <family val="2"/>
        <scheme val="minor"/>
      </rPr>
      <t xml:space="preserve">
L’ensemble des salariés de l’organisation et, quand cela est pertinent, des sous-traitants, doit bénéficier d’une sensibilisation et de formations adaptées et recevoir régulièrement les mises à jour des politiques et procédures de l’organisation s’appliquant à leurs fonctions.</t>
    </r>
  </si>
  <si>
    <r>
      <rPr>
        <b/>
        <u/>
        <sz val="11"/>
        <color theme="1"/>
        <rFont val="Calibri"/>
        <family val="2"/>
        <scheme val="minor"/>
      </rPr>
      <t>7.2.3 Processus disciplinaire</t>
    </r>
    <r>
      <rPr>
        <sz val="11"/>
        <color theme="1"/>
        <rFont val="Calibri"/>
        <family val="2"/>
        <scheme val="minor"/>
      </rPr>
      <t xml:space="preserve">
Un processus disciplinaire formel et connu de tous doit exister pour prendre des mesures à l’encontre des salariés ayant enfreint les règles liées à la sécurité de l’information.</t>
    </r>
  </si>
  <si>
    <r>
      <rPr>
        <b/>
        <u/>
        <sz val="11"/>
        <color theme="1"/>
        <rFont val="Calibri"/>
        <family val="2"/>
        <scheme val="minor"/>
      </rPr>
      <t>7.3.1  Achèvement ou modification des responsabilités associées au contrat de travail</t>
    </r>
    <r>
      <rPr>
        <sz val="11"/>
        <color theme="1"/>
        <rFont val="Calibri"/>
        <family val="2"/>
        <scheme val="minor"/>
      </rPr>
      <t xml:space="preserve">
Les responsabilités et les missions liées à la sécurité de l’information qui restent valables à l’issue de la rupture, du terme ou de la modification du contrat de travail, doivent être définies, communiquées au salarié ou au sous-traitant, et appliquées.</t>
    </r>
  </si>
  <si>
    <r>
      <rPr>
        <b/>
        <u/>
        <sz val="11"/>
        <color theme="1"/>
        <rFont val="Calibri"/>
        <family val="2"/>
        <scheme val="minor"/>
      </rPr>
      <t>8.1.1  Inventaire des biens</t>
    </r>
    <r>
      <rPr>
        <sz val="11"/>
        <color theme="1"/>
        <rFont val="Calibri"/>
        <family val="2"/>
        <scheme val="minor"/>
      </rPr>
      <t xml:space="preserve">
Les actifs associés à l’information et aux moyens de traitement de l’information doivent être identifiés et un inventaire de ces actifs doit être dressé et tenu à jour.</t>
    </r>
  </si>
  <si>
    <r>
      <rPr>
        <b/>
        <u/>
        <sz val="11"/>
        <color theme="1"/>
        <rFont val="Calibri"/>
        <family val="2"/>
        <scheme val="minor"/>
      </rPr>
      <t>8.1.2 Propriété des biens</t>
    </r>
    <r>
      <rPr>
        <sz val="11"/>
        <color theme="1"/>
        <rFont val="Calibri"/>
        <family val="2"/>
        <scheme val="minor"/>
      </rPr>
      <t xml:space="preserve">
Les actifs figurant à l’inventaire doivent être attribués à un propriétaire.</t>
    </r>
  </si>
  <si>
    <r>
      <rPr>
        <b/>
        <u/>
        <sz val="11"/>
        <color theme="1"/>
        <rFont val="Calibri"/>
        <family val="2"/>
        <scheme val="minor"/>
      </rPr>
      <t>8.1.3 Utilisation correcte des biens</t>
    </r>
    <r>
      <rPr>
        <sz val="11"/>
        <color theme="1"/>
        <rFont val="Calibri"/>
        <family val="2"/>
        <scheme val="minor"/>
      </rPr>
      <t xml:space="preserve">
Les règles d’utilisation correcte de l’information, les actifs associés à l’information et les moyens de traitement de l’information doivent être identifiés, documentés et mis en œuvre.</t>
    </r>
  </si>
  <si>
    <r>
      <rPr>
        <b/>
        <u/>
        <sz val="11"/>
        <color theme="1"/>
        <rFont val="Calibri"/>
        <family val="2"/>
        <scheme val="minor"/>
      </rPr>
      <t>8.1.4 Restitution des biens</t>
    </r>
    <r>
      <rPr>
        <sz val="11"/>
        <color theme="1"/>
        <rFont val="Calibri"/>
        <family val="2"/>
        <scheme val="minor"/>
      </rPr>
      <t xml:space="preserve">
Tous les salariés et les utilisateurs tiers doivent restituer la totalité des actifs de l’organisation qu’ils ont en leur possession au terme de la période d’emploi, du contrat ou de l’accord.</t>
    </r>
  </si>
  <si>
    <r>
      <rPr>
        <b/>
        <u/>
        <sz val="11"/>
        <color theme="1"/>
        <rFont val="Calibri"/>
        <family val="2"/>
        <scheme val="minor"/>
      </rPr>
      <t>8.2.1  Classification de l'information</t>
    </r>
    <r>
      <rPr>
        <sz val="11"/>
        <color theme="1"/>
        <rFont val="Calibri"/>
        <family val="2"/>
        <scheme val="minor"/>
      </rPr>
      <t xml:space="preserve">
Les informations doivent être classifiées en termes d’exigences légales, de valeur, de caractère critique et de sensibilité au regard d’une divulgation ou modification non autorisée.</t>
    </r>
  </si>
  <si>
    <r>
      <rPr>
        <b/>
        <u/>
        <sz val="11"/>
        <color theme="1"/>
        <rFont val="Calibri"/>
        <family val="2"/>
        <scheme val="minor"/>
      </rPr>
      <t>8.2.2 Marquage des informations</t>
    </r>
    <r>
      <rPr>
        <sz val="11"/>
        <color theme="1"/>
        <rFont val="Calibri"/>
        <family val="2"/>
        <scheme val="minor"/>
      </rPr>
      <t xml:space="preserve">
Un ensemble approprié de procédures pour le marquage de l’information doit être élaboré et mis en œuvre conformément au plan de classification adopté par l’organisation.</t>
    </r>
  </si>
  <si>
    <r>
      <rPr>
        <b/>
        <u/>
        <sz val="11"/>
        <color theme="1"/>
        <rFont val="Calibri"/>
        <family val="2"/>
        <scheme val="minor"/>
      </rPr>
      <t>8.2.3 Manipulation des biens</t>
    </r>
    <r>
      <rPr>
        <sz val="11"/>
        <color theme="1"/>
        <rFont val="Calibri"/>
        <family val="2"/>
        <scheme val="minor"/>
      </rPr>
      <t xml:space="preserve">
Des procédures de traitement de l’information doivent être élaborées et mises en œuvre conformément au plan de classification de l’information adopté par l’organisation</t>
    </r>
  </si>
  <si>
    <r>
      <rPr>
        <b/>
        <u/>
        <sz val="11"/>
        <color theme="1"/>
        <rFont val="Calibri"/>
        <family val="2"/>
        <scheme val="minor"/>
      </rPr>
      <t>8.3.1  Gestion des supports amovibles</t>
    </r>
    <r>
      <rPr>
        <sz val="11"/>
        <color theme="1"/>
        <rFont val="Calibri"/>
        <family val="2"/>
        <scheme val="minor"/>
      </rPr>
      <t xml:space="preserve">
Des procédures de gestion des supports amovibles doivent être mises en œuvre conformément au plan de classification adopté par l’organisation.</t>
    </r>
  </si>
  <si>
    <r>
      <rPr>
        <b/>
        <u/>
        <sz val="11"/>
        <color theme="1"/>
        <rFont val="Calibri"/>
        <family val="2"/>
        <scheme val="minor"/>
      </rPr>
      <t>8.3.2 Mise au rebut des supports</t>
    </r>
    <r>
      <rPr>
        <sz val="11"/>
        <color theme="1"/>
        <rFont val="Calibri"/>
        <family val="2"/>
        <scheme val="minor"/>
      </rPr>
      <t xml:space="preserve">
Les supports qui ne sont plus nécessaires doivent être mis au rebut de manière sécurisée en suivant des procédures formelles.</t>
    </r>
  </si>
  <si>
    <r>
      <rPr>
        <b/>
        <u/>
        <sz val="11"/>
        <color theme="1"/>
        <rFont val="Calibri"/>
        <family val="2"/>
        <scheme val="minor"/>
      </rPr>
      <t>8.3.3 Transfert physique des supports</t>
    </r>
    <r>
      <rPr>
        <sz val="11"/>
        <color theme="1"/>
        <rFont val="Calibri"/>
        <family val="2"/>
        <scheme val="minor"/>
      </rPr>
      <t xml:space="preserve">
Les supports contenant de l’information doivent être protégés contre les accès non autorisés, les erreurs d’utilisation et l’altération lors du transport.</t>
    </r>
  </si>
  <si>
    <r>
      <rPr>
        <b/>
        <u/>
        <sz val="11"/>
        <color theme="1"/>
        <rFont val="Calibri"/>
        <family val="2"/>
        <scheme val="minor"/>
      </rPr>
      <t>9.1.1  Politique de contrôle d'accès</t>
    </r>
    <r>
      <rPr>
        <sz val="11"/>
        <color theme="1"/>
        <rFont val="Calibri"/>
        <family val="2"/>
        <scheme val="minor"/>
      </rPr>
      <t xml:space="preserve">
Une politique de contrôle d’accès doit être établie, documentée et revue sur la base des exigences métier et de sécurité de l’information.</t>
    </r>
  </si>
  <si>
    <r>
      <rPr>
        <b/>
        <u/>
        <sz val="11"/>
        <color theme="1"/>
        <rFont val="Calibri"/>
        <family val="2"/>
        <scheme val="minor"/>
      </rPr>
      <t>9.1.2 Accès aux réseaux et aux services en réseau</t>
    </r>
    <r>
      <rPr>
        <sz val="11"/>
        <color theme="1"/>
        <rFont val="Calibri"/>
        <family val="2"/>
        <scheme val="minor"/>
      </rPr>
      <t xml:space="preserve">
Les utilisateurs doivent avoir uniquement accès au réseau et aux services réseau pour lesquels ils ont spécifiquement reçu une autorisation.</t>
    </r>
  </si>
  <si>
    <r>
      <rPr>
        <b/>
        <u/>
        <sz val="11"/>
        <color theme="1"/>
        <rFont val="Calibri"/>
        <family val="2"/>
        <scheme val="minor"/>
      </rPr>
      <t>9.2.1 Enregistrement et désinscription des utilisateurs</t>
    </r>
    <r>
      <rPr>
        <sz val="11"/>
        <color theme="1"/>
        <rFont val="Calibri"/>
        <family val="2"/>
        <scheme val="minor"/>
      </rPr>
      <t xml:space="preserve">
Un processus formel d’enregistrement et de désinscription des utilisateurs doit être mis en œuvre pour permettre l’attribution des droits d’accès.</t>
    </r>
  </si>
  <si>
    <r>
      <rPr>
        <b/>
        <u/>
        <sz val="11"/>
        <color theme="1"/>
        <rFont val="Calibri (Corps)"/>
      </rPr>
      <t>9.2.2 Maîtrise de la gestion des accès utilisateur</t>
    </r>
    <r>
      <rPr>
        <sz val="11"/>
        <color theme="1"/>
        <rFont val="Calibri"/>
        <family val="2"/>
        <scheme val="minor"/>
      </rPr>
      <t xml:space="preserve">
Un processus formel de distribution des accès aux utilisateurs doit être mis en œuvre pour attribuer et retirer des droits d’accès à tous types d’utilisateurs sur l’ensemble des services et des systèmes.</t>
    </r>
  </si>
  <si>
    <r>
      <rPr>
        <b/>
        <u/>
        <sz val="11"/>
        <color theme="1"/>
        <rFont val="Calibri"/>
        <family val="2"/>
        <scheme val="minor"/>
      </rPr>
      <t>9.2.3  Gestion des privilégiés d'accès</t>
    </r>
    <r>
      <rPr>
        <sz val="11"/>
        <color theme="1"/>
        <rFont val="Calibri"/>
        <family val="2"/>
        <scheme val="minor"/>
      </rPr>
      <t xml:space="preserve">
L’allocation et l’utilisation des droits d’accès à privilèges doivent être restreintes et contrôlées.</t>
    </r>
  </si>
  <si>
    <r>
      <rPr>
        <b/>
        <u/>
        <sz val="11"/>
        <color theme="1"/>
        <rFont val="Calibri (Corps)"/>
      </rPr>
      <t>9.2.4 Gestion des informations secrètes d’authentification des utilisateurs</t>
    </r>
    <r>
      <rPr>
        <sz val="11"/>
        <color theme="1"/>
        <rFont val="Calibri"/>
        <family val="2"/>
        <scheme val="minor"/>
      </rPr>
      <t xml:space="preserve">
L’attribution des informations secrètes d’authentification doit être réalisée dans le cadre d’un processus de gestion formel.</t>
    </r>
  </si>
  <si>
    <r>
      <rPr>
        <b/>
        <u/>
        <sz val="11"/>
        <color theme="1"/>
        <rFont val="Calibri"/>
        <family val="2"/>
        <scheme val="minor"/>
      </rPr>
      <t>9.2.5  Revue des droits d'accès utilisateur</t>
    </r>
    <r>
      <rPr>
        <sz val="11"/>
        <color theme="1"/>
        <rFont val="Calibri"/>
        <family val="2"/>
        <scheme val="minor"/>
      </rPr>
      <t xml:space="preserve">
Les propriétaires d’actifs doivent vérifier les droits d’accès des utilisateurs à intervalles réguliers.</t>
    </r>
  </si>
  <si>
    <r>
      <rPr>
        <b/>
        <u/>
        <sz val="11"/>
        <color theme="1"/>
        <rFont val="Calibri"/>
        <family val="2"/>
        <scheme val="minor"/>
      </rPr>
      <t>9.2.6 Suppression ou adaptation des droits d’accès</t>
    </r>
    <r>
      <rPr>
        <sz val="11"/>
        <color theme="1"/>
        <rFont val="Calibri"/>
        <family val="2"/>
        <scheme val="minor"/>
      </rPr>
      <t xml:space="preserve">
Les droits d’accès aux informations et aux moyens de traitement des informations de l’ensemble des salariés et utilisateurs tiers doivent être supprimés à la fin de leur période d’emploi, ou adaptés en cas de modification du contrat ou de l’accord.</t>
    </r>
  </si>
  <si>
    <r>
      <rPr>
        <b/>
        <u/>
        <sz val="11"/>
        <color theme="1"/>
        <rFont val="Calibri"/>
        <family val="2"/>
        <scheme val="minor"/>
      </rPr>
      <t>9.3.1 Utilisation d’informations secrètes d’authentification</t>
    </r>
    <r>
      <rPr>
        <sz val="11"/>
        <color theme="1"/>
        <rFont val="Calibri"/>
        <family val="2"/>
        <scheme val="minor"/>
      </rPr>
      <t xml:space="preserve">
Les utilisateurs doivent suivre les pratiques de l’organisation pour l’utilisation des informations secrètes d’authentification.</t>
    </r>
  </si>
  <si>
    <r>
      <rPr>
        <b/>
        <u/>
        <sz val="11"/>
        <color theme="1"/>
        <rFont val="Calibri"/>
        <family val="2"/>
        <scheme val="minor"/>
      </rPr>
      <t>9.4.1  Restriction d’accès à l’information</t>
    </r>
    <r>
      <rPr>
        <sz val="11"/>
        <color theme="1"/>
        <rFont val="Calibri"/>
        <family val="2"/>
        <scheme val="minor"/>
      </rPr>
      <t xml:space="preserve">
L’accès à l’information et aux fonctions d’application système doit être restreint conformément à la politique de contrôle d’accès.</t>
    </r>
  </si>
  <si>
    <r>
      <rPr>
        <b/>
        <u/>
        <sz val="11"/>
        <color theme="1"/>
        <rFont val="Calibri"/>
        <family val="2"/>
        <scheme val="minor"/>
      </rPr>
      <t>9.4.2 Sécuriser les procédures de connexion</t>
    </r>
    <r>
      <rPr>
        <sz val="11"/>
        <color theme="1"/>
        <rFont val="Calibri"/>
        <family val="2"/>
        <scheme val="minor"/>
      </rPr>
      <t xml:space="preserve">
Lorsque la politique de contrôle d’accès l’exige, l’accès aux systèmes et aux applications doit être contrôlé par une procédure de connexion sécurisée</t>
    </r>
  </si>
  <si>
    <r>
      <rPr>
        <b/>
        <u/>
        <sz val="11"/>
        <color theme="1"/>
        <rFont val="Calibri"/>
        <family val="2"/>
        <scheme val="minor"/>
      </rPr>
      <t>9.4.3 Système de gestion des mots de passe</t>
    </r>
    <r>
      <rPr>
        <sz val="11"/>
        <color theme="1"/>
        <rFont val="Calibri"/>
        <family val="2"/>
        <scheme val="minor"/>
      </rPr>
      <t xml:space="preserve">
Les systèmes qui gèrent les mots de passe doivent être interactifs et doivent garantir la qualité des mots de passe.</t>
    </r>
  </si>
  <si>
    <r>
      <rPr>
        <b/>
        <u/>
        <sz val="11"/>
        <color theme="1"/>
        <rFont val="Calibri"/>
        <family val="2"/>
        <scheme val="minor"/>
      </rPr>
      <t>9.4.4 Utilisation de programmes utilitaires à privilèges</t>
    </r>
    <r>
      <rPr>
        <sz val="11"/>
        <color theme="1"/>
        <rFont val="Calibri"/>
        <family val="2"/>
        <scheme val="minor"/>
      </rPr>
      <t xml:space="preserve">
L’utilisation des programmes utilitaires permettant de contourner les mesures de sécurité d’un système ou d’une application doit être limitée et étroitement contrôlée.</t>
    </r>
  </si>
  <si>
    <r>
      <rPr>
        <b/>
        <i/>
        <u/>
        <sz val="11"/>
        <color theme="1"/>
        <rFont val="Calibri"/>
        <family val="2"/>
        <scheme val="minor"/>
      </rPr>
      <t>9.4.5  Contrôle d'accès au code source du programme</t>
    </r>
    <r>
      <rPr>
        <i/>
        <sz val="11"/>
        <color theme="1"/>
        <rFont val="Calibri"/>
        <family val="2"/>
        <scheme val="minor"/>
      </rPr>
      <t xml:space="preserve">
L’accès au code source des programmes doit être restreint</t>
    </r>
  </si>
  <si>
    <r>
      <rPr>
        <b/>
        <i/>
        <u/>
        <sz val="11"/>
        <color theme="1"/>
        <rFont val="Calibri"/>
        <family val="2"/>
        <scheme val="minor"/>
      </rPr>
      <t>10.1.1  Politique d'utilisation des mesures cryptographiques</t>
    </r>
    <r>
      <rPr>
        <i/>
        <sz val="11"/>
        <color theme="1"/>
        <rFont val="Calibri"/>
        <family val="2"/>
        <scheme val="minor"/>
      </rPr>
      <t xml:space="preserve">
Une politique d’utilisation des mesures cryptographiques en vue de proté- ger l’information doit être élaborée et mise en œuvre.</t>
    </r>
  </si>
  <si>
    <r>
      <rPr>
        <b/>
        <i/>
        <u/>
        <sz val="11"/>
        <color theme="1"/>
        <rFont val="Calibri"/>
        <family val="2"/>
        <scheme val="minor"/>
      </rPr>
      <t>10.1.2 Gestion des clés</t>
    </r>
    <r>
      <rPr>
        <i/>
        <sz val="11"/>
        <color theme="1"/>
        <rFont val="Calibri"/>
        <family val="2"/>
        <scheme val="minor"/>
      </rPr>
      <t xml:space="preserve">
Une politique sur l’utilisation, la protection et la durée de vie des clés cryptographiques doit être élaborée et mise en œuvre tout au long de leur cycle de vie</t>
    </r>
  </si>
  <si>
    <r>
      <rPr>
        <b/>
        <u/>
        <sz val="11"/>
        <color theme="1"/>
        <rFont val="Calibri"/>
        <family val="2"/>
        <scheme val="minor"/>
      </rPr>
      <t>11.1.1 Périmètre de sécurité physique</t>
    </r>
    <r>
      <rPr>
        <sz val="11"/>
        <color theme="1"/>
        <rFont val="Calibri"/>
        <family val="2"/>
        <scheme val="minor"/>
      </rPr>
      <t xml:space="preserve">
Des périmètres de sécurité doivent être définis et utilisés pour protéger les zones contenant l’information sensible ou critique et les moyens de traitement de l’information.</t>
    </r>
  </si>
  <si>
    <r>
      <rPr>
        <b/>
        <u/>
        <sz val="11"/>
        <color theme="1"/>
        <rFont val="Calibri"/>
        <family val="2"/>
        <scheme val="minor"/>
      </rPr>
      <t>11.1.2 Contrôles physiques des accès</t>
    </r>
    <r>
      <rPr>
        <sz val="11"/>
        <color theme="1"/>
        <rFont val="Calibri"/>
        <family val="2"/>
        <scheme val="minor"/>
      </rPr>
      <t xml:space="preserve">
Les zones sécurisées doivent être protégées par des contrôles adéquats à l’entrée pour s’assurer que seul le personnel autorisé est admis.</t>
    </r>
  </si>
  <si>
    <r>
      <rPr>
        <b/>
        <u/>
        <sz val="11"/>
        <color theme="1"/>
        <rFont val="Calibri"/>
        <family val="2"/>
        <scheme val="minor"/>
      </rPr>
      <t>11.1.3  Sécurisation des bureaux, des salles et des équipements</t>
    </r>
    <r>
      <rPr>
        <sz val="11"/>
        <color theme="1"/>
        <rFont val="Calibri"/>
        <family val="2"/>
        <scheme val="minor"/>
      </rPr>
      <t xml:space="preserve">
Des mesures de sécurité physique aux bureaux, aux salles et aux équipements doivent être conçues et appliquées</t>
    </r>
  </si>
  <si>
    <r>
      <rPr>
        <b/>
        <u/>
        <sz val="11"/>
        <color theme="1"/>
        <rFont val="Calibri"/>
        <family val="2"/>
        <scheme val="minor"/>
      </rPr>
      <t>11.1.4 Protection contre les menaces extérieures et environnementales</t>
    </r>
    <r>
      <rPr>
        <sz val="11"/>
        <color theme="1"/>
        <rFont val="Calibri"/>
        <family val="2"/>
        <scheme val="minor"/>
      </rPr>
      <t xml:space="preserve">
Des mesures de protection physique contre les désastres naturels, les attaques malveillantes ou les accidents doivent être conçues et appliquées</t>
    </r>
  </si>
  <si>
    <r>
      <rPr>
        <b/>
        <u/>
        <sz val="11"/>
        <color theme="1"/>
        <rFont val="Calibri (Corps)"/>
      </rPr>
      <t>11.1.5  Travaille dans les zones sécurisées</t>
    </r>
    <r>
      <rPr>
        <sz val="11"/>
        <color theme="1"/>
        <rFont val="Calibri"/>
        <family val="2"/>
        <scheme val="minor"/>
      </rPr>
      <t xml:space="preserve">
Des procédures pour le travail dans les zones sécurisées doivent être conçues et appliquées.</t>
    </r>
  </si>
  <si>
    <r>
      <rPr>
        <b/>
        <i/>
        <u/>
        <sz val="11"/>
        <color theme="1"/>
        <rFont val="Calibri"/>
        <family val="2"/>
        <scheme val="minor"/>
      </rPr>
      <t>11.1.6 Zones de livraison et de chargement</t>
    </r>
    <r>
      <rPr>
        <i/>
        <sz val="11"/>
        <color theme="1"/>
        <rFont val="Calibri"/>
        <family val="2"/>
        <scheme val="minor"/>
      </rPr>
      <t xml:space="preserve">
Les points d’accès tels que les zones de livraison et de chargement et les autres points par lesquels des personnes non autorisées peuvent pénétrer dans les locaux doivent être contrôlés et, si possible, isolés des moyens de traitement de l’information, de façon à éviter les accès non autorisés</t>
    </r>
  </si>
  <si>
    <r>
      <rPr>
        <b/>
        <u/>
        <sz val="11"/>
        <color theme="1"/>
        <rFont val="Calibri"/>
        <family val="2"/>
        <scheme val="minor"/>
      </rPr>
      <t>11.2.1 Emplacement et protection du matériel</t>
    </r>
    <r>
      <rPr>
        <sz val="11"/>
        <color theme="1"/>
        <rFont val="Calibri"/>
        <family val="2"/>
        <scheme val="minor"/>
      </rPr>
      <t xml:space="preserve">
Les matériels doivent être localisés et protégés de manière à réduire les risques liés à des menaces et des dangers environnementaux et les possibilités d’accès non autorisé.</t>
    </r>
  </si>
  <si>
    <r>
      <rPr>
        <b/>
        <u/>
        <sz val="11"/>
        <color theme="1"/>
        <rFont val="Calibri"/>
        <family val="2"/>
        <scheme val="minor"/>
      </rPr>
      <t>11.2.2 Services généraux</t>
    </r>
    <r>
      <rPr>
        <sz val="11"/>
        <color theme="1"/>
        <rFont val="Calibri"/>
        <family val="2"/>
        <scheme val="minor"/>
      </rPr>
      <t xml:space="preserve">
Les matériels doivent être protégés des coupures de courant et autres perturbations dues à une défaillance des services généraux.</t>
    </r>
  </si>
  <si>
    <r>
      <rPr>
        <b/>
        <u/>
        <sz val="11"/>
        <color theme="1"/>
        <rFont val="Calibri"/>
        <family val="2"/>
        <scheme val="minor"/>
      </rPr>
      <t>11.2.3  Sécurité du câblage</t>
    </r>
    <r>
      <rPr>
        <sz val="11"/>
        <color theme="1"/>
        <rFont val="Calibri"/>
        <family val="2"/>
        <scheme val="minor"/>
      </rPr>
      <t xml:space="preserve">
Les câbles électriques ou de télécommunication transportant des données ou supportant les services d’information doivent être protégés contre toute interception ou tout dommage.</t>
    </r>
  </si>
  <si>
    <r>
      <rPr>
        <b/>
        <u/>
        <sz val="11"/>
        <color theme="1"/>
        <rFont val="Calibri"/>
        <family val="2"/>
        <scheme val="minor"/>
      </rPr>
      <t>11.2.4 Maintenance du matériel</t>
    </r>
    <r>
      <rPr>
        <sz val="11"/>
        <color theme="1"/>
        <rFont val="Calibri"/>
        <family val="2"/>
        <scheme val="minor"/>
      </rPr>
      <t xml:space="preserve">
Les matériels doivent être entretenus correctement pour garantir leur disponibilité permanente et leur intégrité.</t>
    </r>
  </si>
  <si>
    <r>
      <rPr>
        <b/>
        <u/>
        <sz val="11"/>
        <color theme="1"/>
        <rFont val="Calibri"/>
        <family val="2"/>
        <scheme val="minor"/>
      </rPr>
      <t>11.2.5  Sortie des biens</t>
    </r>
    <r>
      <rPr>
        <sz val="11"/>
        <color theme="1"/>
        <rFont val="Calibri"/>
        <family val="2"/>
        <scheme val="minor"/>
      </rPr>
      <t xml:space="preserve">
Les matériels, les informations ou les logiciels des locaux de l’organisation ne doivent pas sortir sans autorisation préalable</t>
    </r>
  </si>
  <si>
    <r>
      <rPr>
        <b/>
        <u/>
        <sz val="11"/>
        <color theme="1"/>
        <rFont val="Calibri"/>
        <family val="2"/>
        <scheme val="minor"/>
      </rPr>
      <t>11.2.6 Sécurité du matériel et des biens hors des locaux</t>
    </r>
    <r>
      <rPr>
        <sz val="11"/>
        <color theme="1"/>
        <rFont val="Calibri"/>
        <family val="2"/>
        <scheme val="minor"/>
      </rPr>
      <t xml:space="preserve">
Des mesures de sécurité doivent être appliquées aux matériels utilisés hors des locaux de l’organisation en tenant compte des différents risques associés au travail hors site</t>
    </r>
  </si>
  <si>
    <r>
      <rPr>
        <b/>
        <u/>
        <sz val="11"/>
        <color theme="1"/>
        <rFont val="Calibri (Corps)"/>
      </rPr>
      <t>11.2.7 Mise au rebut ou recyclage sécurisé(e) du matériel</t>
    </r>
    <r>
      <rPr>
        <sz val="11"/>
        <color theme="1"/>
        <rFont val="Calibri"/>
        <family val="2"/>
        <scheme val="minor"/>
      </rPr>
      <t xml:space="preserve">
Tous les composants des matériels contenant des supports de stockage doivent être vérifiés pour s’assurer que toute donnée sensible a bien été supprimée et que tout logiciel sous licence a bien été désinstallé ou écrasé de façon sécurisée, avant leur mise au rebut ou leur réutilisation.</t>
    </r>
  </si>
  <si>
    <r>
      <rPr>
        <b/>
        <u/>
        <sz val="11"/>
        <color theme="1"/>
        <rFont val="Calibri"/>
        <family val="2"/>
        <scheme val="minor"/>
      </rPr>
      <t>11.2.8  Matériel utilisateur laissé sans surveillance</t>
    </r>
    <r>
      <rPr>
        <sz val="11"/>
        <color theme="1"/>
        <rFont val="Calibri"/>
        <family val="2"/>
        <scheme val="minor"/>
      </rPr>
      <t xml:space="preserve">
Les utilisateurs doivent s’assurer que les matériels non surveillés sont dotés d’une protection appropriée.</t>
    </r>
  </si>
  <si>
    <r>
      <rPr>
        <b/>
        <u/>
        <sz val="11"/>
        <color theme="1"/>
        <rFont val="Calibri"/>
        <family val="2"/>
        <scheme val="minor"/>
      </rPr>
      <t>11.2.9 Politique du bureau propre et de l'écran vide</t>
    </r>
    <r>
      <rPr>
        <sz val="11"/>
        <color theme="1"/>
        <rFont val="Calibri"/>
        <family val="2"/>
        <scheme val="minor"/>
      </rPr>
      <t xml:space="preserve">
Une politique du bureau propre pour les documents papier et les supports de stockage amovibles, et une politique de l’écran verrouillé pour les moyens de traitement de l’information doivent être adoptées.</t>
    </r>
  </si>
  <si>
    <r>
      <rPr>
        <b/>
        <u/>
        <sz val="11"/>
        <color theme="1"/>
        <rFont val="Calibri"/>
        <family val="2"/>
        <scheme val="minor"/>
      </rPr>
      <t>12.1.1 Procédures d'exploitation documentées</t>
    </r>
    <r>
      <rPr>
        <sz val="11"/>
        <color theme="1"/>
        <rFont val="Calibri"/>
        <family val="2"/>
        <scheme val="minor"/>
      </rPr>
      <t xml:space="preserve">
Les procédures d’exploitation doivent être documentées et mises à disposition de tous les utilisateurs concernés.</t>
    </r>
  </si>
  <si>
    <r>
      <rPr>
        <b/>
        <u/>
        <sz val="11"/>
        <color theme="1"/>
        <rFont val="Calibri"/>
        <family val="2"/>
        <scheme val="minor"/>
      </rPr>
      <t>12.1.2 Gestion des changements</t>
    </r>
    <r>
      <rPr>
        <sz val="11"/>
        <color theme="1"/>
        <rFont val="Calibri"/>
        <family val="2"/>
        <scheme val="minor"/>
      </rPr>
      <t xml:space="preserve">
Les changements apportés à l’organisation, aux processus métier, aux systèmes et moyens de traitement de l’information ayant une incidence sur la sécurité de l’information doivent être contrôlés</t>
    </r>
  </si>
  <si>
    <r>
      <rPr>
        <b/>
        <u/>
        <sz val="11"/>
        <color theme="1"/>
        <rFont val="Calibri"/>
        <family val="2"/>
        <scheme val="minor"/>
      </rPr>
      <t>12.1.3  Dimensionnement</t>
    </r>
    <r>
      <rPr>
        <sz val="11"/>
        <color theme="1"/>
        <rFont val="Calibri"/>
        <family val="2"/>
        <scheme val="minor"/>
      </rPr>
      <t xml:space="preserve">
L’utilisation des ressources doit être surveillée et ajustée et des projections sur les dimensionnements futurs doivent être effectuées pour garantir les performances exigées du système.</t>
    </r>
  </si>
  <si>
    <r>
      <rPr>
        <b/>
        <u/>
        <sz val="11"/>
        <color theme="1"/>
        <rFont val="Calibri"/>
        <family val="2"/>
        <scheme val="minor"/>
      </rPr>
      <t>12.1.4 Séparation des environnements de développement, de test et d'exploitation</t>
    </r>
    <r>
      <rPr>
        <sz val="11"/>
        <color theme="1"/>
        <rFont val="Calibri"/>
        <family val="2"/>
        <scheme val="minor"/>
      </rPr>
      <t xml:space="preserve">
Les environnements de développement, de test et d’exploitation doivent être séparés pour réduire les risques d’accès ou de changements non autorisés dans l’environnement en exploitation</t>
    </r>
  </si>
  <si>
    <r>
      <rPr>
        <b/>
        <u/>
        <sz val="11"/>
        <color theme="1"/>
        <rFont val="Calibri"/>
        <family val="2"/>
        <scheme val="minor"/>
      </rPr>
      <t>12.2.1 Mesures contre les codes malveillants</t>
    </r>
    <r>
      <rPr>
        <sz val="11"/>
        <color theme="1"/>
        <rFont val="Calibri"/>
        <family val="2"/>
        <scheme val="minor"/>
      </rPr>
      <t xml:space="preserve">
Des mesures de détection, de prévention et de récupération conjuguées à une sensibilisation des utilisateurs adaptée, doivent être mises en œuvre pour se protéger contre les logiciels malveillants.</t>
    </r>
  </si>
  <si>
    <r>
      <rPr>
        <b/>
        <u/>
        <sz val="11"/>
        <color theme="1"/>
        <rFont val="Calibri"/>
        <family val="2"/>
        <scheme val="minor"/>
      </rPr>
      <t>12.3.1 Sauvegarde des informations</t>
    </r>
    <r>
      <rPr>
        <sz val="11"/>
        <color theme="1"/>
        <rFont val="Calibri"/>
        <family val="2"/>
        <scheme val="minor"/>
      </rPr>
      <t xml:space="preserve">
Des copies de sauvegarde de l’information, des logiciels et des images systèmes doivent être réalisés et testés régulièrement conformément à une politique de sauvegarde convenue.</t>
    </r>
  </si>
  <si>
    <r>
      <rPr>
        <b/>
        <u/>
        <sz val="11"/>
        <color theme="1"/>
        <rFont val="Calibri"/>
        <family val="2"/>
        <scheme val="minor"/>
      </rPr>
      <t>12.4.1 Trace des événements</t>
    </r>
    <r>
      <rPr>
        <sz val="11"/>
        <color theme="1"/>
        <rFont val="Calibri"/>
        <family val="2"/>
        <scheme val="minor"/>
      </rPr>
      <t xml:space="preserve">
Des journaux d’événements enregistrant les activités de l’utilisateur, les exceptions, les défaillances et les événements liés à la sécurité de l’information doivent être créés, tenus à jour et vérifiés régulièrement.</t>
    </r>
  </si>
  <si>
    <r>
      <rPr>
        <b/>
        <u/>
        <sz val="11"/>
        <color theme="1"/>
        <rFont val="Calibri"/>
        <family val="2"/>
        <scheme val="minor"/>
      </rPr>
      <t>12.4.2 Protection des informations journalisées</t>
    </r>
    <r>
      <rPr>
        <sz val="11"/>
        <color theme="1"/>
        <rFont val="Calibri"/>
        <family val="2"/>
        <scheme val="minor"/>
      </rPr>
      <t xml:space="preserve">
mation journalisée Mesure Les moyens de journalisation et d’information journalisée doivent être protégés contre les risques de falsification ou d’accès non autorisé.</t>
    </r>
  </si>
  <si>
    <r>
      <rPr>
        <b/>
        <u/>
        <sz val="11"/>
        <color theme="1"/>
        <rFont val="Calibri"/>
        <family val="2"/>
        <scheme val="minor"/>
      </rPr>
      <t>12.4.3  Journal administrateur et journal des opérations</t>
    </r>
    <r>
      <rPr>
        <sz val="11"/>
        <color theme="1"/>
        <rFont val="Calibri"/>
        <family val="2"/>
        <scheme val="minor"/>
      </rPr>
      <t xml:space="preserve">
Les activités de l’administrateur système et de l’opérateur système doivent être journalisées, protégées et vérifiées régulièrement.</t>
    </r>
  </si>
  <si>
    <r>
      <rPr>
        <b/>
        <u/>
        <sz val="11"/>
        <color theme="1"/>
        <rFont val="Calibri"/>
        <family val="2"/>
        <scheme val="minor"/>
      </rPr>
      <t>12.4.4 Synchronisation des horloges</t>
    </r>
    <r>
      <rPr>
        <sz val="11"/>
        <color theme="1"/>
        <rFont val="Calibri"/>
        <family val="2"/>
        <scheme val="minor"/>
      </rPr>
      <t xml:space="preserve">
Les horloges de l’ensemble des systèmes de traitement de l’information concernés d’une organisation ou d’un domaine de sécurité doivent être synchronisées sur une source de référence temporelle unique.</t>
    </r>
  </si>
  <si>
    <r>
      <rPr>
        <b/>
        <u/>
        <sz val="11"/>
        <color theme="1"/>
        <rFont val="Calibri"/>
        <family val="2"/>
        <scheme val="minor"/>
      </rPr>
      <t>12.5.1 Installation des logiciels sur les systèmes en exploitation</t>
    </r>
    <r>
      <rPr>
        <sz val="11"/>
        <color theme="1"/>
        <rFont val="Calibri"/>
        <family val="2"/>
        <scheme val="minor"/>
      </rPr>
      <t xml:space="preserve">
Des procédures doivent être mises en œuvre pour contrôler l’installation de logiciel sur des systèmes en exploitation</t>
    </r>
  </si>
  <si>
    <r>
      <rPr>
        <b/>
        <u/>
        <sz val="11"/>
        <color theme="1"/>
        <rFont val="Calibri"/>
        <family val="2"/>
        <scheme val="minor"/>
      </rPr>
      <t>12.6.1 Gestion des vulnérabilités techniques</t>
    </r>
    <r>
      <rPr>
        <sz val="11"/>
        <color theme="1"/>
        <rFont val="Calibri"/>
        <family val="2"/>
        <scheme val="minor"/>
      </rPr>
      <t xml:space="preserve">
Des informations sur les vulnérabilités techniques des systèmes d’information en exploitation doivent être obtenues en temps opportun, l’exposition de l’organisation à ces vulnérabilités doit être évaluée et les mesures appropriées doivent être prises pour traiter le risque associé.</t>
    </r>
  </si>
  <si>
    <r>
      <rPr>
        <b/>
        <u/>
        <sz val="11"/>
        <color theme="1"/>
        <rFont val="Calibri"/>
        <family val="2"/>
        <scheme val="minor"/>
      </rPr>
      <t>12.6.2 Restrictions sur les installations logicielles</t>
    </r>
    <r>
      <rPr>
        <sz val="11"/>
        <color theme="1"/>
        <rFont val="Calibri"/>
        <family val="2"/>
        <scheme val="minor"/>
      </rPr>
      <t xml:space="preserve">
Des règles régissant l’installation de logiciels par les utilisateurs doivent être établies et mises en œuvre.</t>
    </r>
  </si>
  <si>
    <r>
      <rPr>
        <b/>
        <u/>
        <sz val="11"/>
        <color theme="1"/>
        <rFont val="Calibri"/>
        <family val="2"/>
        <scheme val="minor"/>
      </rPr>
      <t>12.7.1 Contrôles de l'audit du système d'information</t>
    </r>
    <r>
      <rPr>
        <sz val="11"/>
        <color theme="1"/>
        <rFont val="Calibri"/>
        <family val="2"/>
        <scheme val="minor"/>
      </rPr>
      <t xml:space="preserve">
Les exigences et activités d’audit impliquant des vérifications sur des systèmes en exploitation doivent être prévues avec soin et validées afin de réduire au minimum les perturbations subies par les processus métier.</t>
    </r>
  </si>
  <si>
    <r>
      <rPr>
        <b/>
        <u/>
        <sz val="11"/>
        <color theme="1"/>
        <rFont val="Calibri"/>
        <family val="2"/>
        <scheme val="minor"/>
      </rPr>
      <t>13.1.1 Contrôle réseau</t>
    </r>
    <r>
      <rPr>
        <sz val="11"/>
        <color theme="1"/>
        <rFont val="Calibri"/>
        <family val="2"/>
        <scheme val="minor"/>
      </rPr>
      <t xml:space="preserve">
Les réseaux doivent être gérés et contrôlés pour protéger l’information contenue dans les systèmes et les applications.</t>
    </r>
  </si>
  <si>
    <r>
      <rPr>
        <b/>
        <u/>
        <sz val="11"/>
        <color theme="1"/>
        <rFont val="Calibri"/>
        <family val="2"/>
        <scheme val="minor"/>
      </rPr>
      <t>13.1.2 Sécurité des services réseaux</t>
    </r>
    <r>
      <rPr>
        <sz val="11"/>
        <color theme="1"/>
        <rFont val="Calibri"/>
        <family val="2"/>
        <scheme val="minor"/>
      </rPr>
      <t xml:space="preserve">
Pour tous les services de réseau, les mécanismes de sécurité, les niveaux de service et les exigences de gestion, doivent être identifiés et intégrés dans les accords de services de réseau, que ces services soient fournis en interne ou externalisés.</t>
    </r>
  </si>
  <si>
    <r>
      <rPr>
        <b/>
        <u/>
        <sz val="11"/>
        <color theme="1"/>
        <rFont val="Calibri"/>
        <family val="2"/>
        <scheme val="minor"/>
      </rPr>
      <t>13.1.3  Cloisonnement des réseaux</t>
    </r>
    <r>
      <rPr>
        <sz val="11"/>
        <color theme="1"/>
        <rFont val="Calibri"/>
        <family val="2"/>
        <scheme val="minor"/>
      </rPr>
      <t xml:space="preserve">
Les groupes de services d’information, d’utilisateurs et de systèmes d’information doivent être cloisonnés sur les réseaux.</t>
    </r>
  </si>
  <si>
    <r>
      <rPr>
        <b/>
        <u/>
        <sz val="11"/>
        <color theme="1"/>
        <rFont val="Calibri"/>
        <family val="2"/>
        <scheme val="minor"/>
      </rPr>
      <t>13.2.1 Politiques et procédures du transfert des informations</t>
    </r>
    <r>
      <rPr>
        <sz val="11"/>
        <color theme="1"/>
        <rFont val="Calibri"/>
        <family val="2"/>
        <scheme val="minor"/>
      </rPr>
      <t xml:space="preserve">
Des politiques, des procédures et des mesures de transfert formelles doivent être mises en place pour protéger les transferts d’information transitant par tous types d’équipements de communication.</t>
    </r>
  </si>
  <si>
    <r>
      <rPr>
        <b/>
        <u/>
        <sz val="11"/>
        <color theme="1"/>
        <rFont val="Calibri"/>
        <family val="2"/>
        <scheme val="minor"/>
      </rPr>
      <t>13.2.2 Accords en matière de transfert d'information</t>
    </r>
    <r>
      <rPr>
        <sz val="11"/>
        <color theme="1"/>
        <rFont val="Calibri"/>
        <family val="2"/>
        <scheme val="minor"/>
      </rPr>
      <t xml:space="preserve">
Des accords doivent traiter du transfert sécurisé de l’information liée à l’activité entre l’organisation et les tiers.</t>
    </r>
  </si>
  <si>
    <r>
      <rPr>
        <b/>
        <u/>
        <sz val="11"/>
        <color theme="1"/>
        <rFont val="Calibri"/>
        <family val="2"/>
        <scheme val="minor"/>
      </rPr>
      <t>13.2.3  Messagerie électronique</t>
    </r>
    <r>
      <rPr>
        <sz val="11"/>
        <color theme="1"/>
        <rFont val="Calibri"/>
        <family val="2"/>
        <scheme val="minor"/>
      </rPr>
      <t xml:space="preserve">
L’information transitant par la messagerie électronique doit être protégée de manière appropriée.</t>
    </r>
  </si>
  <si>
    <r>
      <rPr>
        <b/>
        <u/>
        <sz val="11"/>
        <color theme="1"/>
        <rFont val="Calibri (Corps)"/>
      </rPr>
      <t>13.2.4 Accords de confidentialité ou de non-divulgation</t>
    </r>
    <r>
      <rPr>
        <sz val="11"/>
        <color theme="1"/>
        <rFont val="Calibri"/>
        <family val="2"/>
        <scheme val="minor"/>
      </rPr>
      <t xml:space="preserve">
Les exigences en matière d’engagements de confidentialité ou de non-divulgation, doivent être identifiées, vérifiées régulièrement et documentées conformément aux besoins de l’organisation.</t>
    </r>
  </si>
  <si>
    <r>
      <rPr>
        <b/>
        <i/>
        <u/>
        <sz val="11"/>
        <color theme="1"/>
        <rFont val="Calibri"/>
        <family val="2"/>
        <scheme val="minor"/>
      </rPr>
      <t>14.1.1 Analyse et spécification des exigences de sécurité des informations</t>
    </r>
    <r>
      <rPr>
        <i/>
        <sz val="11"/>
        <color theme="1"/>
        <rFont val="Calibri"/>
        <family val="2"/>
        <scheme val="minor"/>
      </rPr>
      <t xml:space="preserve">
Les exigences liées à la sécurité de l’information doivent être intégrées aux exigences des nouveaux systèmes d’information ou des améliorations de systèmes d’information existants.</t>
    </r>
  </si>
  <si>
    <r>
      <rPr>
        <b/>
        <i/>
        <u/>
        <sz val="11"/>
        <color theme="1"/>
        <rFont val="Calibri"/>
        <family val="2"/>
        <scheme val="minor"/>
      </rPr>
      <t>14.1.2 Sécurité des services applicatifs sur les réseaux publics</t>
    </r>
    <r>
      <rPr>
        <i/>
        <sz val="11"/>
        <color theme="1"/>
        <rFont val="Calibri"/>
        <family val="2"/>
        <scheme val="minor"/>
      </rPr>
      <t xml:space="preserve">
Les informations liées aux services d’application transmises sur les réseaux publics doivent être protégées contre les activités frauduleuses, les diffé- rents contractuels, ainsi que la divulgation et la modification non autorisées.</t>
    </r>
  </si>
  <si>
    <r>
      <rPr>
        <b/>
        <i/>
        <u/>
        <sz val="11"/>
        <color theme="1"/>
        <rFont val="Calibri"/>
        <family val="2"/>
        <scheme val="minor"/>
      </rPr>
      <t>14.1.3  Protection des transactions des services applicatifs</t>
    </r>
    <r>
      <rPr>
        <i/>
        <sz val="11"/>
        <color theme="1"/>
        <rFont val="Calibri"/>
        <family val="2"/>
        <scheme val="minor"/>
      </rPr>
      <t xml:space="preserve">
Les informations impliquées dans les transactions liées aux services d’application doivent être protégées pour empêcher une transmission incomplète, des erreurs d’acheminement, la modification non autorisée, la divulgation non autorisée, la duplication non autorisée du message ou sa réémission</t>
    </r>
  </si>
  <si>
    <r>
      <rPr>
        <b/>
        <i/>
        <u/>
        <sz val="11"/>
        <color theme="1"/>
        <rFont val="Calibri"/>
        <family val="2"/>
        <scheme val="minor"/>
      </rPr>
      <t>14.2.1 Politque de développement sécurisé</t>
    </r>
    <r>
      <rPr>
        <i/>
        <sz val="11"/>
        <color theme="1"/>
        <rFont val="Calibri"/>
        <family val="2"/>
        <scheme val="minor"/>
      </rPr>
      <t xml:space="preserve">
Des règles de développement des logiciels et des systèmes doivent être établies et appliquées aux développements de l’organisation.</t>
    </r>
  </si>
  <si>
    <r>
      <rPr>
        <b/>
        <i/>
        <u/>
        <sz val="11"/>
        <color theme="1"/>
        <rFont val="Calibri"/>
        <family val="2"/>
        <scheme val="minor"/>
      </rPr>
      <t>14.2.2 Procédures de contrôle des modifications systèmes</t>
    </r>
    <r>
      <rPr>
        <i/>
        <sz val="11"/>
        <color theme="1"/>
        <rFont val="Calibri"/>
        <family val="2"/>
        <scheme val="minor"/>
      </rPr>
      <t xml:space="preserve">
Les changements des systèmes dans le cadre du cycle de développement doivent être contrôlés par le biais de procédures formelles.</t>
    </r>
  </si>
  <si>
    <r>
      <rPr>
        <b/>
        <i/>
        <u/>
        <sz val="11"/>
        <color theme="1"/>
        <rFont val="Calibri"/>
        <family val="2"/>
        <scheme val="minor"/>
      </rPr>
      <t>14.2.3  Réexamen technique des applications après modification du plateformes d'exploitation</t>
    </r>
    <r>
      <rPr>
        <i/>
        <sz val="11"/>
        <color theme="1"/>
        <rFont val="Calibri"/>
        <family val="2"/>
        <scheme val="minor"/>
      </rPr>
      <t xml:space="preserve">
Lorsque des changements sont apportés aux plateformes d’exploitation, les applications critiques métier doivent être vérifiées et testées afin de vérifier l’absence de tout effet indésirable sur l’activité ou sur la sécurité.</t>
    </r>
  </si>
  <si>
    <r>
      <rPr>
        <b/>
        <i/>
        <u/>
        <sz val="11"/>
        <color theme="1"/>
        <rFont val="Calibri"/>
        <family val="2"/>
        <scheme val="minor"/>
      </rPr>
      <t>14.2.4 Restrictions relatives à la modification des progiciels</t>
    </r>
    <r>
      <rPr>
        <i/>
        <sz val="11"/>
        <color theme="1"/>
        <rFont val="Calibri"/>
        <family val="2"/>
        <scheme val="minor"/>
      </rPr>
      <t xml:space="preserve">
Les modifications des progiciels ne doivent pas être encouragées, être limitées aux changements nécessaires et tout changement doit être strictement contrôlé.</t>
    </r>
  </si>
  <si>
    <r>
      <rPr>
        <b/>
        <i/>
        <u/>
        <sz val="11"/>
        <color theme="1"/>
        <rFont val="Calibri (Corps)"/>
      </rPr>
      <t>14.2.5  Principes d'ingénierie des systèmes sécurisés</t>
    </r>
    <r>
      <rPr>
        <i/>
        <sz val="11"/>
        <color theme="1"/>
        <rFont val="Calibri"/>
        <family val="2"/>
        <scheme val="minor"/>
      </rPr>
      <t xml:space="preserve">
Des principes d’ingénierie de la sécurité des systèmes doivent être établis, documentés, tenus à jour et appliqués à tous les travaux de mise en œuvre des systèmes d’information.</t>
    </r>
  </si>
  <si>
    <r>
      <rPr>
        <b/>
        <i/>
        <u/>
        <sz val="11"/>
        <color theme="1"/>
        <rFont val="Calibri"/>
        <family val="2"/>
        <scheme val="minor"/>
      </rPr>
      <t>14.2.6 Environnement de développement sécurisé</t>
    </r>
    <r>
      <rPr>
        <i/>
        <sz val="11"/>
        <color theme="1"/>
        <rFont val="Calibri"/>
        <family val="2"/>
        <scheme val="minor"/>
      </rPr>
      <t xml:space="preserve">
Les organisations doivent établir des environnements de développement sécurisés pour les tâches de développement et d’intégration du système, qui englobe l’intégralité du cycle de vie du développement du système, et en assurer la protection de manière appropriée.</t>
    </r>
  </si>
  <si>
    <r>
      <rPr>
        <b/>
        <i/>
        <u/>
        <sz val="11"/>
        <color theme="1"/>
        <rFont val="Calibri"/>
        <family val="2"/>
        <scheme val="minor"/>
      </rPr>
      <t>14.2.7 Externalisation du développement</t>
    </r>
    <r>
      <rPr>
        <i/>
        <sz val="11"/>
        <color theme="1"/>
        <rFont val="Calibri"/>
        <family val="2"/>
        <scheme val="minor"/>
      </rPr>
      <t xml:space="preserve">
L’organisation doit superviser et contrôler l’activité de développement du système externalisée.</t>
    </r>
  </si>
  <si>
    <r>
      <rPr>
        <b/>
        <i/>
        <u/>
        <sz val="11"/>
        <color theme="1"/>
        <rFont val="Calibri"/>
        <family val="2"/>
        <scheme val="minor"/>
      </rPr>
      <t>14.2.8  Test de la sécurité système</t>
    </r>
    <r>
      <rPr>
        <i/>
        <sz val="11"/>
        <color theme="1"/>
        <rFont val="Calibri"/>
        <family val="2"/>
        <scheme val="minor"/>
      </rPr>
      <t xml:space="preserve">
Les tests de fonctionnalité de la sécurité doivent être réalisés pendant le développement.</t>
    </r>
  </si>
  <si>
    <r>
      <rPr>
        <b/>
        <i/>
        <u/>
        <sz val="11"/>
        <color theme="1"/>
        <rFont val="Calibri"/>
        <family val="2"/>
        <scheme val="minor"/>
      </rPr>
      <t>14.2.9 Test de validation système</t>
    </r>
    <r>
      <rPr>
        <i/>
        <sz val="11"/>
        <color theme="1"/>
        <rFont val="Calibri"/>
        <family val="2"/>
        <scheme val="minor"/>
      </rPr>
      <t xml:space="preserve">
Des programmes de test de conformité et des critères associés doivent être déterminés pour les nouveaux systèmes d’information, les mises à jour et les nouvelles versions.</t>
    </r>
  </si>
  <si>
    <r>
      <rPr>
        <b/>
        <i/>
        <u/>
        <sz val="11"/>
        <color theme="1"/>
        <rFont val="Calibri"/>
        <family val="2"/>
        <scheme val="minor"/>
      </rPr>
      <t>14.3.1 Protection des données de test</t>
    </r>
    <r>
      <rPr>
        <i/>
        <sz val="11"/>
        <color theme="1"/>
        <rFont val="Calibri"/>
        <family val="2"/>
        <scheme val="minor"/>
      </rPr>
      <t xml:space="preserve">
Les données de test doivent être sélectionnées avec soin, protégées et contrôlées. </t>
    </r>
  </si>
  <si>
    <r>
      <t xml:space="preserve">15.1.1 Politique de sécurité de l’information dans les relations avec les fournisseurs
</t>
    </r>
    <r>
      <rPr>
        <sz val="11"/>
        <color theme="1"/>
        <rFont val="Calibri (Corps)"/>
      </rPr>
      <t>Des exigences de sécurité de l’information pour limiter les risques résultant de l’accès des fournisseurs aux actifs de l’organisation doivent être acceptées par le fournisseur et documentées.</t>
    </r>
  </si>
  <si>
    <r>
      <rPr>
        <b/>
        <u/>
        <sz val="11"/>
        <color theme="1"/>
        <rFont val="Calibri"/>
        <family val="2"/>
        <scheme val="minor"/>
      </rPr>
      <t>15.1.2 La sécurité dans les accords conclus avec les fournisseurs</t>
    </r>
    <r>
      <rPr>
        <sz val="11"/>
        <color theme="1"/>
        <rFont val="Calibri"/>
        <family val="2"/>
        <scheme val="minor"/>
      </rPr>
      <t xml:space="preserve">
Les exigences applicables liées à la sécurité de l’information doivent être établies et convenues avec chaque fournisseur pouvant accéder, traiter, stocker, communiquer ou fournir des composants de l’infrastructure informatique destinés à l’information de l’organisation</t>
    </r>
  </si>
  <si>
    <r>
      <t xml:space="preserve">15.1.3  Chaîne d’approvisionnement informatique
</t>
    </r>
    <r>
      <rPr>
        <sz val="11"/>
        <color theme="1"/>
        <rFont val="Calibri (Corps)"/>
      </rPr>
      <t>Les accords conclus avec les fournisseurs doivent inclure des exigences sur le traitement des risques liés à la sécurité de l’information associé à la chaîne d’approvisionnement des produits et des services informatiques.</t>
    </r>
  </si>
  <si>
    <r>
      <rPr>
        <b/>
        <u/>
        <sz val="11"/>
        <color theme="1"/>
        <rFont val="Calibri"/>
        <family val="2"/>
        <scheme val="minor"/>
      </rPr>
      <t>15.2.1 Surveillance et réexamen des services fournisseurs</t>
    </r>
    <r>
      <rPr>
        <sz val="11"/>
        <color theme="1"/>
        <rFont val="Calibri"/>
        <family val="2"/>
        <scheme val="minor"/>
      </rPr>
      <t xml:space="preserve">
Les organisations doivent surveiller, vérifier et auditer à intervalles réguliers la prestation des services assurés par les fournisseurs</t>
    </r>
  </si>
  <si>
    <r>
      <rPr>
        <b/>
        <u/>
        <sz val="11"/>
        <color theme="1"/>
        <rFont val="Calibri"/>
        <family val="2"/>
        <scheme val="minor"/>
      </rPr>
      <t>15.2.2 Gestion des modifications dans les services fournisseurs</t>
    </r>
    <r>
      <rPr>
        <sz val="11"/>
        <color theme="1"/>
        <rFont val="Calibri"/>
        <family val="2"/>
        <scheme val="minor"/>
      </rPr>
      <t xml:space="preserve">
Les changements effectués dans les prestations de service des fournisseurs, comprenant le maintien et l’amélioration des politiques, procédures et mesures existant en matière de sécurité de l’information, doivent être gérés en tenant compte du caractère critique de l’information, des systèmes et des processus concernés et de la réappréciation des risques</t>
    </r>
  </si>
  <si>
    <r>
      <rPr>
        <b/>
        <u/>
        <sz val="11"/>
        <color theme="1"/>
        <rFont val="Calibri"/>
        <family val="2"/>
        <scheme val="minor"/>
      </rPr>
      <t>16.1.1 Responsabilités et procédures</t>
    </r>
    <r>
      <rPr>
        <sz val="11"/>
        <color theme="1"/>
        <rFont val="Calibri"/>
        <family val="2"/>
        <scheme val="minor"/>
      </rPr>
      <t xml:space="preserve">
Des responsabilités et des procédures permettant de garantir une réponse rapide, efficace et pertinente doivent être établies en cas d’incident lié à la sécurité de l’information.</t>
    </r>
  </si>
  <si>
    <r>
      <rPr>
        <b/>
        <u/>
        <sz val="11"/>
        <color theme="1"/>
        <rFont val="Calibri"/>
        <family val="2"/>
        <scheme val="minor"/>
      </rPr>
      <t>16.1.2 Signalement des évènements liés à la sécurité de l'information</t>
    </r>
    <r>
      <rPr>
        <sz val="11"/>
        <color theme="1"/>
        <rFont val="Calibri"/>
        <family val="2"/>
        <scheme val="minor"/>
      </rPr>
      <t xml:space="preserve">
Les événements liés à la sécurité de l’information doivent être signalés dans les meilleurs délais par les voies hiérarchiques appropriées.</t>
    </r>
  </si>
  <si>
    <r>
      <rPr>
        <b/>
        <u/>
        <sz val="11"/>
        <color theme="1"/>
        <rFont val="Calibri"/>
        <family val="2"/>
        <scheme val="minor"/>
      </rPr>
      <t>16.1.3  Signalement des failles de sécurité de l'information</t>
    </r>
    <r>
      <rPr>
        <sz val="11"/>
        <color theme="1"/>
        <rFont val="Calibri"/>
        <family val="2"/>
        <scheme val="minor"/>
      </rPr>
      <t xml:space="preserve">
Les salariés et les sous-traitants utilisant les systèmes et services d’information de l’organisation doivent noter et signaler toute faille de sécurité observée ou soupçonnée dans les systèmes ou services.</t>
    </r>
  </si>
  <si>
    <r>
      <rPr>
        <b/>
        <u/>
        <sz val="11"/>
        <color theme="1"/>
        <rFont val="Calibri"/>
        <family val="2"/>
        <scheme val="minor"/>
      </rPr>
      <t>16.1.4 Appréciation des événements liés à la sécurité de l’information et prise de décision</t>
    </r>
    <r>
      <rPr>
        <sz val="11"/>
        <color theme="1"/>
        <rFont val="Calibri"/>
        <family val="2"/>
        <scheme val="minor"/>
      </rPr>
      <t xml:space="preserve">
Les événements liés à la sécurité de l’information doivent être appréciés et il doit être décidé s’il faut les classer comme incidents liés à la sécurité de l’information.</t>
    </r>
  </si>
  <si>
    <r>
      <rPr>
        <b/>
        <u/>
        <sz val="11"/>
        <color theme="1"/>
        <rFont val="Calibri"/>
        <family val="2"/>
        <scheme val="minor"/>
      </rPr>
      <t>16.1.5 Réponse aux incidents liés à la sécurité de l’information</t>
    </r>
    <r>
      <rPr>
        <sz val="11"/>
        <color theme="1"/>
        <rFont val="Calibri"/>
        <family val="2"/>
        <scheme val="minor"/>
      </rPr>
      <t xml:space="preserve">
Les incidents liés à la sécurité de l’information doivent être traités conformément aux procédures documentées.</t>
    </r>
  </si>
  <si>
    <r>
      <t xml:space="preserve">16.1.6  Tirer des enseignements des incidents liés à la sécurité de l’information
</t>
    </r>
    <r>
      <rPr>
        <sz val="11"/>
        <color theme="1"/>
        <rFont val="Calibri (Corps)"/>
      </rPr>
      <t>Les connaissances recueillies suite à l’analyse et la résolution d’incidents doivent être utilisées pour réduire la probabilité ou l’impact d’incidents ultérieurs</t>
    </r>
  </si>
  <si>
    <r>
      <rPr>
        <b/>
        <u/>
        <sz val="11"/>
        <color theme="1"/>
        <rFont val="Calibri"/>
        <family val="2"/>
        <scheme val="minor"/>
      </rPr>
      <t>16.1.7  Recueil de preuves</t>
    </r>
    <r>
      <rPr>
        <sz val="11"/>
        <color theme="1"/>
        <rFont val="Calibri"/>
        <family val="2"/>
        <scheme val="minor"/>
      </rPr>
      <t xml:space="preserve">
L’organisation doit définir et appliquer des procédures d’identification, de collecte, d’acquisition et de protection de l’information pouvant servir de preuve.</t>
    </r>
  </si>
  <si>
    <r>
      <rPr>
        <b/>
        <u/>
        <sz val="11"/>
        <color theme="1"/>
        <rFont val="Calibri"/>
        <family val="2"/>
        <scheme val="minor"/>
      </rPr>
      <t>17.1.1 Organisation de la continuité de la sécurité de l’information</t>
    </r>
    <r>
      <rPr>
        <sz val="11"/>
        <color theme="1"/>
        <rFont val="Calibri"/>
        <family val="2"/>
        <scheme val="minor"/>
      </rPr>
      <t xml:space="preserve">
L’organisation doit déterminer ses exigences en matière de sécurité de l’information et de continuité de management de la sécurité de l’information dans des situations défavorables, comme lors d’une crise ou d’un sinistre</t>
    </r>
  </si>
  <si>
    <r>
      <rPr>
        <b/>
        <u/>
        <sz val="11"/>
        <color theme="1"/>
        <rFont val="Calibri"/>
        <family val="2"/>
        <scheme val="minor"/>
      </rPr>
      <t>17.1.2 Mise en œuvre de la continuité de la sécurité de l'information</t>
    </r>
    <r>
      <rPr>
        <sz val="11"/>
        <color theme="1"/>
        <rFont val="Calibri"/>
        <family val="2"/>
        <scheme val="minor"/>
      </rPr>
      <t xml:space="preserve">
L’organisation doit établir, documenter, mettre en œuvre et tenir à jour des processus, des procédures et des mesures permettant de fournir le niveau requis de continuité de sécurité de l’information au cours d’une situation défavorable.</t>
    </r>
  </si>
  <si>
    <r>
      <rPr>
        <b/>
        <u/>
        <sz val="11"/>
        <color theme="1"/>
        <rFont val="Calibri"/>
        <family val="2"/>
        <scheme val="minor"/>
      </rPr>
      <t>17.1.3  Vérifier,revoir et évaluer la continuité de la sécurité de l’information</t>
    </r>
    <r>
      <rPr>
        <sz val="11"/>
        <color theme="1"/>
        <rFont val="Calibri"/>
        <family val="2"/>
        <scheme val="minor"/>
      </rPr>
      <t xml:space="preserve">
L’organisation doit vérifier les mesures de continuité de la sécurité de l’information mises en œuvre à intervalles réguliers afin de s’assurer qu’elles sont valables et efficaces dans des situations défavorables.</t>
    </r>
  </si>
  <si>
    <r>
      <rPr>
        <b/>
        <u/>
        <sz val="11"/>
        <color theme="1"/>
        <rFont val="Calibri"/>
        <family val="2"/>
        <scheme val="minor"/>
      </rPr>
      <t>17.2.1 Disponibilité des moyens de traitement de l’information</t>
    </r>
    <r>
      <rPr>
        <sz val="11"/>
        <color theme="1"/>
        <rFont val="Calibri"/>
        <family val="2"/>
        <scheme val="minor"/>
      </rPr>
      <t xml:space="preserve">
Des moyens de traitement de l’information doivent être mis en œuvre avec suffisamment de redondances pour répondre aux exigences de disponibilité.</t>
    </r>
  </si>
  <si>
    <r>
      <rPr>
        <b/>
        <u/>
        <sz val="11"/>
        <color theme="1"/>
        <rFont val="Calibri"/>
        <family val="2"/>
        <scheme val="minor"/>
      </rPr>
      <t>18.1.1 Identification de la législation en vigueur et des exigences contractuelles</t>
    </r>
    <r>
      <rPr>
        <sz val="11"/>
        <color theme="1"/>
        <rFont val="Calibri"/>
        <family val="2"/>
        <scheme val="minor"/>
      </rPr>
      <t xml:space="preserve">
Toutes les exigences légales, statutaires, réglementaires et contractuelles en vigueur, ainsi que l’approche adoptée par l’organisation pour satisfaire à ces exigences, doivent être explicitement définies, documentées et mises à jour pour chaque système d’information et pour l’organisation elle-même.</t>
    </r>
  </si>
  <si>
    <r>
      <rPr>
        <b/>
        <u/>
        <sz val="11"/>
        <color theme="1"/>
        <rFont val="Calibri"/>
        <family val="2"/>
        <scheme val="minor"/>
      </rPr>
      <t>18.1.2 Droits de la propriété intellectuelle</t>
    </r>
    <r>
      <rPr>
        <sz val="11"/>
        <color theme="1"/>
        <rFont val="Calibri"/>
        <family val="2"/>
        <scheme val="minor"/>
      </rPr>
      <t xml:space="preserve">
Des procédures appropriées doivent être mises en œuvre pour garantir la conformité avec les exigences légales, réglementaires et contractuelles relatives à la propriété intellectuelle et à l’usage des licences de logiciels propriétaires.</t>
    </r>
  </si>
  <si>
    <r>
      <rPr>
        <b/>
        <u/>
        <sz val="11"/>
        <color theme="1"/>
        <rFont val="Calibri"/>
        <family val="2"/>
        <scheme val="minor"/>
      </rPr>
      <t>18.1.3  Protection des enregistrements</t>
    </r>
    <r>
      <rPr>
        <sz val="11"/>
        <color theme="1"/>
        <rFont val="Calibri"/>
        <family val="2"/>
        <scheme val="minor"/>
      </rPr>
      <t xml:space="preserve">
Les enregistrements doivent être protégés de la perte, de la destruction, de la falsification, des accès non autorisés et des diffusions non autorisées, conformément aux exigences légales, réglementaires, contractuelles et aux exigences métier.</t>
    </r>
  </si>
  <si>
    <r>
      <rPr>
        <b/>
        <u/>
        <sz val="11"/>
        <color theme="1"/>
        <rFont val="Calibri"/>
        <family val="2"/>
        <scheme val="minor"/>
      </rPr>
      <t>18.1.4 Confidentialité et protection des informations personnelles</t>
    </r>
    <r>
      <rPr>
        <sz val="11"/>
        <color theme="1"/>
        <rFont val="Calibri"/>
        <family val="2"/>
        <scheme val="minor"/>
      </rPr>
      <t xml:space="preserve">
La protection de la vie privée et la protection des données à caractère personnel doivent être garanties telles que l’exigent la législation ou les réglementations applicables, et les clauses contractuelles le cas échéant.</t>
    </r>
  </si>
  <si>
    <r>
      <rPr>
        <b/>
        <u/>
        <sz val="11"/>
        <color theme="1"/>
        <rFont val="Calibri"/>
        <family val="2"/>
        <scheme val="minor"/>
      </rPr>
      <t>18.1.5  Réglementation relative aux mesures cryptographiques</t>
    </r>
    <r>
      <rPr>
        <sz val="11"/>
        <color theme="1"/>
        <rFont val="Calibri"/>
        <family val="2"/>
        <scheme val="minor"/>
      </rPr>
      <t xml:space="preserve">
Des mesures cryptographiques doivent être prises conformément aux accords, législation et réglementations applicables.</t>
    </r>
  </si>
  <si>
    <r>
      <rPr>
        <b/>
        <u/>
        <sz val="11"/>
        <color theme="1"/>
        <rFont val="Calibri"/>
        <family val="2"/>
        <scheme val="minor"/>
      </rPr>
      <t>18.2.1 Revue indépendante de la sécurité de l'information</t>
    </r>
    <r>
      <rPr>
        <sz val="11"/>
        <color theme="1"/>
        <rFont val="Calibri"/>
        <family val="2"/>
        <scheme val="minor"/>
      </rPr>
      <t xml:space="preserve">
Des revues régulières et indépendantes de l’approche retenue par l’organisme pour gérer et mettre en œuvre la sécurité de l’information (à savoir le suivi des objectifs de sécurité, les mesures, les politiques, les procédures et les processus relatifs à la sécurité de l’information) doivent être effectuées à intervalles définis ou lorsque des changements importants sont intervenus.</t>
    </r>
  </si>
  <si>
    <r>
      <rPr>
        <b/>
        <i/>
        <u/>
        <sz val="11"/>
        <color theme="1"/>
        <rFont val="Calibri"/>
        <family val="2"/>
        <scheme val="minor"/>
      </rPr>
      <t>18.2.2 Conformité avec les politiques et les normes de sécurité</t>
    </r>
    <r>
      <rPr>
        <i/>
        <sz val="11"/>
        <color theme="1"/>
        <rFont val="Calibri"/>
        <family val="2"/>
        <scheme val="minor"/>
      </rPr>
      <t xml:space="preserve">
Les responsables doivent régulièrement vérifier la conformité du traitement de l’information et des procédures dont ils sont chargés au regard des politiques, des normes de sécurité applicables et autres exigences de sécurité.</t>
    </r>
  </si>
  <si>
    <r>
      <rPr>
        <b/>
        <u/>
        <sz val="11"/>
        <color theme="1"/>
        <rFont val="Calibri"/>
        <family val="2"/>
        <scheme val="minor"/>
      </rPr>
      <t>18.2.3  Revue de conformité technique</t>
    </r>
    <r>
      <rPr>
        <sz val="11"/>
        <color theme="1"/>
        <rFont val="Calibri"/>
        <family val="2"/>
        <scheme val="minor"/>
      </rPr>
      <t xml:space="preserve">
Les systèmes d’information doivent être examinés régulièrement quant à leur conformité avec les politiques et les normes de sécurité de l’information de l’organisation</t>
    </r>
  </si>
  <si>
    <r>
      <rPr>
        <b/>
        <u/>
        <sz val="11"/>
        <color rgb="FF0070C0"/>
        <rFont val="Calibri"/>
        <family val="2"/>
        <scheme val="minor"/>
      </rPr>
      <t>4.3 Définition du périmètre du SMSI</t>
    </r>
    <r>
      <rPr>
        <sz val="11"/>
        <color theme="1"/>
        <rFont val="Calibri"/>
        <family val="2"/>
        <scheme val="minor"/>
      </rPr>
      <t xml:space="preserve">
</t>
    </r>
    <r>
      <rPr>
        <b/>
        <sz val="11"/>
        <color rgb="FFFF0000"/>
        <rFont val="Calibri"/>
        <family val="2"/>
        <scheme val="minor"/>
      </rPr>
      <t>Périmètre du SMSI</t>
    </r>
  </si>
  <si>
    <r>
      <rPr>
        <b/>
        <u/>
        <sz val="11"/>
        <color rgb="FF0070C0"/>
        <rFont val="Calibri"/>
        <family val="2"/>
        <scheme val="minor"/>
      </rPr>
      <t>5.2 Politique</t>
    </r>
    <r>
      <rPr>
        <sz val="11"/>
        <color theme="1"/>
        <rFont val="Calibri"/>
        <family val="2"/>
        <scheme val="minor"/>
      </rPr>
      <t xml:space="preserve">
Définition de la PSI par la Direction : Obectifs, engagement.
</t>
    </r>
    <r>
      <rPr>
        <b/>
        <sz val="11"/>
        <color rgb="FFFF0000"/>
        <rFont val="Calibri"/>
        <family val="2"/>
      </rPr>
      <t>Politique de Sécurité de l'Information</t>
    </r>
  </si>
  <si>
    <r>
      <rPr>
        <b/>
        <u/>
        <sz val="11"/>
        <color theme="1"/>
        <rFont val="Calibri"/>
        <family val="2"/>
        <scheme val="minor"/>
      </rPr>
      <t>6.1.2 Analyse des risques de sécurité de l'information</t>
    </r>
    <r>
      <rPr>
        <sz val="11"/>
        <color theme="1"/>
        <rFont val="Calibri"/>
        <family val="2"/>
        <scheme val="minor"/>
      </rPr>
      <t xml:space="preserve">
Définir critères d'analyse des risques et critères d'acceptation des risques.
Réaliser analyse des risques.
</t>
    </r>
    <r>
      <rPr>
        <b/>
        <sz val="11"/>
        <color rgb="FFFF0000"/>
        <rFont val="Calibri"/>
        <family val="2"/>
        <scheme val="minor"/>
      </rPr>
      <t>Méthode d'analyse des risques</t>
    </r>
  </si>
  <si>
    <r>
      <rPr>
        <b/>
        <u/>
        <sz val="11"/>
        <color rgb="FF0070C0"/>
        <rFont val="Calibri"/>
        <family val="2"/>
        <scheme val="minor"/>
      </rPr>
      <t>7.2 Compétence</t>
    </r>
    <r>
      <rPr>
        <sz val="11"/>
        <color theme="1"/>
        <rFont val="Calibri"/>
        <family val="2"/>
        <scheme val="minor"/>
      </rPr>
      <t xml:space="preserve">
Compétences des ressources humaines
</t>
    </r>
    <r>
      <rPr>
        <b/>
        <sz val="11"/>
        <color rgb="FFCC0000"/>
        <rFont val="Calibri"/>
        <family val="2"/>
        <scheme val="minor"/>
      </rPr>
      <t>Preuves des compétences des personnes</t>
    </r>
  </si>
  <si>
    <r>
      <rPr>
        <b/>
        <u/>
        <sz val="11"/>
        <color rgb="FF0070C0"/>
        <rFont val="Calibri"/>
        <family val="2"/>
        <scheme val="minor"/>
      </rPr>
      <t>4.3 Traitement des risques</t>
    </r>
    <r>
      <rPr>
        <sz val="11"/>
        <color theme="1"/>
        <rFont val="Calibri"/>
        <family val="2"/>
        <scheme val="minor"/>
      </rPr>
      <t xml:space="preserve">
Excécution du plan de traitement des risques (mesures de sécurité)
</t>
    </r>
    <r>
      <rPr>
        <b/>
        <sz val="11"/>
        <color rgb="FFFF0000"/>
        <rFont val="Calibri"/>
        <family val="2"/>
        <scheme val="minor"/>
      </rPr>
      <t>Résultats du traitement des risques</t>
    </r>
  </si>
  <si>
    <r>
      <rPr>
        <b/>
        <u/>
        <sz val="11"/>
        <color rgb="FF0070C0"/>
        <rFont val="Calibri"/>
        <family val="2"/>
        <scheme val="minor"/>
      </rPr>
      <t>4.2 Analyse des risques</t>
    </r>
    <r>
      <rPr>
        <sz val="11"/>
        <color theme="1"/>
        <rFont val="Calibri"/>
        <family val="2"/>
        <scheme val="minor"/>
      </rPr>
      <t xml:space="preserve">
Excécution de l'analyse de risque à interval régulier et quand changement significatif.
</t>
    </r>
    <r>
      <rPr>
        <b/>
        <sz val="11"/>
        <color rgb="FFFF0000"/>
        <rFont val="Calibri"/>
        <family val="2"/>
        <scheme val="minor"/>
      </rPr>
      <t>Résultats des analyses de risques</t>
    </r>
  </si>
  <si>
    <r>
      <rPr>
        <b/>
        <u/>
        <sz val="11"/>
        <color rgb="FF0070C0"/>
        <rFont val="Calibri"/>
        <family val="2"/>
        <scheme val="minor"/>
      </rPr>
      <t>9.1 Surveillance, mesure, analyse et évaluation</t>
    </r>
    <r>
      <rPr>
        <sz val="11"/>
        <color theme="1"/>
        <rFont val="Calibri"/>
        <family val="2"/>
        <scheme val="minor"/>
      </rPr>
      <t xml:space="preserve">
Détermination des éléments a évaluer (process et mesures de sécurité), comment les mesurer et qui doit analyser les résultats.
</t>
    </r>
    <r>
      <rPr>
        <b/>
        <sz val="11"/>
        <color rgb="FFFF0000"/>
        <rFont val="Calibri"/>
        <family val="2"/>
        <scheme val="minor"/>
      </rPr>
      <t>Résultats des évaluations effectuées</t>
    </r>
  </si>
  <si>
    <r>
      <rPr>
        <b/>
        <u/>
        <sz val="11"/>
        <color rgb="FF0070C0"/>
        <rFont val="Calibri"/>
        <family val="2"/>
        <scheme val="minor"/>
      </rPr>
      <t>4.3 Réunions de revues</t>
    </r>
    <r>
      <rPr>
        <sz val="11"/>
        <color theme="1"/>
        <rFont val="Calibri"/>
        <family val="2"/>
        <scheme val="minor"/>
      </rPr>
      <t xml:space="preserve">
Réunions de revues par la Direction.
</t>
    </r>
    <r>
      <rPr>
        <b/>
        <sz val="11"/>
        <color rgb="FFFF0000"/>
        <rFont val="Calibri"/>
        <family val="2"/>
        <scheme val="minor"/>
      </rPr>
      <t>Résultats des réunions de revues</t>
    </r>
  </si>
  <si>
    <r>
      <rPr>
        <b/>
        <u/>
        <sz val="11"/>
        <color rgb="FF0070C0"/>
        <rFont val="Calibri"/>
        <family val="2"/>
        <scheme val="minor"/>
      </rPr>
      <t>4.2 Audit interne</t>
    </r>
    <r>
      <rPr>
        <sz val="11"/>
        <color theme="1"/>
        <rFont val="Calibri"/>
        <family val="2"/>
        <scheme val="minor"/>
      </rPr>
      <t xml:space="preserve">
Programme d'audit.
</t>
    </r>
    <r>
      <rPr>
        <b/>
        <sz val="11"/>
        <color rgb="FFFF0000"/>
        <rFont val="Calibri"/>
        <family val="2"/>
        <scheme val="minor"/>
      </rPr>
      <t>Programme d'audit
Résultats d'audit</t>
    </r>
  </si>
  <si>
    <r>
      <rPr>
        <b/>
        <u/>
        <sz val="11"/>
        <color rgb="FF0070C0"/>
        <rFont val="Calibri"/>
        <family val="2"/>
        <scheme val="minor"/>
      </rPr>
      <t>10.1 Non-conformités et actions correctives</t>
    </r>
    <r>
      <rPr>
        <sz val="11"/>
        <color theme="1"/>
        <rFont val="Calibri"/>
        <family val="2"/>
        <scheme val="minor"/>
      </rPr>
      <t xml:space="preserve">
Traitement des non-conformités.
</t>
    </r>
    <r>
      <rPr>
        <b/>
        <sz val="11"/>
        <color rgb="FFFF0000"/>
        <rFont val="Calibri"/>
        <family val="2"/>
        <scheme val="minor"/>
      </rPr>
      <t>Suivi des non-conformités</t>
    </r>
  </si>
  <si>
    <r>
      <t xml:space="preserve">6.2 Objectifs de sécurité de l'information et plan pour les atteindre
</t>
    </r>
    <r>
      <rPr>
        <sz val="11"/>
        <rFont val="Calibri"/>
        <family val="2"/>
        <scheme val="minor"/>
      </rPr>
      <t xml:space="preserve">Définir les objectifs de sécurité pour les fonctions et niveaux pertinents (si possible mesurables).
Définir le plan de mise en œuvre pour atteindre les objectifs de sécurité (qui, quand) et les moyens de vérifier l'atteinte des objectifs.
</t>
    </r>
    <r>
      <rPr>
        <b/>
        <sz val="11"/>
        <color rgb="FFFF0000"/>
        <rFont val="Calibri"/>
        <family val="2"/>
        <scheme val="minor"/>
      </rPr>
      <t>Objectifs de sécurité</t>
    </r>
  </si>
  <si>
    <r>
      <t>L'onglet "Clauses ISO 27001" liste l'ensemble des articles et clauses de la norme ISO 27001 qui sont obligatoires pou rl'obtention de celle-ci.
- Les cellules de la colonne "Clause / sous clause" rappelle la référence de la clause, son nom, une synthèse de la clause et les éventuels documents exigés. Les documents exigés sont écrits en</t>
    </r>
    <r>
      <rPr>
        <b/>
        <sz val="11"/>
        <color rgb="FFCC0000"/>
        <rFont val="Calibri"/>
        <family val="2"/>
        <scheme val="minor"/>
      </rPr>
      <t xml:space="preserve"> rouge</t>
    </r>
    <r>
      <rPr>
        <sz val="11"/>
        <color theme="1"/>
        <rFont val="Calibri"/>
        <family val="2"/>
        <scheme val="minor"/>
      </rPr>
      <t xml:space="preserve">.
- Les cellules de la colonne "Conformité" permettent d'affecter un niveau de conformité parmi une liste de 4 valeurs (NC Majeure, NC Mineure, Remarque, Conforme). 
     - NC Majeure : Remet en cause à elle seule la viabilité du SMSI et entrave la possibilité d’obtenir la certification.
     - NC Mineure : Non-satisfaction partielle qui ne remet pas en cause à elle seule la viabilité du SMSI.
     - Remarque : Ne constitue pas en soi une Non-Conformité mais pourrait le devenir. Indique une possibilité d’améliorer le SMSI.
     - Conforme : Clause respectée.
- Les cellules de la colonne "Commentaire" permettent de noter ce qui justifie le niveau de conformité.
- Les cellules suivantes (Note, Poids, Note * Poids) permettent d'affecter de manière automatique des notes pondérées à chaque clause en vue d'élaborer le graphique de l'onglet "Graphique ISO 27001".
</t>
    </r>
  </si>
  <si>
    <t>L'onglet "Clauses ISO 27002" liste l'ensemble des mesures issues de la norme ISO 27002, permettant à l'implémenteur ou à un auditeur de vérifier selon la déclaration d'applicabilité, le bon fonctionnement sur un modèle PDCA des  mesures qui auront été retenues.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</si>
</sst>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11"/>
      <color rgb="FFFF0000"/>
      <name val="Calibri"/>
      <family val="2"/>
      <scheme val="minor"/>
    </font>
    <font>
      <b/>
      <u/>
      <sz val="11"/>
      <color rgb="FF0070C0"/>
      <name val="Calibri"/>
      <family val="2"/>
      <scheme val="minor"/>
    </font>
    <font>
      <b/>
      <sz val="11"/>
      <color rgb="FFFF0000"/>
      <name val="Wingdings"/>
      <charset val="2"/>
    </font>
    <font>
      <b/>
      <sz val="11"/>
      <color rgb="FFFF0000"/>
      <name val="Calibri"/>
      <family val="2"/>
    </font>
    <font>
      <b/>
      <u/>
      <sz val="11"/>
      <color theme="1"/>
      <name val="Calibri"/>
      <family val="2"/>
      <scheme val="minor"/>
    </font>
    <font>
      <sz val="11"/>
      <name val="Calibri"/>
      <family val="2"/>
      <scheme val="minor"/>
    </font>
    <font>
      <b/>
      <sz val="11"/>
      <color rgb="FFCC0000"/>
      <name val="Calibri"/>
      <family val="2"/>
      <scheme val="minor"/>
    </font>
    <font>
      <sz val="11"/>
      <color theme="1"/>
      <name val="Calibri"/>
      <family val="2"/>
      <scheme val="minor"/>
    </font>
    <font>
      <b/>
      <sz val="14"/>
      <color theme="0"/>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
      <b/>
      <u/>
      <sz val="11"/>
      <color theme="1"/>
      <name val="Calibri (Corps)"/>
    </font>
    <font>
      <i/>
      <sz val="11"/>
      <color theme="1"/>
      <name val="Calibri"/>
      <family val="2"/>
      <scheme val="minor"/>
    </font>
    <font>
      <b/>
      <i/>
      <u/>
      <sz val="11"/>
      <color theme="1"/>
      <name val="Calibri"/>
      <family val="2"/>
      <scheme val="minor"/>
    </font>
    <font>
      <u/>
      <sz val="11"/>
      <color theme="1"/>
      <name val="Calibri"/>
      <family val="2"/>
      <scheme val="minor"/>
    </font>
    <font>
      <b/>
      <i/>
      <u/>
      <sz val="11"/>
      <color theme="1"/>
      <name val="Calibri (Corps)"/>
    </font>
    <font>
      <sz val="11"/>
      <color theme="1"/>
      <name val="Calibri (Corps)"/>
    </font>
  </fonts>
  <fills count="11">
    <fill>
      <patternFill patternType="none"/>
    </fill>
    <fill>
      <patternFill patternType="gray125"/>
    </fill>
    <fill>
      <patternFill patternType="lightUp">
        <bgColor theme="0" tint="-0.249977111117893"/>
      </patternFill>
    </fill>
    <fill>
      <patternFill patternType="solid">
        <fgColor rgb="FF92D050"/>
        <bgColor indexed="64"/>
      </patternFill>
    </fill>
    <fill>
      <patternFill patternType="lightUp">
        <bgColor rgb="FF0070C0"/>
      </patternFill>
    </fill>
    <fill>
      <patternFill patternType="solid">
        <fgColor rgb="FFFFFF00"/>
        <bgColor indexed="64"/>
      </patternFill>
    </fill>
    <fill>
      <patternFill patternType="solid">
        <fgColor rgb="FFFFC000"/>
        <bgColor indexed="64"/>
      </patternFill>
    </fill>
    <fill>
      <patternFill patternType="solid">
        <fgColor rgb="FFCC0000"/>
        <bgColor indexed="64"/>
      </patternFill>
    </fill>
    <fill>
      <patternFill patternType="solid">
        <fgColor theme="0"/>
        <bgColor indexed="64"/>
      </patternFill>
    </fill>
    <fill>
      <patternFill patternType="solid">
        <fgColor rgb="FF39598E"/>
        <bgColor indexed="64"/>
      </patternFill>
    </fill>
    <fill>
      <patternFill patternType="solid">
        <fgColor theme="4"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203154"/>
      </left>
      <right style="thin">
        <color rgb="FF203154"/>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0" fontId="9"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9" fillId="0" borderId="0" applyFont="0" applyFill="0" applyBorder="0" applyAlignment="0" applyProtection="0"/>
  </cellStyleXfs>
  <cellXfs count="56">
    <xf numFmtId="0" fontId="0" fillId="0" borderId="0" xfId="0"/>
    <xf numFmtId="0" fontId="0" fillId="0" borderId="1" xfId="0" applyBorder="1" applyAlignment="1">
      <alignment horizontal="left" vertical="top"/>
    </xf>
    <xf numFmtId="0" fontId="0" fillId="0" borderId="0" xfId="0"/>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vertical="top" wrapText="1"/>
    </xf>
    <xf numFmtId="0" fontId="0" fillId="2" borderId="1" xfId="0" applyFill="1" applyBorder="1" applyAlignment="1">
      <alignment horizontal="center" vertical="top"/>
    </xf>
    <xf numFmtId="0" fontId="1" fillId="4" borderId="0" xfId="0" applyFont="1" applyFill="1" applyAlignment="1">
      <alignment horizontal="center"/>
    </xf>
    <xf numFmtId="0" fontId="0" fillId="4" borderId="1" xfId="0" applyFill="1" applyBorder="1" applyAlignment="1">
      <alignment horizontal="center" vertical="top"/>
    </xf>
    <xf numFmtId="0" fontId="0" fillId="0" borderId="2" xfId="0" applyBorder="1" applyAlignment="1">
      <alignment horizontal="left" vertical="top"/>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1" fillId="0" borderId="0" xfId="0" applyFont="1"/>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2" xfId="0" applyBorder="1" applyAlignment="1">
      <alignment horizontal="left" vertical="top" wrapText="1"/>
    </xf>
    <xf numFmtId="0" fontId="6" fillId="0" borderId="1" xfId="0" applyFont="1" applyBorder="1" applyAlignment="1">
      <alignment horizontal="left" vertical="top" wrapText="1"/>
    </xf>
    <xf numFmtId="0" fontId="0" fillId="8" borderId="0" xfId="0" applyFill="1"/>
    <xf numFmtId="15" fontId="0" fillId="8" borderId="0" xfId="0" applyNumberFormat="1" applyFill="1"/>
    <xf numFmtId="0" fontId="0" fillId="10" borderId="0" xfId="0" applyFont="1" applyFill="1" applyBorder="1" applyAlignment="1">
      <alignment wrapText="1"/>
    </xf>
    <xf numFmtId="0" fontId="10" fillId="9" borderId="4" xfId="1" applyFont="1" applyFill="1" applyBorder="1" applyAlignment="1" applyProtection="1">
      <alignment horizontal="left" wrapText="1" indent="1"/>
    </xf>
    <xf numFmtId="0" fontId="11" fillId="9" borderId="4" xfId="1" applyFont="1" applyFill="1" applyBorder="1" applyAlignment="1" applyProtection="1">
      <alignment horizontal="left" wrapText="1" indent="1"/>
    </xf>
    <xf numFmtId="0" fontId="0" fillId="0" borderId="0" xfId="0" applyAlignment="1">
      <alignment vertical="center"/>
    </xf>
    <xf numFmtId="0" fontId="0" fillId="10" borderId="0" xfId="0" applyFont="1" applyFill="1" applyBorder="1" applyAlignment="1">
      <alignmen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wrapText="1"/>
    </xf>
    <xf numFmtId="9" fontId="0" fillId="0" borderId="0" xfId="12" applyFont="1"/>
    <xf numFmtId="9" fontId="0" fillId="0" borderId="0" xfId="12" applyNumberFormat="1" applyFont="1"/>
    <xf numFmtId="9" fontId="17" fillId="0" borderId="0" xfId="0" applyNumberFormat="1" applyFont="1" applyAlignment="1">
      <alignment horizontal="left" indent="1"/>
    </xf>
    <xf numFmtId="9"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7" borderId="5" xfId="0" applyFill="1" applyBorder="1"/>
    <xf numFmtId="0" fontId="0" fillId="6" borderId="7" xfId="0" applyFill="1" applyBorder="1"/>
    <xf numFmtId="0" fontId="0" fillId="5" borderId="7" xfId="0" applyFill="1" applyBorder="1"/>
    <xf numFmtId="0" fontId="0" fillId="3" borderId="7" xfId="0" applyFill="1" applyBorder="1"/>
    <xf numFmtId="0" fontId="0" fillId="0" borderId="9" xfId="0" applyBorder="1" applyAlignment="1">
      <alignment horizontal="right"/>
    </xf>
    <xf numFmtId="0" fontId="0" fillId="7" borderId="11" xfId="0" applyFill="1" applyBorder="1"/>
    <xf numFmtId="0" fontId="0" fillId="6" borderId="12" xfId="0" applyFill="1" applyBorder="1"/>
    <xf numFmtId="0" fontId="0" fillId="5" borderId="12" xfId="0" applyFill="1" applyBorder="1"/>
    <xf numFmtId="0" fontId="0" fillId="3" borderId="12" xfId="0" applyFill="1" applyBorder="1"/>
    <xf numFmtId="0" fontId="0" fillId="0" borderId="13" xfId="0" applyBorder="1" applyAlignment="1">
      <alignment horizontal="right"/>
    </xf>
    <xf numFmtId="0" fontId="0" fillId="0" borderId="14" xfId="0" applyBorder="1"/>
    <xf numFmtId="0" fontId="10" fillId="9" borderId="3" xfId="1" applyFont="1" applyFill="1" applyBorder="1" applyAlignment="1" applyProtection="1">
      <alignment horizontal="center" wrapText="1"/>
    </xf>
    <xf numFmtId="0" fontId="10" fillId="9" borderId="4" xfId="1" applyFont="1" applyFill="1" applyBorder="1" applyAlignment="1" applyProtection="1">
      <alignment horizontal="center" wrapText="1"/>
    </xf>
    <xf numFmtId="0" fontId="10" fillId="9" borderId="3" xfId="1" applyFont="1" applyFill="1" applyBorder="1" applyAlignment="1" applyProtection="1">
      <alignment horizontal="center" vertical="center" wrapText="1"/>
    </xf>
  </cellXfs>
  <cellStyles count="13">
    <cellStyle name="Lien hypertexte" xfId="2" builtinId="8" hidden="1"/>
    <cellStyle name="Lien hypertexte" xfId="4" builtinId="8" hidden="1"/>
    <cellStyle name="Lien hypertexte" xfId="6" builtinId="8" hidden="1"/>
    <cellStyle name="Lien hypertexte" xfId="8" builtinId="8" hidden="1"/>
    <cellStyle name="Lien hypertexte" xfId="10" builtinId="8" hidden="1"/>
    <cellStyle name="Lien hypertexte visité" xfId="3" builtinId="9" hidden="1"/>
    <cellStyle name="Lien hypertexte visité" xfId="5" builtinId="9" hidden="1"/>
    <cellStyle name="Lien hypertexte visité" xfId="7" builtinId="9" hidden="1"/>
    <cellStyle name="Lien hypertexte visité" xfId="9" builtinId="9" hidden="1"/>
    <cellStyle name="Lien hypertexte visité" xfId="11" builtinId="9" hidden="1"/>
    <cellStyle name="Normal" xfId="0" builtinId="0"/>
    <cellStyle name="Normal 2" xfId="1" xr:uid="{00000000-0005-0000-0000-00000B000000}"/>
    <cellStyle name="Pourcentage" xfId="12" builtinId="5"/>
  </cellStyles>
  <dxfs count="237">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CC0000"/>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FR"/>
              <a:t>Radar ISO 27001</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radarChart>
        <c:radarStyle val="filled"/>
        <c:varyColors val="0"/>
        <c:ser>
          <c:idx val="1"/>
          <c:order val="0"/>
          <c:tx>
            <c:v>Clauses ISO 27001:2013</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'Synthèse ISO 27001'!$A$4:$A$10</c:f>
              <c:strCache>
                <c:ptCount val="7"/>
                <c:pt idx="0">
                  <c:v>Contexte de l'organisation</c:v>
                </c:pt>
                <c:pt idx="1">
                  <c:v>Leadership</c:v>
                </c:pt>
                <c:pt idx="2">
                  <c:v>Planification</c:v>
                </c:pt>
                <c:pt idx="3">
                  <c:v>Support</c:v>
                </c:pt>
                <c:pt idx="4">
                  <c:v>Opérations</c:v>
                </c:pt>
                <c:pt idx="5">
                  <c:v>Evaluation des performances</c:v>
                </c:pt>
                <c:pt idx="6">
                  <c:v>Amélioration</c:v>
                </c:pt>
              </c:strCache>
            </c:strRef>
          </c:cat>
          <c:val>
            <c:numRef>
              <c:f>'Synthèse ISO 27001'!$B$4:$B$10</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0-F1D1-42B2-835E-2CAAB2F68DDF}"/>
            </c:ext>
          </c:extLst>
        </c:ser>
        <c:ser>
          <c:idx val="0"/>
          <c:order val="1"/>
          <c:tx>
            <c:v>Clauses ISO 27001:2013</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'Synthèse ISO 27001'!$A$4:$A$10</c:f>
              <c:strCache>
                <c:ptCount val="7"/>
                <c:pt idx="0">
                  <c:v>Contexte de l'organisation</c:v>
                </c:pt>
                <c:pt idx="1">
                  <c:v>Leadership</c:v>
                </c:pt>
                <c:pt idx="2">
                  <c:v>Planification</c:v>
                </c:pt>
                <c:pt idx="3">
                  <c:v>Support</c:v>
                </c:pt>
                <c:pt idx="4">
                  <c:v>Opérations</c:v>
                </c:pt>
                <c:pt idx="5">
                  <c:v>Evaluation des performances</c:v>
                </c:pt>
                <c:pt idx="6">
                  <c:v>Amélioration</c:v>
                </c:pt>
              </c:strCache>
            </c:strRef>
          </c:cat>
          <c:val>
            <c:numRef>
              <c:f>'Synthèse ISO 27001'!$B$4:$B$10</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1-F1D1-42B2-835E-2CAAB2F68DDF}"/>
            </c:ext>
          </c:extLst>
        </c:ser>
        <c:dLbls>
          <c:showLegendKey val="0"/>
          <c:showVal val="0"/>
          <c:showCatName val="0"/>
          <c:showSerName val="0"/>
          <c:showPercent val="0"/>
          <c:showBubbleSize val="0"/>
        </c:dLbls>
        <c:axId val="-1970121184"/>
        <c:axId val="-2071753184"/>
      </c:radarChart>
      <c:catAx>
        <c:axId val="-1970121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071753184"/>
        <c:crosses val="autoZero"/>
        <c:auto val="1"/>
        <c:lblAlgn val="ctr"/>
        <c:lblOffset val="100"/>
        <c:noMultiLvlLbl val="0"/>
      </c:catAx>
      <c:valAx>
        <c:axId val="-2071753184"/>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970121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Clauses ISO 27001:2013</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'Synthèse ISO 27001'!$A$4:$A$10</c:f>
              <c:strCache>
                <c:ptCount val="7"/>
                <c:pt idx="0">
                  <c:v>Contexte de l'organisation</c:v>
                </c:pt>
                <c:pt idx="1">
                  <c:v>Leadership</c:v>
                </c:pt>
                <c:pt idx="2">
                  <c:v>Planification</c:v>
                </c:pt>
                <c:pt idx="3">
                  <c:v>Support</c:v>
                </c:pt>
                <c:pt idx="4">
                  <c:v>Opérations</c:v>
                </c:pt>
                <c:pt idx="5">
                  <c:v>Evaluation des performances</c:v>
                </c:pt>
                <c:pt idx="6">
                  <c:v>Amélioration</c:v>
                </c:pt>
              </c:strCache>
            </c:strRef>
          </c:cat>
          <c:val>
            <c:numRef>
              <c:f>'Synthèse ISO 27001'!$B$4:$B$10</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0-2C35-4BCD-9AD1-6D5029F5E36F}"/>
            </c:ext>
          </c:extLst>
        </c:ser>
        <c:dLbls>
          <c:showLegendKey val="0"/>
          <c:showVal val="0"/>
          <c:showCatName val="0"/>
          <c:showSerName val="0"/>
          <c:showPercent val="0"/>
          <c:showBubbleSize val="0"/>
        </c:dLbls>
        <c:gapWidth val="150"/>
        <c:shape val="box"/>
        <c:axId val="-2026828480"/>
        <c:axId val="-2105605280"/>
        <c:axId val="-2026375104"/>
      </c:bar3DChart>
      <c:catAx>
        <c:axId val="-202682848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105605280"/>
        <c:crosses val="autoZero"/>
        <c:auto val="1"/>
        <c:lblAlgn val="ctr"/>
        <c:lblOffset val="100"/>
        <c:noMultiLvlLbl val="0"/>
      </c:catAx>
      <c:valAx>
        <c:axId val="-2105605280"/>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2026828480"/>
        <c:crosses val="autoZero"/>
        <c:crossBetween val="between"/>
      </c:valAx>
      <c:serAx>
        <c:axId val="-2026375104"/>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105605280"/>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'Synthèse ISO 27002'!$A$4:$A$17</c:f>
              <c:strCache>
                <c:ptCount val="14"/>
                <c:pt idx="0">
                  <c:v>Politiques de sécurité de l'information</c:v>
                </c:pt>
                <c:pt idx="1">
                  <c:v>Organisation de la sécurité de l'information</c:v>
                </c:pt>
                <c:pt idx="2">
                  <c:v>Sécurité liée aux ressources humaines</c:v>
                </c:pt>
                <c:pt idx="3">
                  <c:v>Gestion des biens</c:v>
                </c:pt>
                <c:pt idx="4">
                  <c:v>Contôle d'accès</c:v>
                </c:pt>
                <c:pt idx="5">
                  <c:v>Cryptographie</c:v>
                </c:pt>
                <c:pt idx="6">
                  <c:v>Sécurité physique et environnementale</c:v>
                </c:pt>
                <c:pt idx="7">
                  <c:v>Sécurité liée à l'exploitation</c:v>
                </c:pt>
                <c:pt idx="8">
                  <c:v>Sécurité des télécommunications</c:v>
                </c:pt>
                <c:pt idx="9">
                  <c:v>Acquisition, développement et maintenance des systèmes</c:v>
                </c:pt>
                <c:pt idx="10">
                  <c:v>Relations avec les fournisseurs</c:v>
                </c:pt>
                <c:pt idx="11">
                  <c:v>Gestion des incidents liés à la sécurité de l'information</c:v>
                </c:pt>
                <c:pt idx="12">
                  <c:v>Aspects de la sécurité de l'information dans la gestion de la continuité de l'activité</c:v>
                </c:pt>
                <c:pt idx="13">
                  <c:v>Conformité</c:v>
                </c:pt>
              </c:strCache>
            </c:strRef>
          </c:cat>
          <c:val>
            <c:numRef>
              <c:f>'Synthèse ISO 27002'!$B$4:$B$17</c:f>
              <c:numCache>
                <c:formatCode>0%</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extLst>
            <c:ext xmlns:c16="http://schemas.microsoft.com/office/drawing/2014/chart" uri="{C3380CC4-5D6E-409C-BE32-E72D297353CC}">
              <c16:uniqueId val="{00000000-CB09-4349-A0EC-B069DCDB3234}"/>
            </c:ext>
          </c:extLst>
        </c:ser>
        <c:dLbls>
          <c:showLegendKey val="0"/>
          <c:showVal val="1"/>
          <c:showCatName val="0"/>
          <c:showSerName val="0"/>
          <c:showPercent val="0"/>
          <c:showBubbleSize val="0"/>
        </c:dLbls>
        <c:gapWidth val="150"/>
        <c:shape val="box"/>
        <c:axId val="-2106727088"/>
        <c:axId val="-2106724768"/>
        <c:axId val="0"/>
      </c:bar3DChart>
      <c:catAx>
        <c:axId val="-210672708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106724768"/>
        <c:crosses val="autoZero"/>
        <c:auto val="1"/>
        <c:lblAlgn val="ctr"/>
        <c:lblOffset val="100"/>
        <c:noMultiLvlLbl val="0"/>
      </c:catAx>
      <c:valAx>
        <c:axId val="-2106724768"/>
        <c:scaling>
          <c:orientation val="minMax"/>
          <c:max val="1"/>
          <c:min val="0"/>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1067270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Répartition et maturité ISO</a:t>
            </a:r>
            <a:r>
              <a:rPr lang="fr-FR" baseline="0"/>
              <a:t> 27002</a:t>
            </a:r>
            <a:endParaRPr lang="fr-F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BE-4F82-BB94-4C3E29EDEE0C}"/>
              </c:ext>
            </c:extLst>
          </c:dPt>
          <c:dPt>
            <c:idx val="1"/>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0BE-4F82-BB94-4C3E29EDEE0C}"/>
              </c:ext>
            </c:extLst>
          </c:dPt>
          <c:dPt>
            <c:idx val="2"/>
            <c:bubble3D val="0"/>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BE-4F82-BB94-4C3E29EDEE0C}"/>
              </c:ext>
            </c:extLst>
          </c:dPt>
          <c:dPt>
            <c:idx val="3"/>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0BE-4F82-BB94-4C3E29EDEE0C}"/>
              </c:ext>
            </c:extLst>
          </c:dPt>
          <c:dLbls>
            <c:dLbl>
              <c:idx val="0"/>
              <c:layout>
                <c:manualLayout>
                  <c:x val="5.8083386923266133E-3"/>
                  <c:y val="-0.271828997670286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BE-4F82-BB94-4C3E29EDEE0C}"/>
                </c:ext>
              </c:extLst>
            </c:dLbl>
            <c:dLbl>
              <c:idx val="1"/>
              <c:layout>
                <c:manualLayout>
                  <c:x val="-1.9887446323632379E-3"/>
                  <c:y val="4.836705771743413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0BE-4F82-BB94-4C3E29EDEE0C}"/>
                </c:ext>
              </c:extLst>
            </c:dLbl>
            <c:dLbl>
              <c:idx val="2"/>
              <c:layout>
                <c:manualLayout>
                  <c:x val="-2.2214385414845349E-2"/>
                  <c:y val="-4.34736922151631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BE-4F82-BB94-4C3E29EDEE0C}"/>
                </c:ext>
              </c:extLst>
            </c:dLbl>
            <c:dLbl>
              <c:idx val="3"/>
              <c:layout>
                <c:manualLayout>
                  <c:x val="-5.9464969964941869E-2"/>
                  <c:y val="2.650397848644685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BE-4F82-BB94-4C3E29EDEE0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'Synthèse ISO 27002'!$A$24:$A$27</c:f>
              <c:strCache>
                <c:ptCount val="4"/>
                <c:pt idx="0">
                  <c:v>NC Majeure</c:v>
                </c:pt>
                <c:pt idx="1">
                  <c:v>NC Mineure</c:v>
                </c:pt>
                <c:pt idx="2">
                  <c:v>Remarque</c:v>
                </c:pt>
                <c:pt idx="3">
                  <c:v>Conforme</c:v>
                </c:pt>
              </c:strCache>
            </c:strRef>
          </c:cat>
          <c:val>
            <c:numRef>
              <c:f>'Synthèse ISO 27002'!$B$24:$B$27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E0BE-4F82-BB94-4C3E29EDEE0C}"/>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3460750</xdr:colOff>
      <xdr:row>1</xdr:row>
      <xdr:rowOff>31996</xdr:rowOff>
    </xdr:to>
    <xdr:pic>
      <xdr:nvPicPr>
        <xdr:cNvPr id="2" name="Image 1" descr="logo ESD academy">
          <a:extLst>
            <a:ext uri="{FF2B5EF4-FFF2-40B4-BE49-F238E27FC236}">
              <a16:creationId xmlns:a16="http://schemas.microsoft.com/office/drawing/2014/main" id="{4DE59841-D3AB-4607-BE0D-DA888E0E5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60750" cy="2057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436244</xdr:colOff>
      <xdr:row>2</xdr:row>
      <xdr:rowOff>133350</xdr:rowOff>
    </xdr:from>
    <xdr:to>
      <xdr:col>12</xdr:col>
      <xdr:colOff>781049</xdr:colOff>
      <xdr:row>29</xdr:row>
      <xdr:rowOff>66675</xdr:rowOff>
    </xdr:to>
    <xdr:graphicFrame macro="">
      <xdr:nvGraphicFramePr>
        <xdr:cNvPr id="2" name="Graphe ISO 2700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29</xdr:row>
      <xdr:rowOff>101600</xdr:rowOff>
    </xdr:from>
    <xdr:to>
      <xdr:col>12</xdr:col>
      <xdr:colOff>776605</xdr:colOff>
      <xdr:row>56</xdr:row>
      <xdr:rowOff>34925</xdr:rowOff>
    </xdr:to>
    <xdr:graphicFrame macro="">
      <xdr:nvGraphicFramePr>
        <xdr:cNvPr id="4" name="Graphe ISO 27001">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254000</xdr:colOff>
      <xdr:row>1</xdr:row>
      <xdr:rowOff>139701</xdr:rowOff>
    </xdr:from>
    <xdr:to>
      <xdr:col>12</xdr:col>
      <xdr:colOff>520701</xdr:colOff>
      <xdr:row>30</xdr:row>
      <xdr:rowOff>63501</xdr:rowOff>
    </xdr:to>
    <xdr:graphicFrame macro="">
      <xdr:nvGraphicFramePr>
        <xdr:cNvPr id="3" name="Graphe ISO 2700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250824</xdr:colOff>
      <xdr:row>31</xdr:row>
      <xdr:rowOff>60324</xdr:rowOff>
    </xdr:from>
    <xdr:to>
      <xdr:col>12</xdr:col>
      <xdr:colOff>533399</xdr:colOff>
      <xdr:row>50</xdr:row>
      <xdr:rowOff>177799</xdr:rowOff>
    </xdr:to>
    <xdr:graphicFrame macro="">
      <xdr:nvGraphicFramePr>
        <xdr:cNvPr id="5" name="Graphique 4">
          <a:extLst>
            <a:ext uri="{FF2B5EF4-FFF2-40B4-BE49-F238E27FC236}">
              <a16:creationId xmlns:a16="http://schemas.microsoft.com/office/drawing/2014/main" id="{FF1A3075-32CF-49A2-843C-4097E7924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tabSelected="1" workbookViewId="0">
      <selection activeCell="A4" sqref="A4"/>
    </sheetView>
  </sheetViews>
  <sheetFormatPr baseColWidth="10" defaultRowHeight="14.5"/>
  <cols>
    <col min="1" max="1" width="209.36328125" customWidth="1"/>
  </cols>
  <sheetData>
    <row r="1" spans="1:1" ht="159.5" customHeight="1"/>
    <row r="2" spans="1:1" s="2" customFormat="1" ht="15" thickBot="1">
      <c r="A2" s="13"/>
    </row>
    <row r="3" spans="1:1" ht="19" thickBot="1">
      <c r="A3" s="54" t="s">
        <v>105</v>
      </c>
    </row>
    <row r="4" spans="1:1" ht="159.5">
      <c r="A4" s="14" t="s">
        <v>239</v>
      </c>
    </row>
    <row r="5" spans="1:1" ht="15" thickBot="1"/>
    <row r="6" spans="1:1" s="2" customFormat="1" ht="19" thickBot="1">
      <c r="A6" s="54" t="s">
        <v>106</v>
      </c>
    </row>
    <row r="7" spans="1:1" s="2" customFormat="1" ht="29">
      <c r="A7" s="14" t="s">
        <v>240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28" zoomScale="120" zoomScaleNormal="120" zoomScalePageLayoutView="120" workbookViewId="0">
      <selection activeCell="B42" sqref="B42:B43"/>
    </sheetView>
  </sheetViews>
  <sheetFormatPr baseColWidth="10" defaultRowHeight="14.5"/>
  <cols>
    <col min="1" max="1" width="56.36328125" customWidth="1"/>
    <col min="2" max="2" width="14.81640625" customWidth="1"/>
    <col min="3" max="3" width="68.36328125" customWidth="1"/>
    <col min="4" max="4" width="8" style="2" customWidth="1"/>
    <col min="5" max="5" width="10.54296875" style="2" customWidth="1"/>
    <col min="6" max="6" width="14.36328125" style="2" customWidth="1"/>
  </cols>
  <sheetData>
    <row r="1" spans="1:6" ht="19" thickBot="1">
      <c r="A1" s="53" t="s">
        <v>16</v>
      </c>
      <c r="B1" s="53" t="s">
        <v>7</v>
      </c>
      <c r="C1" s="53" t="s">
        <v>0</v>
      </c>
      <c r="D1" s="53" t="s">
        <v>17</v>
      </c>
      <c r="E1" s="53" t="s">
        <v>8</v>
      </c>
      <c r="F1" s="53" t="s">
        <v>18</v>
      </c>
    </row>
    <row r="2" spans="1:6">
      <c r="A2" s="15"/>
      <c r="B2" s="2"/>
      <c r="C2" s="15"/>
    </row>
    <row r="3" spans="1:6">
      <c r="A3" s="23" t="s">
        <v>1</v>
      </c>
      <c r="B3" s="23"/>
      <c r="C3" s="23"/>
      <c r="D3" s="23" t="e">
        <f>ROUND(SUM(F4:F7)/SUM(E4:E7),2)</f>
        <v>#N/A</v>
      </c>
      <c r="E3" s="23"/>
      <c r="F3" s="23"/>
    </row>
    <row r="4" spans="1:6" ht="58">
      <c r="A4" s="5" t="s">
        <v>38</v>
      </c>
      <c r="B4" s="1"/>
      <c r="C4" s="5"/>
      <c r="D4" s="8" t="e">
        <f>INDEX('Liste déroulante'!$A$3:$B$6,MATCH(B4,Conformité,0),2)</f>
        <v>#N/A</v>
      </c>
      <c r="E4" s="8">
        <v>1</v>
      </c>
      <c r="F4" s="8" t="e">
        <f>D4*E4</f>
        <v>#N/A</v>
      </c>
    </row>
    <row r="5" spans="1:6" ht="29">
      <c r="A5" s="5" t="s">
        <v>9</v>
      </c>
      <c r="B5" s="1"/>
      <c r="C5" s="5"/>
      <c r="D5" s="8" t="e">
        <f>INDEX('Liste déroulante'!$A$3:$B$6,MATCH(B5,Conformité,0),2)</f>
        <v>#N/A</v>
      </c>
      <c r="E5" s="8">
        <v>1</v>
      </c>
      <c r="F5" s="8" t="e">
        <f t="shared" ref="F5:F7" si="0">D5*E5</f>
        <v>#N/A</v>
      </c>
    </row>
    <row r="6" spans="1:6" ht="29">
      <c r="A6" s="5" t="s">
        <v>228</v>
      </c>
      <c r="B6" s="1"/>
      <c r="C6" s="5"/>
      <c r="D6" s="8" t="e">
        <f>INDEX('Liste déroulante'!$A$3:$B$6,MATCH(B6,Conformité,0),2)</f>
        <v>#N/A</v>
      </c>
      <c r="E6" s="8">
        <v>1</v>
      </c>
      <c r="F6" s="8" t="e">
        <f t="shared" si="0"/>
        <v>#N/A</v>
      </c>
    </row>
    <row r="7" spans="1:6" ht="29">
      <c r="A7" s="5" t="s">
        <v>15</v>
      </c>
      <c r="B7" s="1"/>
      <c r="C7" s="5"/>
      <c r="D7" s="8" t="e">
        <f>INDEX('Liste déroulante'!$A$3:$B$6,MATCH(B7,Conformité,0),2)</f>
        <v>#N/A</v>
      </c>
      <c r="E7" s="8">
        <v>1</v>
      </c>
      <c r="F7" s="8" t="e">
        <f t="shared" si="0"/>
        <v>#N/A</v>
      </c>
    </row>
    <row r="8" spans="1:6">
      <c r="A8" s="17"/>
      <c r="B8" s="3"/>
      <c r="C8" s="18"/>
      <c r="D8" s="4"/>
      <c r="E8" s="3"/>
      <c r="F8" s="3"/>
    </row>
    <row r="9" spans="1:6" s="2" customFormat="1">
      <c r="A9" s="23" t="s">
        <v>2</v>
      </c>
      <c r="B9" s="23"/>
      <c r="C9" s="23"/>
      <c r="D9" s="23" t="e">
        <f>ROUND(SUM(F10:F12)/SUM(E10:E12),2)</f>
        <v>#N/A</v>
      </c>
      <c r="E9" s="23"/>
      <c r="F9" s="23"/>
    </row>
    <row r="10" spans="1:6" ht="29">
      <c r="A10" s="5" t="s">
        <v>19</v>
      </c>
      <c r="B10" s="1"/>
      <c r="C10" s="5"/>
      <c r="D10" s="8" t="e">
        <f>INDEX('Liste déroulante'!$A$3:$B$6,MATCH(B10,Conformité,0),2)</f>
        <v>#N/A</v>
      </c>
      <c r="E10" s="8">
        <v>1</v>
      </c>
      <c r="F10" s="8" t="e">
        <f>D10*E10</f>
        <v>#N/A</v>
      </c>
    </row>
    <row r="11" spans="1:6" ht="43.5">
      <c r="A11" s="5" t="s">
        <v>229</v>
      </c>
      <c r="B11" s="1"/>
      <c r="C11" s="5"/>
      <c r="D11" s="8" t="e">
        <f>INDEX('Liste déroulante'!$A$3:$B$6,MATCH(B11,Conformité,0),2)</f>
        <v>#N/A</v>
      </c>
      <c r="E11" s="8">
        <v>1</v>
      </c>
      <c r="F11" s="8" t="e">
        <f t="shared" ref="F11:F12" si="1">D11*E11</f>
        <v>#N/A</v>
      </c>
    </row>
    <row r="12" spans="1:6" ht="29">
      <c r="A12" s="5" t="s">
        <v>20</v>
      </c>
      <c r="B12" s="1"/>
      <c r="C12" s="5"/>
      <c r="D12" s="8" t="e">
        <f>INDEX('Liste déroulante'!$A$3:$B$6,MATCH(B12,Conformité,0),2)</f>
        <v>#N/A</v>
      </c>
      <c r="E12" s="8">
        <v>1</v>
      </c>
      <c r="F12" s="8" t="e">
        <f t="shared" si="1"/>
        <v>#N/A</v>
      </c>
    </row>
    <row r="13" spans="1:6">
      <c r="A13" s="17"/>
      <c r="B13" s="3"/>
      <c r="C13" s="18"/>
      <c r="D13" s="4"/>
      <c r="E13" s="3"/>
      <c r="F13" s="3"/>
    </row>
    <row r="14" spans="1:6" s="2" customFormat="1">
      <c r="A14" s="23" t="s">
        <v>3</v>
      </c>
      <c r="B14" s="23"/>
      <c r="C14" s="23"/>
      <c r="D14" s="23" t="e">
        <f>(F15+F19)/(E15+E19)</f>
        <v>#N/A</v>
      </c>
      <c r="E14" s="23"/>
      <c r="F14" s="23"/>
    </row>
    <row r="15" spans="1:6">
      <c r="A15" s="16" t="s">
        <v>4</v>
      </c>
      <c r="B15" s="3"/>
      <c r="C15" s="18"/>
      <c r="D15" s="7" t="e">
        <f>ROUND(SUM(F16:F18)/SUM(E16:E18),2)</f>
        <v>#N/A</v>
      </c>
      <c r="E15" s="8">
        <v>1</v>
      </c>
      <c r="F15" s="8" t="e">
        <f>D15*E15</f>
        <v>#N/A</v>
      </c>
    </row>
    <row r="16" spans="1:6" ht="43.5">
      <c r="A16" s="5" t="s">
        <v>21</v>
      </c>
      <c r="B16" s="1"/>
      <c r="C16" s="5"/>
      <c r="D16" s="6" t="e">
        <f>INDEX('Liste déroulante'!$A$3:$B$6,MATCH(B16,Conformité,0),2)</f>
        <v>#N/A</v>
      </c>
      <c r="E16" s="6">
        <v>1</v>
      </c>
      <c r="F16" s="6" t="e">
        <f>D16*E16</f>
        <v>#N/A</v>
      </c>
    </row>
    <row r="17" spans="1:6" ht="72.5">
      <c r="A17" s="5" t="s">
        <v>230</v>
      </c>
      <c r="B17" s="1"/>
      <c r="C17" s="5"/>
      <c r="D17" s="6" t="e">
        <f>INDEX('Liste déroulante'!$A$3:$B$6,MATCH(B17,Conformité,0),2)</f>
        <v>#N/A</v>
      </c>
      <c r="E17" s="6">
        <v>3</v>
      </c>
      <c r="F17" s="6" t="e">
        <f t="shared" ref="F17:F18" si="2">D17*E17</f>
        <v>#N/A</v>
      </c>
    </row>
    <row r="18" spans="1:6" ht="101.5">
      <c r="A18" s="5" t="s">
        <v>108</v>
      </c>
      <c r="B18" s="1"/>
      <c r="C18" s="5"/>
      <c r="D18" s="6" t="e">
        <f>INDEX('Liste déroulante'!$A$3:$B$6,MATCH(B18,Conformité,0),2)</f>
        <v>#N/A</v>
      </c>
      <c r="E18" s="6">
        <v>3</v>
      </c>
      <c r="F18" s="6" t="e">
        <f t="shared" si="2"/>
        <v>#N/A</v>
      </c>
    </row>
    <row r="19" spans="1:6" s="2" customFormat="1" ht="116">
      <c r="A19" s="10" t="s">
        <v>238</v>
      </c>
      <c r="B19" s="1"/>
      <c r="C19" s="5"/>
      <c r="D19" s="8" t="e">
        <f>INDEX('Liste déroulante'!$A$3:$B$6,MATCH(B19,Conformité,0),2)</f>
        <v>#N/A</v>
      </c>
      <c r="E19" s="8">
        <v>1</v>
      </c>
      <c r="F19" s="8" t="e">
        <f t="shared" ref="F19" si="3">D19*E19</f>
        <v>#N/A</v>
      </c>
    </row>
    <row r="20" spans="1:6" s="2" customFormat="1">
      <c r="A20" s="17"/>
      <c r="B20" s="3"/>
      <c r="C20" s="18"/>
      <c r="D20" s="4"/>
      <c r="E20" s="3"/>
      <c r="F20" s="3"/>
    </row>
    <row r="21" spans="1:6" s="2" customFormat="1">
      <c r="A21" s="23" t="s">
        <v>22</v>
      </c>
      <c r="B21" s="23"/>
      <c r="C21" s="23"/>
      <c r="D21" s="23" t="e">
        <f>ROUND(SUM(F22:F26)/SUM(E22:E26),2)</f>
        <v>#N/A</v>
      </c>
      <c r="E21" s="23"/>
      <c r="F21" s="23"/>
    </row>
    <row r="22" spans="1:6" s="2" customFormat="1" ht="29">
      <c r="A22" s="5" t="s">
        <v>23</v>
      </c>
      <c r="B22" s="1"/>
      <c r="C22" s="5"/>
      <c r="D22" s="8" t="e">
        <f>INDEX('Liste déroulante'!$A$3:$B$6,MATCH(B22,Conformité,0),2)</f>
        <v>#N/A</v>
      </c>
      <c r="E22" s="8">
        <v>1</v>
      </c>
      <c r="F22" s="8" t="e">
        <f>D22*E22</f>
        <v>#N/A</v>
      </c>
    </row>
    <row r="23" spans="1:6" s="2" customFormat="1" ht="43.5">
      <c r="A23" s="5" t="s">
        <v>231</v>
      </c>
      <c r="B23" s="1"/>
      <c r="C23" s="5"/>
      <c r="D23" s="8" t="e">
        <f>INDEX('Liste déroulante'!$A$3:$B$6,MATCH(B23,Conformité,0),2)</f>
        <v>#N/A</v>
      </c>
      <c r="E23" s="8">
        <v>1</v>
      </c>
      <c r="F23" s="8" t="e">
        <f t="shared" ref="F23:F25" si="4">D23*E23</f>
        <v>#N/A</v>
      </c>
    </row>
    <row r="24" spans="1:6" s="2" customFormat="1" ht="43.5">
      <c r="A24" s="5" t="s">
        <v>24</v>
      </c>
      <c r="B24" s="1"/>
      <c r="C24" s="5"/>
      <c r="D24" s="8" t="e">
        <f>INDEX('Liste déroulante'!$A$3:$B$6,MATCH(B24,Conformité,0),2)</f>
        <v>#N/A</v>
      </c>
      <c r="E24" s="8">
        <v>3</v>
      </c>
      <c r="F24" s="8" t="e">
        <f t="shared" si="4"/>
        <v>#N/A</v>
      </c>
    </row>
    <row r="25" spans="1:6" s="2" customFormat="1" ht="29">
      <c r="A25" s="5" t="s">
        <v>25</v>
      </c>
      <c r="B25" s="1"/>
      <c r="C25" s="5"/>
      <c r="D25" s="8" t="e">
        <f>INDEX('Liste déroulante'!$A$3:$B$6,MATCH(B25,Conformité,0),2)</f>
        <v>#N/A</v>
      </c>
      <c r="E25" s="8">
        <v>1</v>
      </c>
      <c r="F25" s="8" t="e">
        <f t="shared" si="4"/>
        <v>#N/A</v>
      </c>
    </row>
    <row r="26" spans="1:6" s="2" customFormat="1">
      <c r="A26" s="11" t="s">
        <v>26</v>
      </c>
      <c r="B26" s="9"/>
      <c r="C26" s="19"/>
      <c r="D26" s="7" t="e">
        <f>ROUND(SUM(F27:F29)/SUM(E27:E29),2)</f>
        <v>#N/A</v>
      </c>
      <c r="E26" s="8">
        <v>2</v>
      </c>
      <c r="F26" s="8" t="e">
        <f t="shared" ref="F26" si="5">D26*E26</f>
        <v>#N/A</v>
      </c>
    </row>
    <row r="27" spans="1:6" s="2" customFormat="1" ht="43.5">
      <c r="A27" s="5" t="s">
        <v>27</v>
      </c>
      <c r="B27" s="1"/>
      <c r="C27" s="5"/>
      <c r="D27" s="6" t="e">
        <f>INDEX('Liste déroulante'!$A$3:$B$6,MATCH(B27,Conformité,0),2)</f>
        <v>#N/A</v>
      </c>
      <c r="E27" s="6">
        <v>1</v>
      </c>
      <c r="F27" s="6" t="e">
        <f>D27*E27</f>
        <v>#N/A</v>
      </c>
    </row>
    <row r="28" spans="1:6" s="2" customFormat="1" ht="43.5">
      <c r="A28" s="5" t="s">
        <v>28</v>
      </c>
      <c r="B28" s="1"/>
      <c r="C28" s="5"/>
      <c r="D28" s="6" t="e">
        <f>INDEX('Liste déroulante'!$A$3:$B$6,MATCH(B28,Conformité,0),2)</f>
        <v>#N/A</v>
      </c>
      <c r="E28" s="6">
        <v>3</v>
      </c>
      <c r="F28" s="6" t="e">
        <f t="shared" ref="F28:F29" si="6">D28*E28</f>
        <v>#N/A</v>
      </c>
    </row>
    <row r="29" spans="1:6" s="2" customFormat="1" ht="43.5">
      <c r="A29" s="5" t="s">
        <v>29</v>
      </c>
      <c r="B29" s="1"/>
      <c r="C29" s="5"/>
      <c r="D29" s="6" t="e">
        <f>INDEX('Liste déroulante'!$A$3:$B$6,MATCH(B29,Conformité,0),2)</f>
        <v>#N/A</v>
      </c>
      <c r="E29" s="6">
        <v>3</v>
      </c>
      <c r="F29" s="6" t="e">
        <f t="shared" si="6"/>
        <v>#N/A</v>
      </c>
    </row>
    <row r="30" spans="1:6" s="2" customFormat="1">
      <c r="A30" s="17"/>
      <c r="B30" s="3"/>
      <c r="C30" s="18"/>
      <c r="D30" s="4"/>
      <c r="E30" s="3"/>
      <c r="F30" s="3"/>
    </row>
    <row r="31" spans="1:6" s="2" customFormat="1">
      <c r="A31" s="23" t="s">
        <v>30</v>
      </c>
      <c r="B31" s="23"/>
      <c r="C31" s="23"/>
      <c r="D31" s="23" t="e">
        <f>ROUND(SUM(F32:F34)/SUM(E32:E34),2)</f>
        <v>#N/A</v>
      </c>
      <c r="E31" s="23"/>
      <c r="F31" s="23"/>
    </row>
    <row r="32" spans="1:6" s="2" customFormat="1" ht="29">
      <c r="A32" s="5" t="s">
        <v>39</v>
      </c>
      <c r="B32" s="1"/>
      <c r="C32" s="5"/>
      <c r="D32" s="8" t="e">
        <f>INDEX('Liste déroulante'!$A$3:$B$6,MATCH(B32,Conformité,0),2)</f>
        <v>#N/A</v>
      </c>
      <c r="E32" s="8">
        <v>1</v>
      </c>
      <c r="F32" s="8" t="e">
        <f>D32*E32</f>
        <v>#N/A</v>
      </c>
    </row>
    <row r="33" spans="1:6" s="2" customFormat="1" ht="58">
      <c r="A33" s="5" t="s">
        <v>233</v>
      </c>
      <c r="B33" s="1"/>
      <c r="C33" s="5"/>
      <c r="D33" s="8" t="e">
        <f>INDEX('Liste déroulante'!$A$3:$B$6,MATCH(B33,Conformité,0),2)</f>
        <v>#N/A</v>
      </c>
      <c r="E33" s="8">
        <v>1</v>
      </c>
      <c r="F33" s="8" t="e">
        <f t="shared" ref="F33:F34" si="7">D33*E33</f>
        <v>#N/A</v>
      </c>
    </row>
    <row r="34" spans="1:6" s="2" customFormat="1" ht="58">
      <c r="A34" s="5" t="s">
        <v>232</v>
      </c>
      <c r="B34" s="1"/>
      <c r="C34" s="5"/>
      <c r="D34" s="8" t="e">
        <f>INDEX('Liste déroulante'!$A$3:$B$6,MATCH(B34,Conformité,0),2)</f>
        <v>#N/A</v>
      </c>
      <c r="E34" s="8">
        <v>3</v>
      </c>
      <c r="F34" s="8" t="e">
        <f t="shared" si="7"/>
        <v>#N/A</v>
      </c>
    </row>
    <row r="35" spans="1:6" s="2" customFormat="1">
      <c r="A35" s="17"/>
      <c r="B35" s="3"/>
      <c r="C35" s="18"/>
      <c r="D35" s="4"/>
      <c r="E35" s="3"/>
      <c r="F35" s="3"/>
    </row>
    <row r="36" spans="1:6" s="2" customFormat="1">
      <c r="A36" s="23" t="s">
        <v>5</v>
      </c>
      <c r="B36" s="23"/>
      <c r="C36" s="23"/>
      <c r="D36" s="23" t="e">
        <f>ROUND(SUM(F37:F39)/SUM(E37:E39),2)</f>
        <v>#N/A</v>
      </c>
      <c r="E36" s="23"/>
      <c r="F36" s="23"/>
    </row>
    <row r="37" spans="1:6" s="2" customFormat="1" ht="58">
      <c r="A37" s="5" t="s">
        <v>234</v>
      </c>
      <c r="B37" s="1"/>
      <c r="C37" s="5"/>
      <c r="D37" s="8" t="e">
        <f>INDEX('Liste déroulante'!$A$3:$B$6,MATCH(B37,Conformité,0),2)</f>
        <v>#N/A</v>
      </c>
      <c r="E37" s="8">
        <v>1</v>
      </c>
      <c r="F37" s="8" t="e">
        <f>D37*E37</f>
        <v>#N/A</v>
      </c>
    </row>
    <row r="38" spans="1:6" s="2" customFormat="1" ht="58">
      <c r="A38" s="5" t="s">
        <v>236</v>
      </c>
      <c r="B38" s="1"/>
      <c r="C38" s="5"/>
      <c r="D38" s="8" t="e">
        <f>INDEX('Liste déroulante'!$A$3:$B$6,MATCH(B38,Conformité,0),2)</f>
        <v>#N/A</v>
      </c>
      <c r="E38" s="8">
        <v>1</v>
      </c>
      <c r="F38" s="8" t="e">
        <f t="shared" ref="F38:F39" si="8">D38*E38</f>
        <v>#N/A</v>
      </c>
    </row>
    <row r="39" spans="1:6" s="2" customFormat="1" ht="43.5">
      <c r="A39" s="5" t="s">
        <v>235</v>
      </c>
      <c r="B39" s="1"/>
      <c r="C39" s="5"/>
      <c r="D39" s="8" t="e">
        <f>INDEX('Liste déroulante'!$A$3:$B$6,MATCH(B39,Conformité,0),2)</f>
        <v>#N/A</v>
      </c>
      <c r="E39" s="8">
        <v>3</v>
      </c>
      <c r="F39" s="8" t="e">
        <f t="shared" si="8"/>
        <v>#N/A</v>
      </c>
    </row>
    <row r="40" spans="1:6" s="2" customFormat="1">
      <c r="A40" s="15"/>
      <c r="C40" s="18"/>
      <c r="D40" s="4"/>
    </row>
    <row r="41" spans="1:6" s="2" customFormat="1">
      <c r="A41" s="23" t="s">
        <v>6</v>
      </c>
      <c r="B41" s="23"/>
      <c r="C41" s="23"/>
      <c r="D41" s="23" t="e">
        <f>ROUND(SUM(F42:F43)/SUM(E42:E43),2)</f>
        <v>#N/A</v>
      </c>
      <c r="E41" s="23"/>
      <c r="F41" s="23"/>
    </row>
    <row r="42" spans="1:6" s="2" customFormat="1" ht="43.5">
      <c r="A42" s="5" t="s">
        <v>237</v>
      </c>
      <c r="B42" s="1"/>
      <c r="C42" s="5"/>
      <c r="D42" s="8" t="e">
        <f>INDEX('Liste déroulante'!$A$3:$B$6,MATCH(B42,Conformité,0),2)</f>
        <v>#N/A</v>
      </c>
      <c r="E42" s="8">
        <v>1</v>
      </c>
      <c r="F42" s="8" t="e">
        <f>D42*E42</f>
        <v>#N/A</v>
      </c>
    </row>
    <row r="43" spans="1:6" s="2" customFormat="1">
      <c r="A43" s="10" t="s">
        <v>31</v>
      </c>
      <c r="B43" s="1"/>
      <c r="C43" s="5"/>
      <c r="D43" s="8" t="e">
        <f>INDEX('Liste déroulante'!$A$3:$B$6,MATCH(B43,Conformité,0),2)</f>
        <v>#N/A</v>
      </c>
      <c r="E43" s="8">
        <v>1</v>
      </c>
      <c r="F43" s="8" t="e">
        <f t="shared" ref="F43" si="9">D43*E43</f>
        <v>#N/A</v>
      </c>
    </row>
  </sheetData>
  <conditionalFormatting sqref="B7">
    <cfRule type="expression" dxfId="236" priority="47">
      <formula>B7="NC Majeure"</formula>
    </cfRule>
  </conditionalFormatting>
  <conditionalFormatting sqref="B10:B12">
    <cfRule type="expression" dxfId="235" priority="42">
      <formula>B10="NC Majeure"</formula>
    </cfRule>
  </conditionalFormatting>
  <conditionalFormatting sqref="B16:B18">
    <cfRule type="expression" dxfId="234" priority="37">
      <formula>B16="NC Majeure"</formula>
    </cfRule>
  </conditionalFormatting>
  <conditionalFormatting sqref="B19">
    <cfRule type="expression" dxfId="233" priority="32">
      <formula>B19="NC Majeure"</formula>
    </cfRule>
  </conditionalFormatting>
  <conditionalFormatting sqref="B25">
    <cfRule type="expression" dxfId="232" priority="27">
      <formula>B25="NC Majeure"</formula>
    </cfRule>
  </conditionalFormatting>
  <conditionalFormatting sqref="B26">
    <cfRule type="expression" dxfId="231" priority="22">
      <formula>B26="NC Majeure"</formula>
    </cfRule>
  </conditionalFormatting>
  <conditionalFormatting sqref="B27:B29">
    <cfRule type="expression" dxfId="230" priority="17">
      <formula>B27="NC Majeure"</formula>
    </cfRule>
  </conditionalFormatting>
  <dataValidations count="1">
    <dataValidation type="list" allowBlank="1" showInputMessage="1" showErrorMessage="1" sqref="B4:B7 B10:B12 B16:B19 B22:B29 B32:B34 B37:B39 B42:B43" xr:uid="{00000000-0002-0000-0100-000000000000}">
      <formula1>Conformité</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43" operator="equal" id="{8A10BEEA-45CF-4DBE-BEBB-2BBF0B575DB8}">
            <xm:f>'Liste déroulante'!$A$3</xm:f>
            <x14:dxf>
              <fill>
                <patternFill>
                  <bgColor rgb="FF92D050"/>
                </patternFill>
              </fill>
            </x14:dxf>
          </x14:cfRule>
          <x14:cfRule type="cellIs" priority="44" operator="equal" id="{87FDE256-ABF6-427D-9CAB-4808F1E1F001}">
            <xm:f>'Liste déroulante'!$A$4</xm:f>
            <x14:dxf>
              <fill>
                <patternFill>
                  <bgColor rgb="FFFFFF00"/>
                </patternFill>
              </fill>
            </x14:dxf>
          </x14:cfRule>
          <x14:cfRule type="cellIs" priority="45" operator="equal" id="{D3054C06-784C-49A7-91BA-513899B65AB3}">
            <xm:f>'Liste déroulante'!$A$5</xm:f>
            <x14:dxf>
              <fill>
                <patternFill>
                  <bgColor rgb="FFFFC000"/>
                </patternFill>
              </fill>
            </x14:dxf>
          </x14:cfRule>
          <x14:cfRule type="cellIs" priority="46" operator="equal" id="{5701B208-59DC-4501-817C-E04D6367C8EE}">
            <xm:f>'Liste déroulante'!$A$6</xm:f>
            <x14:dxf>
              <fill>
                <patternFill>
                  <bgColor rgb="FFFF0000"/>
                </patternFill>
              </fill>
            </x14:dxf>
          </x14:cfRule>
          <xm:sqref>B4:B7</xm:sqref>
        </x14:conditionalFormatting>
        <x14:conditionalFormatting xmlns:xm="http://schemas.microsoft.com/office/excel/2006/main">
          <x14:cfRule type="cellIs" priority="38" operator="equal" id="{55F3BFB6-664B-40D5-BCD8-7A0E760B5613}">
            <xm:f>'Liste déroulante'!$A$3</xm:f>
            <x14:dxf>
              <fill>
                <patternFill>
                  <bgColor rgb="FF92D050"/>
                </patternFill>
              </fill>
            </x14:dxf>
          </x14:cfRule>
          <x14:cfRule type="cellIs" priority="39" operator="equal" id="{39C9E96F-C3E6-4A2F-A298-4C3E6B714B0F}">
            <xm:f>'Liste déroulante'!$A$4</xm:f>
            <x14:dxf>
              <fill>
                <patternFill>
                  <bgColor rgb="FFFFFF00"/>
                </patternFill>
              </fill>
            </x14:dxf>
          </x14:cfRule>
          <x14:cfRule type="cellIs" priority="40" operator="equal" id="{018EF2D6-C554-443B-ACA1-CC74DECC45BA}">
            <xm:f>'Liste déroulante'!$A$5</xm:f>
            <x14:dxf>
              <fill>
                <patternFill>
                  <bgColor rgb="FFFFC000"/>
                </patternFill>
              </fill>
            </x14:dxf>
          </x14:cfRule>
          <x14:cfRule type="cellIs" priority="41" operator="equal" id="{4DE498FE-9D56-4288-83D4-8095E2106EF4}">
            <xm:f>'Liste déroulante'!$A$6</xm:f>
            <x14:dxf>
              <fill>
                <patternFill>
                  <bgColor rgb="FFFF0000"/>
                </patternFill>
              </fill>
            </x14:dxf>
          </x14:cfRule>
          <xm:sqref>B10:B12</xm:sqref>
        </x14:conditionalFormatting>
        <x14:conditionalFormatting xmlns:xm="http://schemas.microsoft.com/office/excel/2006/main">
          <x14:cfRule type="cellIs" priority="33" operator="equal" id="{46D8BB29-E8A3-4A66-8C50-9F08ACC72392}">
            <xm:f>'Liste déroulante'!$A$3</xm:f>
            <x14:dxf>
              <fill>
                <patternFill>
                  <bgColor rgb="FF92D050"/>
                </patternFill>
              </fill>
            </x14:dxf>
          </x14:cfRule>
          <x14:cfRule type="cellIs" priority="34" operator="equal" id="{3B4027FF-1634-4C02-9483-606BFA25C98C}">
            <xm:f>'Liste déroulante'!$A$4</xm:f>
            <x14:dxf>
              <fill>
                <patternFill>
                  <bgColor rgb="FFFFFF00"/>
                </patternFill>
              </fill>
            </x14:dxf>
          </x14:cfRule>
          <x14:cfRule type="cellIs" priority="35" operator="equal" id="{3FC58565-580A-4EA8-B35D-94D830BB11EA}">
            <xm:f>'Liste déroulante'!$A$5</xm:f>
            <x14:dxf>
              <fill>
                <patternFill>
                  <bgColor rgb="FFFFC000"/>
                </patternFill>
              </fill>
            </x14:dxf>
          </x14:cfRule>
          <x14:cfRule type="cellIs" priority="36" operator="equal" id="{0408D0A1-B5F1-4F58-B611-21C19EA3702F}">
            <xm:f>'Liste déroulante'!$A$6</xm:f>
            <x14:dxf>
              <fill>
                <patternFill>
                  <bgColor rgb="FFFF0000"/>
                </patternFill>
              </fill>
            </x14:dxf>
          </x14:cfRule>
          <xm:sqref>B16:B18</xm:sqref>
        </x14:conditionalFormatting>
        <x14:conditionalFormatting xmlns:xm="http://schemas.microsoft.com/office/excel/2006/main">
          <x14:cfRule type="cellIs" priority="28" operator="equal" id="{F20B9A76-AC0B-4BE3-856E-4249F2DF3775}">
            <xm:f>'Liste déroulante'!$A$3</xm:f>
            <x14:dxf>
              <fill>
                <patternFill>
                  <bgColor rgb="FF92D050"/>
                </patternFill>
              </fill>
            </x14:dxf>
          </x14:cfRule>
          <x14:cfRule type="cellIs" priority="29" operator="equal" id="{9FFC0A4F-3CE6-4998-BD32-1B3D1EDD848D}">
            <xm:f>'Liste déroulante'!$A$4</xm:f>
            <x14:dxf>
              <fill>
                <patternFill>
                  <bgColor rgb="FFFFFF00"/>
                </patternFill>
              </fill>
            </x14:dxf>
          </x14:cfRule>
          <x14:cfRule type="cellIs" priority="30" operator="equal" id="{70A16B0D-D339-4F2D-BF0D-92A0AB7F5440}">
            <xm:f>'Liste déroulante'!$A$5</xm:f>
            <x14:dxf>
              <fill>
                <patternFill>
                  <bgColor rgb="FFFFC000"/>
                </patternFill>
              </fill>
            </x14:dxf>
          </x14:cfRule>
          <x14:cfRule type="cellIs" priority="31" operator="equal" id="{A6979290-9CC1-4F3D-9D78-CFCD9E4E52A3}">
            <xm:f>'Liste déroulante'!$A$6</xm:f>
            <x14:dxf>
              <fill>
                <patternFill>
                  <bgColor rgb="FFFF0000"/>
                </patternFill>
              </fill>
            </x14:dxf>
          </x14:cfRule>
          <xm:sqref>B19</xm:sqref>
        </x14:conditionalFormatting>
        <x14:conditionalFormatting xmlns:xm="http://schemas.microsoft.com/office/excel/2006/main">
          <x14:cfRule type="cellIs" priority="23" operator="equal" id="{8D021435-7AC6-4850-A3DD-43040B8C2001}">
            <xm:f>'Liste déroulante'!$A$3</xm:f>
            <x14:dxf>
              <fill>
                <patternFill>
                  <bgColor rgb="FF92D050"/>
                </patternFill>
              </fill>
            </x14:dxf>
          </x14:cfRule>
          <x14:cfRule type="cellIs" priority="24" operator="equal" id="{5D987251-77B5-4589-91AD-731D9C8D78FE}">
            <xm:f>'Liste déroulante'!$A$4</xm:f>
            <x14:dxf>
              <fill>
                <patternFill>
                  <bgColor rgb="FFFFFF00"/>
                </patternFill>
              </fill>
            </x14:dxf>
          </x14:cfRule>
          <x14:cfRule type="cellIs" priority="25" operator="equal" id="{943B371B-14A4-4CD5-BD40-B84145F46F89}">
            <xm:f>'Liste déroulante'!$A$5</xm:f>
            <x14:dxf>
              <fill>
                <patternFill>
                  <bgColor rgb="FFFFC000"/>
                </patternFill>
              </fill>
            </x14:dxf>
          </x14:cfRule>
          <x14:cfRule type="cellIs" priority="26" operator="equal" id="{8840D332-4F62-4235-B4A6-66AA5AF34180}">
            <xm:f>'Liste déroulante'!$A$6</xm:f>
            <x14:dxf>
              <fill>
                <patternFill>
                  <bgColor rgb="FFFF0000"/>
                </patternFill>
              </fill>
            </x14:dxf>
          </x14:cfRule>
          <xm:sqref>B22:B25</xm:sqref>
        </x14:conditionalFormatting>
        <x14:conditionalFormatting xmlns:xm="http://schemas.microsoft.com/office/excel/2006/main">
          <x14:cfRule type="cellIs" priority="18" operator="equal" id="{172D24DD-D944-4B24-8060-691CFC9DC638}">
            <xm:f>'Liste déroulante'!$A$3</xm:f>
            <x14:dxf>
              <fill>
                <patternFill>
                  <bgColor rgb="FF92D050"/>
                </patternFill>
              </fill>
            </x14:dxf>
          </x14:cfRule>
          <x14:cfRule type="cellIs" priority="19" operator="equal" id="{25243DF2-4373-4C27-B74C-2EBE85AFD6A5}">
            <xm:f>'Liste déroulante'!$A$4</xm:f>
            <x14:dxf>
              <fill>
                <patternFill>
                  <bgColor rgb="FFFFFF00"/>
                </patternFill>
              </fill>
            </x14:dxf>
          </x14:cfRule>
          <x14:cfRule type="cellIs" priority="20" operator="equal" id="{68413D22-16DF-4B4E-AACD-22189611D6F3}">
            <xm:f>'Liste déroulante'!$A$5</xm:f>
            <x14:dxf>
              <fill>
                <patternFill>
                  <bgColor rgb="FFFFC000"/>
                </patternFill>
              </fill>
            </x14:dxf>
          </x14:cfRule>
          <x14:cfRule type="cellIs" priority="21" operator="equal" id="{772D5349-EDE7-4D65-AFA4-0E64E495041F}">
            <xm:f>'Liste déroulante'!$A$6</xm:f>
            <x14:dxf>
              <fill>
                <patternFill>
                  <bgColor rgb="FFFF0000"/>
                </patternFill>
              </fill>
            </x14:dxf>
          </x14:cfRule>
          <xm:sqref>B26</xm:sqref>
        </x14:conditionalFormatting>
        <x14:conditionalFormatting xmlns:xm="http://schemas.microsoft.com/office/excel/2006/main">
          <x14:cfRule type="cellIs" priority="13" operator="equal" id="{A843A321-C474-47D7-B8BE-D515A7306D2B}">
            <xm:f>'Liste déroulante'!$A$3</xm:f>
            <x14:dxf>
              <fill>
                <patternFill>
                  <bgColor rgb="FF92D050"/>
                </patternFill>
              </fill>
            </x14:dxf>
          </x14:cfRule>
          <x14:cfRule type="cellIs" priority="14" operator="equal" id="{07AEA000-99EC-4029-8DCE-38BE329BAF9E}">
            <xm:f>'Liste déroulante'!$A$4</xm:f>
            <x14:dxf>
              <fill>
                <patternFill>
                  <bgColor rgb="FFFFFF00"/>
                </patternFill>
              </fill>
            </x14:dxf>
          </x14:cfRule>
          <x14:cfRule type="cellIs" priority="15" operator="equal" id="{B3248371-8822-4314-9FAD-F2BFB9087A82}">
            <xm:f>'Liste déroulante'!$A$5</xm:f>
            <x14:dxf>
              <fill>
                <patternFill>
                  <bgColor rgb="FFFFC000"/>
                </patternFill>
              </fill>
            </x14:dxf>
          </x14:cfRule>
          <x14:cfRule type="cellIs" priority="16" operator="equal" id="{5CB66910-58D2-44C8-A748-7497D07F44DE}">
            <xm:f>'Liste déroulante'!$A$6</xm:f>
            <x14:dxf>
              <fill>
                <patternFill>
                  <bgColor rgb="FFFF0000"/>
                </patternFill>
              </fill>
            </x14:dxf>
          </x14:cfRule>
          <xm:sqref>B27:B29</xm:sqref>
        </x14:conditionalFormatting>
        <x14:conditionalFormatting xmlns:xm="http://schemas.microsoft.com/office/excel/2006/main">
          <x14:cfRule type="cellIs" priority="9" operator="equal" id="{8CDE8255-AC4F-4717-AD58-B24353CBC1D6}">
            <xm:f>'Liste déroulante'!$A$3</xm:f>
            <x14:dxf>
              <fill>
                <patternFill>
                  <bgColor rgb="FF92D050"/>
                </patternFill>
              </fill>
            </x14:dxf>
          </x14:cfRule>
          <x14:cfRule type="cellIs" priority="10" operator="equal" id="{BF57E117-B5A8-49E8-9FB0-3873747DA608}">
            <xm:f>'Liste déroulante'!$A$4</xm:f>
            <x14:dxf>
              <fill>
                <patternFill>
                  <bgColor rgb="FFFFFF00"/>
                </patternFill>
              </fill>
            </x14:dxf>
          </x14:cfRule>
          <x14:cfRule type="cellIs" priority="11" operator="equal" id="{528A3463-574F-48F6-A32C-9531067ED22A}">
            <xm:f>'Liste déroulante'!$A$5</xm:f>
            <x14:dxf>
              <fill>
                <patternFill>
                  <bgColor rgb="FFFFC000"/>
                </patternFill>
              </fill>
            </x14:dxf>
          </x14:cfRule>
          <x14:cfRule type="cellIs" priority="12" operator="equal" id="{8AE65E08-3F04-451C-BEEC-ABFB0ECB5F3A}">
            <xm:f>'Liste déroulante'!$A$6</xm:f>
            <x14:dxf>
              <fill>
                <patternFill>
                  <bgColor rgb="FFFF0000"/>
                </patternFill>
              </fill>
            </x14:dxf>
          </x14:cfRule>
          <xm:sqref>B32:B34</xm:sqref>
        </x14:conditionalFormatting>
        <x14:conditionalFormatting xmlns:xm="http://schemas.microsoft.com/office/excel/2006/main">
          <x14:cfRule type="cellIs" priority="5" operator="equal" id="{4E80E874-8965-4B10-8394-89AF73F383D3}">
            <xm:f>'Liste déroulante'!$A$3</xm:f>
            <x14:dxf>
              <fill>
                <patternFill>
                  <bgColor rgb="FF92D050"/>
                </patternFill>
              </fill>
            </x14:dxf>
          </x14:cfRule>
          <x14:cfRule type="cellIs" priority="6" operator="equal" id="{1F3721F8-B380-4D8F-9A1E-41616975BA0D}">
            <xm:f>'Liste déroulante'!$A$4</xm:f>
            <x14:dxf>
              <fill>
                <patternFill>
                  <bgColor rgb="FFFFFF00"/>
                </patternFill>
              </fill>
            </x14:dxf>
          </x14:cfRule>
          <x14:cfRule type="cellIs" priority="7" operator="equal" id="{E885F7E9-0A26-4AF4-B29E-C107EB3B31EC}">
            <xm:f>'Liste déroulante'!$A$5</xm:f>
            <x14:dxf>
              <fill>
                <patternFill>
                  <bgColor rgb="FFFFC000"/>
                </patternFill>
              </fill>
            </x14:dxf>
          </x14:cfRule>
          <x14:cfRule type="cellIs" priority="8" operator="equal" id="{1E9FE22E-A3E8-4E48-A0A3-AB6514CA4D89}">
            <xm:f>'Liste déroulante'!$A$6</xm:f>
            <x14:dxf>
              <fill>
                <patternFill>
                  <bgColor rgb="FFFF0000"/>
                </patternFill>
              </fill>
            </x14:dxf>
          </x14:cfRule>
          <xm:sqref>B37:B39</xm:sqref>
        </x14:conditionalFormatting>
        <x14:conditionalFormatting xmlns:xm="http://schemas.microsoft.com/office/excel/2006/main">
          <x14:cfRule type="cellIs" priority="1" operator="equal" id="{EAAB2A99-E135-45EE-BD3B-6945607DBC42}">
            <xm:f>'Liste déroulante'!$A$3</xm:f>
            <x14:dxf>
              <fill>
                <patternFill>
                  <bgColor rgb="FF92D050"/>
                </patternFill>
              </fill>
            </x14:dxf>
          </x14:cfRule>
          <x14:cfRule type="cellIs" priority="2" operator="equal" id="{4DF36B84-A007-406D-852B-0CD8AFC6E8E2}">
            <xm:f>'Liste déroulante'!$A$4</xm:f>
            <x14:dxf>
              <fill>
                <patternFill>
                  <bgColor rgb="FFFFFF00"/>
                </patternFill>
              </fill>
            </x14:dxf>
          </x14:cfRule>
          <x14:cfRule type="cellIs" priority="3" operator="equal" id="{D1660ED8-0887-4E35-B7FD-3841A3F18832}">
            <xm:f>'Liste déroulante'!$A$5</xm:f>
            <x14:dxf>
              <fill>
                <patternFill>
                  <bgColor rgb="FFFFC000"/>
                </patternFill>
              </fill>
            </x14:dxf>
          </x14:cfRule>
          <x14:cfRule type="cellIs" priority="4" operator="equal" id="{1E47687E-3425-4B03-BCFD-C6DF4A91443D}">
            <xm:f>'Liste déroulante'!$A$6</xm:f>
            <x14:dxf>
              <fill>
                <patternFill>
                  <bgColor rgb="FFFF0000"/>
                </patternFill>
              </fill>
            </x14:dxf>
          </x14:cfRule>
          <xm:sqref>B42:B43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election activeCell="N13" sqref="N13"/>
    </sheetView>
  </sheetViews>
  <sheetFormatPr baseColWidth="10" defaultRowHeight="14.5"/>
  <cols>
    <col min="1" max="1" width="50.36328125" customWidth="1"/>
  </cols>
  <sheetData>
    <row r="1" spans="1:2" ht="15" thickBot="1"/>
    <row r="2" spans="1:2" s="2" customFormat="1" ht="19" thickBot="1">
      <c r="A2" s="24" t="s">
        <v>32</v>
      </c>
    </row>
    <row r="3" spans="1:2" ht="15" thickBot="1"/>
    <row r="4" spans="1:2">
      <c r="A4" s="36" t="s">
        <v>33</v>
      </c>
      <c r="B4" s="37" t="e">
        <f>'Clauses ISO 27001'!D3</f>
        <v>#N/A</v>
      </c>
    </row>
    <row r="5" spans="1:2">
      <c r="A5" s="38" t="s">
        <v>35</v>
      </c>
      <c r="B5" s="39" t="e">
        <f>'Clauses ISO 27001'!D9</f>
        <v>#N/A</v>
      </c>
    </row>
    <row r="6" spans="1:2">
      <c r="A6" s="38" t="s">
        <v>40</v>
      </c>
      <c r="B6" s="39" t="e">
        <f>'Clauses ISO 27001'!D14</f>
        <v>#N/A</v>
      </c>
    </row>
    <row r="7" spans="1:2">
      <c r="A7" s="38" t="s">
        <v>34</v>
      </c>
      <c r="B7" s="39" t="e">
        <f>'Clauses ISO 27001'!D21</f>
        <v>#N/A</v>
      </c>
    </row>
    <row r="8" spans="1:2">
      <c r="A8" s="38" t="s">
        <v>41</v>
      </c>
      <c r="B8" s="39" t="e">
        <f>'Clauses ISO 27001'!D31</f>
        <v>#N/A</v>
      </c>
    </row>
    <row r="9" spans="1:2">
      <c r="A9" s="38" t="s">
        <v>42</v>
      </c>
      <c r="B9" s="39" t="e">
        <f>'Clauses ISO 27001'!D36</f>
        <v>#N/A</v>
      </c>
    </row>
    <row r="10" spans="1:2" ht="15" thickBot="1">
      <c r="A10" s="40" t="s">
        <v>43</v>
      </c>
      <c r="B10" s="41" t="e">
        <f>'Clauses ISO 27001'!D41</f>
        <v>#N/A</v>
      </c>
    </row>
    <row r="13" spans="1:2" ht="15" thickBot="1"/>
    <row r="14" spans="1:2" ht="19" thickBot="1">
      <c r="A14" s="24" t="s">
        <v>36</v>
      </c>
      <c r="B14" s="12"/>
    </row>
    <row r="15" spans="1:2" ht="15" thickBot="1"/>
    <row r="16" spans="1:2">
      <c r="A16" s="42" t="str">
        <f>'Liste déroulante'!A6</f>
        <v>NC Majeure</v>
      </c>
      <c r="B16" s="37">
        <f>COUNTIF('Clauses ISO 27001'!$B$4:$B$43,'Liste déroulante'!A6)</f>
        <v>0</v>
      </c>
    </row>
    <row r="17" spans="1:2">
      <c r="A17" s="43" t="str">
        <f>'Liste déroulante'!A5</f>
        <v>NC Mineure</v>
      </c>
      <c r="B17" s="39">
        <f>COUNTIF('Clauses ISO 27001'!$B$4:$B$43,'Liste déroulante'!A5)</f>
        <v>0</v>
      </c>
    </row>
    <row r="18" spans="1:2">
      <c r="A18" s="44" t="str">
        <f>'Liste déroulante'!A4</f>
        <v>Remarque</v>
      </c>
      <c r="B18" s="39">
        <f>COUNTIF('Clauses ISO 27001'!$B$4:$B$43,'Liste déroulante'!A4)</f>
        <v>0</v>
      </c>
    </row>
    <row r="19" spans="1:2">
      <c r="A19" s="45" t="str">
        <f>'Liste déroulante'!A3</f>
        <v>Conforme</v>
      </c>
      <c r="B19" s="39">
        <f>COUNTIF('Clauses ISO 27001'!$B$4:$B$43,'Liste déroulante'!A3)</f>
        <v>0</v>
      </c>
    </row>
    <row r="20" spans="1:2" ht="15" thickBot="1">
      <c r="A20" s="46" t="s">
        <v>37</v>
      </c>
      <c r="B20" s="41">
        <f>SUM(B16:B19)</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78"/>
  <sheetViews>
    <sheetView topLeftCell="A172" zoomScale="120" zoomScaleNormal="120" zoomScalePageLayoutView="120" workbookViewId="0">
      <selection activeCell="B176" sqref="B176:B178"/>
    </sheetView>
  </sheetViews>
  <sheetFormatPr baseColWidth="10" defaultColWidth="11.36328125" defaultRowHeight="14.5"/>
  <cols>
    <col min="1" max="1" width="59.81640625" style="2" customWidth="1"/>
    <col min="2" max="2" width="15.26953125" style="2" customWidth="1"/>
    <col min="3" max="3" width="74.36328125" style="26" customWidth="1"/>
    <col min="4" max="4" width="10.6328125" style="2" customWidth="1"/>
    <col min="5" max="5" width="12.81640625" style="2" customWidth="1"/>
    <col min="6" max="6" width="14" style="2" bestFit="1" customWidth="1"/>
    <col min="7" max="16384" width="11.36328125" style="2"/>
  </cols>
  <sheetData>
    <row r="1" spans="1:6" ht="19" thickBot="1">
      <c r="A1" s="53" t="s">
        <v>107</v>
      </c>
      <c r="B1" s="53" t="s">
        <v>7</v>
      </c>
      <c r="C1" s="55"/>
      <c r="D1" s="53" t="s">
        <v>17</v>
      </c>
      <c r="E1" s="53" t="s">
        <v>8</v>
      </c>
      <c r="F1" s="53" t="s">
        <v>18</v>
      </c>
    </row>
    <row r="2" spans="1:6">
      <c r="A2" s="15"/>
    </row>
    <row r="3" spans="1:6">
      <c r="A3" s="23" t="s">
        <v>86</v>
      </c>
      <c r="B3" s="23"/>
      <c r="C3" s="27"/>
      <c r="D3" s="23" t="e">
        <f>D4</f>
        <v>#N/A</v>
      </c>
      <c r="E3" s="23"/>
      <c r="F3" s="23"/>
    </row>
    <row r="4" spans="1:6">
      <c r="A4" s="16" t="s">
        <v>109</v>
      </c>
      <c r="B4" s="3"/>
      <c r="C4" s="28"/>
      <c r="D4" s="7" t="e">
        <f>ROUND(SUM(F5:F6)/SUM(E5:E6),2)</f>
        <v>#N/A</v>
      </c>
      <c r="E4" s="8">
        <v>1</v>
      </c>
      <c r="F4" s="8" t="e">
        <f>D4*E4</f>
        <v>#N/A</v>
      </c>
    </row>
    <row r="5" spans="1:6" ht="58">
      <c r="A5" s="5" t="s">
        <v>114</v>
      </c>
      <c r="B5" s="1"/>
      <c r="C5" s="29"/>
      <c r="D5" s="6" t="e">
        <f>INDEX('Liste déroulante'!$A$3:$B$6,MATCH(B5,Conformité,0),2)</f>
        <v>#N/A</v>
      </c>
      <c r="E5" s="6">
        <v>1</v>
      </c>
      <c r="F5" s="6" t="e">
        <f>D5*E5</f>
        <v>#N/A</v>
      </c>
    </row>
    <row r="6" spans="1:6" ht="72.5">
      <c r="A6" s="5" t="s">
        <v>115</v>
      </c>
      <c r="B6" s="1"/>
      <c r="C6" s="30"/>
      <c r="D6" s="6" t="e">
        <f>INDEX('Liste déroulante'!$A$3:$B$6,MATCH(B6,Conformité,0),2)</f>
        <v>#N/A</v>
      </c>
      <c r="E6" s="6">
        <v>1</v>
      </c>
      <c r="F6" s="6" t="e">
        <f t="shared" ref="F6" si="0">D6*E6</f>
        <v>#N/A</v>
      </c>
    </row>
    <row r="7" spans="1:6">
      <c r="A7" s="17"/>
      <c r="B7" s="3"/>
      <c r="C7" s="28"/>
      <c r="D7" s="4"/>
      <c r="E7" s="3"/>
      <c r="F7" s="3"/>
    </row>
    <row r="8" spans="1:6">
      <c r="A8" s="23" t="s">
        <v>44</v>
      </c>
      <c r="B8" s="23"/>
      <c r="C8" s="27"/>
      <c r="D8" s="23" t="e">
        <f>ROUND((F9+F15)/(E9+E15),2)</f>
        <v>#N/A</v>
      </c>
      <c r="E8" s="23"/>
      <c r="F8" s="23"/>
    </row>
    <row r="9" spans="1:6">
      <c r="A9" s="16" t="s">
        <v>45</v>
      </c>
      <c r="B9" s="3"/>
      <c r="C9" s="28"/>
      <c r="D9" s="7" t="e">
        <f>ROUND(SUM(F10:F14)/SUM(E10:E14),2)</f>
        <v>#N/A</v>
      </c>
      <c r="E9" s="8">
        <v>3</v>
      </c>
      <c r="F9" s="8" t="e">
        <f>D9*E9</f>
        <v>#N/A</v>
      </c>
    </row>
    <row r="10" spans="1:6" ht="57.5">
      <c r="A10" s="5" t="s">
        <v>116</v>
      </c>
      <c r="B10" s="1"/>
      <c r="C10" s="29"/>
      <c r="D10" s="6" t="e">
        <f>INDEX('Liste déroulante'!$A$3:$B$6,MATCH(B10,Conformité,0),2)</f>
        <v>#N/A</v>
      </c>
      <c r="E10" s="6">
        <v>1</v>
      </c>
      <c r="F10" s="6" t="e">
        <f>D10*E10</f>
        <v>#N/A</v>
      </c>
    </row>
    <row r="11" spans="1:6" ht="72.5">
      <c r="A11" s="5" t="s">
        <v>117</v>
      </c>
      <c r="B11" s="1"/>
      <c r="C11" s="29"/>
      <c r="D11" s="6" t="e">
        <f>INDEX('Liste déroulante'!$A$3:$B$6,MATCH(B11,Conformité,0),2)</f>
        <v>#N/A</v>
      </c>
      <c r="E11" s="6">
        <v>1</v>
      </c>
      <c r="F11" s="6" t="e">
        <f t="shared" ref="F11:F13" si="1">D11*E11</f>
        <v>#N/A</v>
      </c>
    </row>
    <row r="12" spans="1:6" ht="43.5">
      <c r="A12" s="5" t="s">
        <v>118</v>
      </c>
      <c r="B12" s="1"/>
      <c r="C12" s="29"/>
      <c r="D12" s="6" t="e">
        <f>INDEX('Liste déroulante'!$A$3:$B$6,MATCH(B12,Conformité,0),2)</f>
        <v>#N/A</v>
      </c>
      <c r="E12" s="6">
        <v>1</v>
      </c>
      <c r="F12" s="6" t="e">
        <f t="shared" si="1"/>
        <v>#N/A</v>
      </c>
    </row>
    <row r="13" spans="1:6" ht="58">
      <c r="A13" s="5" t="s">
        <v>119</v>
      </c>
      <c r="B13" s="1"/>
      <c r="C13" s="29"/>
      <c r="D13" s="6" t="e">
        <f>INDEX('Liste déroulante'!$A$3:$B$6,MATCH(B13,Conformité,0),2)</f>
        <v>#N/A</v>
      </c>
      <c r="E13" s="6">
        <v>1</v>
      </c>
      <c r="F13" s="6" t="e">
        <f t="shared" si="1"/>
        <v>#N/A</v>
      </c>
    </row>
    <row r="14" spans="1:6" ht="43.5">
      <c r="A14" s="5" t="s">
        <v>120</v>
      </c>
      <c r="B14" s="1"/>
      <c r="C14" s="28"/>
      <c r="D14" s="6" t="e">
        <f>INDEX('Liste déroulante'!$A$3:$B$6,MATCH(B14,Conformité,0),2)</f>
        <v>#N/A</v>
      </c>
      <c r="E14" s="6">
        <v>1</v>
      </c>
      <c r="F14" s="6" t="e">
        <f t="shared" ref="F14" si="2">D14*E14</f>
        <v>#N/A</v>
      </c>
    </row>
    <row r="15" spans="1:6">
      <c r="A15" s="16" t="s">
        <v>46</v>
      </c>
      <c r="B15" s="3"/>
      <c r="C15" s="28"/>
      <c r="D15" s="7" t="e">
        <f>ROUND(SUM(F16:F17)/SUM(E16:E17),2)</f>
        <v>#N/A</v>
      </c>
      <c r="E15" s="8">
        <v>1</v>
      </c>
      <c r="F15" s="8" t="e">
        <f>D15*E15</f>
        <v>#N/A</v>
      </c>
    </row>
    <row r="16" spans="1:6" ht="58">
      <c r="A16" s="5" t="s">
        <v>121</v>
      </c>
      <c r="B16" s="1"/>
      <c r="C16" s="29"/>
      <c r="D16" s="6" t="e">
        <f>INDEX('Liste déroulante'!$A$3:$B$6,MATCH(B16,Conformité,0),2)</f>
        <v>#N/A</v>
      </c>
      <c r="E16" s="6">
        <v>1</v>
      </c>
      <c r="F16" s="6" t="e">
        <f>D16*E16</f>
        <v>#N/A</v>
      </c>
    </row>
    <row r="17" spans="1:6" ht="58">
      <c r="A17" s="5" t="s">
        <v>122</v>
      </c>
      <c r="B17" s="1"/>
      <c r="C17" s="29"/>
      <c r="D17" s="6" t="e">
        <f>INDEX('Liste déroulante'!$A$3:$B$6,MATCH(B17,Conformité,0),2)</f>
        <v>#N/A</v>
      </c>
      <c r="E17" s="6">
        <v>1</v>
      </c>
      <c r="F17" s="6" t="e">
        <f t="shared" ref="F17" si="3">D17*E17</f>
        <v>#N/A</v>
      </c>
    </row>
    <row r="19" spans="1:6">
      <c r="A19" s="23" t="s">
        <v>47</v>
      </c>
      <c r="B19" s="23"/>
      <c r="C19" s="27"/>
      <c r="D19" s="23" t="e">
        <f>ROUND((F20+F23+F27)/(E20+E23+E27),2)</f>
        <v>#N/A</v>
      </c>
      <c r="E19" s="23"/>
      <c r="F19" s="23"/>
    </row>
    <row r="20" spans="1:6">
      <c r="A20" s="16" t="s">
        <v>110</v>
      </c>
      <c r="B20" s="3"/>
      <c r="C20" s="28"/>
      <c r="D20" s="7" t="e">
        <f>ROUND(SUM(F21:F22)/SUM(E21:E22),2)</f>
        <v>#N/A</v>
      </c>
      <c r="E20" s="8">
        <v>1</v>
      </c>
      <c r="F20" s="8" t="e">
        <f>D20*E20</f>
        <v>#N/A</v>
      </c>
    </row>
    <row r="21" spans="1:6" ht="72.5">
      <c r="A21" s="5" t="s">
        <v>123</v>
      </c>
      <c r="B21" s="1"/>
      <c r="C21" s="29"/>
      <c r="D21" s="6" t="e">
        <f>INDEX('Liste déroulante'!$A$3:$B$6,MATCH(B21,Conformité,0),2)</f>
        <v>#N/A</v>
      </c>
      <c r="E21" s="6">
        <v>1</v>
      </c>
      <c r="F21" s="6" t="e">
        <f>D21*E21</f>
        <v>#N/A</v>
      </c>
    </row>
    <row r="22" spans="1:6" ht="58">
      <c r="A22" s="5" t="s">
        <v>124</v>
      </c>
      <c r="B22" s="1"/>
      <c r="C22" s="29"/>
      <c r="D22" s="6" t="e">
        <f>INDEX('Liste déroulante'!$A$3:$B$6,MATCH(B22,Conformité,0),2)</f>
        <v>#N/A</v>
      </c>
      <c r="E22" s="6">
        <v>1</v>
      </c>
      <c r="F22" s="6" t="e">
        <f t="shared" ref="F22" si="4">D22*E22</f>
        <v>#N/A</v>
      </c>
    </row>
    <row r="23" spans="1:6">
      <c r="A23" s="16" t="s">
        <v>48</v>
      </c>
      <c r="B23" s="3"/>
      <c r="C23" s="29"/>
      <c r="D23" s="7" t="e">
        <f>ROUND(SUM(F24:F26)/SUM(E24:E26),2)</f>
        <v>#N/A</v>
      </c>
      <c r="E23" s="8">
        <v>2</v>
      </c>
      <c r="F23" s="8" t="e">
        <f>D23*E23</f>
        <v>#N/A</v>
      </c>
    </row>
    <row r="24" spans="1:6" ht="58">
      <c r="A24" s="5" t="s">
        <v>125</v>
      </c>
      <c r="B24" s="1"/>
      <c r="C24" s="29"/>
      <c r="D24" s="6" t="e">
        <f>INDEX('Liste déroulante'!$A$3:$B$6,MATCH(B24,Conformité,0),2)</f>
        <v>#N/A</v>
      </c>
      <c r="E24" s="6">
        <v>1</v>
      </c>
      <c r="F24" s="6" t="e">
        <f>D24*E24</f>
        <v>#N/A</v>
      </c>
    </row>
    <row r="25" spans="1:6" ht="101">
      <c r="A25" s="5" t="s">
        <v>126</v>
      </c>
      <c r="B25" s="1"/>
      <c r="C25" s="29"/>
      <c r="D25" s="6" t="e">
        <f>INDEX('Liste déroulante'!$A$3:$B$6,MATCH(B25,Conformité,0),2)</f>
        <v>#N/A</v>
      </c>
      <c r="E25" s="6">
        <v>1</v>
      </c>
      <c r="F25" s="6" t="e">
        <f t="shared" ref="F25" si="5">D25*E25</f>
        <v>#N/A</v>
      </c>
    </row>
    <row r="26" spans="1:6" ht="58">
      <c r="A26" s="5" t="s">
        <v>127</v>
      </c>
      <c r="B26" s="1"/>
      <c r="C26" s="29"/>
      <c r="D26" s="6" t="e">
        <f>INDEX('Liste déroulante'!$A$3:$B$6,MATCH(B26,Conformité,0),2)</f>
        <v>#N/A</v>
      </c>
      <c r="E26" s="6">
        <v>1</v>
      </c>
      <c r="F26" s="6" t="e">
        <f t="shared" ref="F26" si="6">D26*E26</f>
        <v>#N/A</v>
      </c>
    </row>
    <row r="27" spans="1:6">
      <c r="A27" s="16" t="s">
        <v>49</v>
      </c>
      <c r="B27" s="3"/>
      <c r="C27" s="28"/>
      <c r="D27" s="7" t="e">
        <f>ROUND(SUM(F28:F28)/SUM(E28:E28),2)</f>
        <v>#N/A</v>
      </c>
      <c r="E27" s="8">
        <v>1</v>
      </c>
      <c r="F27" s="8" t="e">
        <f>D27*E27</f>
        <v>#N/A</v>
      </c>
    </row>
    <row r="28" spans="1:6" ht="87">
      <c r="A28" s="5" t="s">
        <v>128</v>
      </c>
      <c r="B28" s="1"/>
      <c r="C28" s="29"/>
      <c r="D28" s="6" t="e">
        <f>INDEX('Liste déroulante'!$A$3:$B$6,MATCH(B28,Conformité,0),2)</f>
        <v>#N/A</v>
      </c>
      <c r="E28" s="6">
        <v>1</v>
      </c>
      <c r="F28" s="6" t="e">
        <f>D28*E28</f>
        <v>#N/A</v>
      </c>
    </row>
    <row r="30" spans="1:6">
      <c r="A30" s="23" t="s">
        <v>50</v>
      </c>
      <c r="B30" s="23"/>
      <c r="C30" s="27"/>
      <c r="D30" s="23" t="e">
        <f>ROUND((F31+F36+F40)/(E31+E36+E40),2)</f>
        <v>#N/A</v>
      </c>
      <c r="E30" s="23"/>
      <c r="F30" s="23"/>
    </row>
    <row r="31" spans="1:6">
      <c r="A31" s="16" t="s">
        <v>51</v>
      </c>
      <c r="B31" s="3"/>
      <c r="C31" s="28"/>
      <c r="D31" s="7" t="e">
        <f>ROUND(SUM(F32:F35)/SUM(E32:E35),2)</f>
        <v>#N/A</v>
      </c>
      <c r="E31" s="8">
        <v>1</v>
      </c>
      <c r="F31" s="8" t="e">
        <f>D31*E31</f>
        <v>#N/A</v>
      </c>
    </row>
    <row r="32" spans="1:6" ht="58">
      <c r="A32" s="5" t="s">
        <v>129</v>
      </c>
      <c r="B32" s="1"/>
      <c r="C32" s="29"/>
      <c r="D32" s="6" t="e">
        <f>INDEX('Liste déroulante'!$A$3:$B$6,MATCH(B32,Conformité,0),2)</f>
        <v>#N/A</v>
      </c>
      <c r="E32" s="6">
        <v>1</v>
      </c>
      <c r="F32" s="6" t="e">
        <f>D32*E32</f>
        <v>#N/A</v>
      </c>
    </row>
    <row r="33" spans="1:6" ht="43.5">
      <c r="A33" s="5" t="s">
        <v>130</v>
      </c>
      <c r="B33" s="1"/>
      <c r="C33" s="29"/>
      <c r="D33" s="6" t="e">
        <f>INDEX('Liste déroulante'!$A$3:$B$6,MATCH(B33,Conformité,0),2)</f>
        <v>#N/A</v>
      </c>
      <c r="E33" s="6">
        <v>1</v>
      </c>
      <c r="F33" s="6" t="e">
        <f t="shared" ref="F33" si="7">D33*E33</f>
        <v>#N/A</v>
      </c>
    </row>
    <row r="34" spans="1:6" ht="58">
      <c r="A34" s="5" t="s">
        <v>131</v>
      </c>
      <c r="B34" s="1"/>
      <c r="C34" s="28"/>
      <c r="D34" s="6" t="e">
        <f>INDEX('Liste déroulante'!$A$3:$B$6,MATCH(B34,Conformité,0),2)</f>
        <v>#N/A</v>
      </c>
      <c r="E34" s="6">
        <v>1</v>
      </c>
      <c r="F34" s="6" t="e">
        <f t="shared" ref="F34:F35" si="8">D34*E34</f>
        <v>#N/A</v>
      </c>
    </row>
    <row r="35" spans="1:6" ht="58">
      <c r="A35" s="5" t="s">
        <v>132</v>
      </c>
      <c r="B35" s="1"/>
      <c r="C35" s="29"/>
      <c r="D35" s="6" t="e">
        <f>INDEX('Liste déroulante'!$A$3:$B$6,MATCH(B35,Conformité,0),2)</f>
        <v>#N/A</v>
      </c>
      <c r="E35" s="6">
        <v>1</v>
      </c>
      <c r="F35" s="6" t="e">
        <f t="shared" si="8"/>
        <v>#N/A</v>
      </c>
    </row>
    <row r="36" spans="1:6">
      <c r="A36" s="16" t="s">
        <v>111</v>
      </c>
      <c r="B36" s="3"/>
      <c r="C36" s="28"/>
      <c r="D36" s="7" t="e">
        <f>ROUND(SUM(F37:F39)/SUM(E37:E39),2)</f>
        <v>#N/A</v>
      </c>
      <c r="E36" s="8">
        <v>1</v>
      </c>
      <c r="F36" s="8" t="e">
        <f>D36*E36</f>
        <v>#N/A</v>
      </c>
    </row>
    <row r="37" spans="1:6" ht="58">
      <c r="A37" s="5" t="s">
        <v>133</v>
      </c>
      <c r="B37" s="1"/>
      <c r="C37" s="29"/>
      <c r="D37" s="6" t="e">
        <f>INDEX('Liste déroulante'!$A$3:$B$6,MATCH(B37,Conformité,0),2)</f>
        <v>#N/A</v>
      </c>
      <c r="E37" s="6">
        <v>1</v>
      </c>
      <c r="F37" s="6" t="e">
        <f>D37*E37</f>
        <v>#N/A</v>
      </c>
    </row>
    <row r="38" spans="1:6" ht="58">
      <c r="A38" s="5" t="s">
        <v>134</v>
      </c>
      <c r="B38" s="1"/>
      <c r="C38" s="29"/>
      <c r="D38" s="6" t="e">
        <f>INDEX('Liste déroulante'!$A$3:$B$6,MATCH(B38,Conformité,0),2)</f>
        <v>#N/A</v>
      </c>
      <c r="E38" s="6">
        <v>1</v>
      </c>
      <c r="F38" s="6" t="e">
        <f t="shared" ref="F38:F39" si="9">D38*E38</f>
        <v>#N/A</v>
      </c>
    </row>
    <row r="39" spans="1:6" ht="58">
      <c r="A39" s="5" t="s">
        <v>135</v>
      </c>
      <c r="B39" s="1"/>
      <c r="C39" s="29"/>
      <c r="D39" s="6" t="e">
        <f>INDEX('Liste déroulante'!$A$3:$B$6,MATCH(B39,Conformité,0),2)</f>
        <v>#N/A</v>
      </c>
      <c r="E39" s="6">
        <v>1</v>
      </c>
      <c r="F39" s="6" t="e">
        <f t="shared" si="9"/>
        <v>#N/A</v>
      </c>
    </row>
    <row r="40" spans="1:6">
      <c r="A40" s="16" t="s">
        <v>52</v>
      </c>
      <c r="B40" s="3"/>
      <c r="C40" s="28"/>
      <c r="D40" s="7" t="e">
        <f>ROUND(SUM(F41:F43)/SUM(E41:E43),2)</f>
        <v>#N/A</v>
      </c>
      <c r="E40" s="8">
        <v>1</v>
      </c>
      <c r="F40" s="8" t="e">
        <f>D40*E40</f>
        <v>#N/A</v>
      </c>
    </row>
    <row r="41" spans="1:6" ht="58">
      <c r="A41" s="5" t="s">
        <v>136</v>
      </c>
      <c r="B41" s="1"/>
      <c r="C41" s="29"/>
      <c r="D41" s="6" t="e">
        <f>INDEX('Liste déroulante'!$A$3:$B$6,MATCH(B41,Conformité,0),2)</f>
        <v>#N/A</v>
      </c>
      <c r="E41" s="6">
        <v>1</v>
      </c>
      <c r="F41" s="6" t="e">
        <f>D41*E41</f>
        <v>#N/A</v>
      </c>
    </row>
    <row r="42" spans="1:6" ht="43.5">
      <c r="A42" s="5" t="s">
        <v>137</v>
      </c>
      <c r="B42" s="1"/>
      <c r="C42" s="29"/>
      <c r="D42" s="6" t="e">
        <f>INDEX('Liste déroulante'!$A$3:$B$6,MATCH(B42,Conformité,0),2)</f>
        <v>#N/A</v>
      </c>
      <c r="E42" s="6">
        <v>1</v>
      </c>
      <c r="F42" s="6" t="e">
        <f t="shared" ref="F42:F43" si="10">D42*E42</f>
        <v>#N/A</v>
      </c>
    </row>
    <row r="43" spans="1:6" ht="58">
      <c r="A43" s="5" t="s">
        <v>138</v>
      </c>
      <c r="B43" s="1"/>
      <c r="C43" s="29"/>
      <c r="D43" s="6" t="e">
        <f>INDEX('Liste déroulante'!$A$3:$B$6,MATCH(B43,Conformité,0),2)</f>
        <v>#N/A</v>
      </c>
      <c r="E43" s="6">
        <v>1</v>
      </c>
      <c r="F43" s="6" t="e">
        <f t="shared" si="10"/>
        <v>#N/A</v>
      </c>
    </row>
    <row r="45" spans="1:6">
      <c r="A45" s="23" t="s">
        <v>53</v>
      </c>
      <c r="B45" s="23"/>
      <c r="C45" s="27"/>
      <c r="D45" s="23" t="e">
        <f>ROUND((F46+F49+F56+F58)/(E46+E49+E56+E58),2)</f>
        <v>#N/A</v>
      </c>
      <c r="E45" s="23"/>
      <c r="F45" s="23"/>
    </row>
    <row r="46" spans="1:6">
      <c r="A46" s="16" t="s">
        <v>54</v>
      </c>
      <c r="B46" s="3"/>
      <c r="C46" s="28"/>
      <c r="D46" s="7" t="e">
        <f>ROUND(SUM(F47:F48)/SUM(E47:E48),2)</f>
        <v>#N/A</v>
      </c>
      <c r="E46" s="8">
        <v>1</v>
      </c>
      <c r="F46" s="8" t="e">
        <f>D46*E46</f>
        <v>#N/A</v>
      </c>
    </row>
    <row r="47" spans="1:6" ht="43.5">
      <c r="A47" s="5" t="s">
        <v>139</v>
      </c>
      <c r="B47" s="1"/>
      <c r="C47" s="31"/>
      <c r="D47" s="6" t="e">
        <f>INDEX('Liste déroulante'!$A$3:$B$6,MATCH(B47,Conformité,0),2)</f>
        <v>#N/A</v>
      </c>
      <c r="E47" s="6">
        <v>1</v>
      </c>
      <c r="F47" s="6" t="e">
        <f>D47*E47</f>
        <v>#N/A</v>
      </c>
    </row>
    <row r="48" spans="1:6" ht="58">
      <c r="A48" s="5" t="s">
        <v>140</v>
      </c>
      <c r="B48" s="1"/>
      <c r="C48" s="31"/>
      <c r="D48" s="6" t="e">
        <f>INDEX('Liste déroulante'!$A$3:$B$6,MATCH(B48,Conformité,0),2)</f>
        <v>#N/A</v>
      </c>
      <c r="E48" s="6">
        <v>1</v>
      </c>
      <c r="F48" s="6" t="e">
        <f t="shared" ref="F48" si="11">D48*E48</f>
        <v>#N/A</v>
      </c>
    </row>
    <row r="49" spans="1:6">
      <c r="A49" s="16" t="s">
        <v>55</v>
      </c>
      <c r="B49" s="3"/>
      <c r="C49" s="28"/>
      <c r="D49" s="7" t="e">
        <f>ROUND(SUM(F50:F55)/SUM(E50:E55),2)</f>
        <v>#N/A</v>
      </c>
      <c r="E49" s="8">
        <v>1</v>
      </c>
      <c r="F49" s="8" t="e">
        <f>D49*E49</f>
        <v>#N/A</v>
      </c>
    </row>
    <row r="50" spans="1:6" ht="58">
      <c r="A50" s="5" t="s">
        <v>141</v>
      </c>
      <c r="B50" s="1"/>
      <c r="C50" s="29"/>
      <c r="D50" s="6" t="e">
        <f>INDEX('Liste déroulante'!$A$3:$B$6,MATCH(B50,Conformité,0),2)</f>
        <v>#N/A</v>
      </c>
      <c r="E50" s="6">
        <v>1</v>
      </c>
      <c r="F50" s="6" t="e">
        <f>D50*E50</f>
        <v>#N/A</v>
      </c>
    </row>
    <row r="51" spans="1:6" ht="58">
      <c r="A51" s="5" t="s">
        <v>142</v>
      </c>
      <c r="B51" s="1"/>
      <c r="C51" s="29"/>
      <c r="D51" s="6" t="e">
        <f>INDEX('Liste déroulante'!$A$3:$B$6,MATCH(B51,Conformité,0),2)</f>
        <v>#N/A</v>
      </c>
      <c r="E51" s="6">
        <v>1</v>
      </c>
      <c r="F51" s="6" t="e">
        <f t="shared" ref="F51" si="12">D51*E51</f>
        <v>#N/A</v>
      </c>
    </row>
    <row r="52" spans="1:6" ht="43.5">
      <c r="A52" s="5" t="s">
        <v>143</v>
      </c>
      <c r="B52" s="1"/>
      <c r="C52" s="29"/>
      <c r="D52" s="6" t="e">
        <f>INDEX('Liste déroulante'!$A$3:$B$6,MATCH(B52,Conformité,0),2)</f>
        <v>#N/A</v>
      </c>
      <c r="E52" s="6">
        <v>1</v>
      </c>
      <c r="F52" s="6" t="e">
        <f>D52*E52</f>
        <v>#N/A</v>
      </c>
    </row>
    <row r="53" spans="1:6" ht="57.5">
      <c r="A53" s="5" t="s">
        <v>144</v>
      </c>
      <c r="B53" s="1"/>
      <c r="C53" s="29"/>
      <c r="D53" s="6" t="e">
        <f>INDEX('Liste déroulante'!$A$3:$B$6,MATCH(B53,Conformité,0),2)</f>
        <v>#N/A</v>
      </c>
      <c r="E53" s="6">
        <v>1</v>
      </c>
      <c r="F53" s="6" t="e">
        <f t="shared" ref="F53" si="13">D53*E53</f>
        <v>#N/A</v>
      </c>
    </row>
    <row r="54" spans="1:6" ht="43.5">
      <c r="A54" s="5" t="s">
        <v>145</v>
      </c>
      <c r="B54" s="1"/>
      <c r="C54" s="29"/>
      <c r="D54" s="6" t="e">
        <f>INDEX('Liste déroulante'!$A$3:$B$6,MATCH(B54,Conformité,0),2)</f>
        <v>#N/A</v>
      </c>
      <c r="E54" s="6">
        <v>1</v>
      </c>
      <c r="F54" s="6" t="e">
        <f>D54*E54</f>
        <v>#N/A</v>
      </c>
    </row>
    <row r="55" spans="1:6" ht="72.5">
      <c r="A55" s="5" t="s">
        <v>146</v>
      </c>
      <c r="B55" s="1"/>
      <c r="C55" s="29"/>
      <c r="D55" s="6" t="e">
        <f>INDEX('Liste déroulante'!$A$3:$B$6,MATCH(B55,Conformité,0),2)</f>
        <v>#N/A</v>
      </c>
      <c r="E55" s="6">
        <v>1</v>
      </c>
      <c r="F55" s="6" t="e">
        <f t="shared" ref="F55" si="14">D55*E55</f>
        <v>#N/A</v>
      </c>
    </row>
    <row r="56" spans="1:6">
      <c r="A56" s="16" t="s">
        <v>56</v>
      </c>
      <c r="B56" s="3"/>
      <c r="C56" s="28"/>
      <c r="D56" s="7" t="e">
        <f>ROUND(SUM(F57:F57)/SUM(E57:E57),2)</f>
        <v>#N/A</v>
      </c>
      <c r="E56" s="8">
        <v>1</v>
      </c>
      <c r="F56" s="8" t="e">
        <f>D56*E56</f>
        <v>#N/A</v>
      </c>
    </row>
    <row r="57" spans="1:6" ht="43.5">
      <c r="A57" s="5" t="s">
        <v>147</v>
      </c>
      <c r="B57" s="1"/>
      <c r="C57" s="29"/>
      <c r="D57" s="6" t="e">
        <f>INDEX('Liste déroulante'!$A$3:$B$6,MATCH(B57,Conformité,0),2)</f>
        <v>#N/A</v>
      </c>
      <c r="E57" s="6">
        <v>1</v>
      </c>
      <c r="F57" s="6" t="e">
        <f>D57*E57</f>
        <v>#N/A</v>
      </c>
    </row>
    <row r="58" spans="1:6">
      <c r="A58" s="16" t="s">
        <v>57</v>
      </c>
      <c r="B58" s="3"/>
      <c r="C58" s="28"/>
      <c r="D58" s="7" t="e">
        <f>ROUND(SUM(F59:F63)/SUM(E59:E63),2)</f>
        <v>#N/A</v>
      </c>
      <c r="E58" s="8">
        <v>1</v>
      </c>
      <c r="F58" s="8" t="e">
        <f>D58*E58</f>
        <v>#N/A</v>
      </c>
    </row>
    <row r="59" spans="1:6" ht="43.5">
      <c r="A59" s="5" t="s">
        <v>148</v>
      </c>
      <c r="B59" s="1"/>
      <c r="C59" s="29"/>
      <c r="D59" s="6" t="e">
        <f>INDEX('Liste déroulante'!$A$3:$B$6,MATCH(B59,Conformité,0),2)</f>
        <v>#N/A</v>
      </c>
      <c r="E59" s="6">
        <v>1</v>
      </c>
      <c r="F59" s="6" t="e">
        <f>D59*E59</f>
        <v>#N/A</v>
      </c>
    </row>
    <row r="60" spans="1:6" ht="58">
      <c r="A60" s="5" t="s">
        <v>149</v>
      </c>
      <c r="B60" s="1"/>
      <c r="C60" s="29"/>
      <c r="D60" s="6" t="e">
        <f>INDEX('Liste déroulante'!$A$3:$B$6,MATCH(B60,Conformité,0),2)</f>
        <v>#N/A</v>
      </c>
      <c r="E60" s="6">
        <v>1</v>
      </c>
      <c r="F60" s="6" t="e">
        <f t="shared" ref="F60" si="15">D60*E60</f>
        <v>#N/A</v>
      </c>
    </row>
    <row r="61" spans="1:6" ht="43.5">
      <c r="A61" s="5" t="s">
        <v>150</v>
      </c>
      <c r="B61" s="1"/>
      <c r="C61" s="29"/>
      <c r="D61" s="6" t="e">
        <f>INDEX('Liste déroulante'!$A$3:$B$6,MATCH(B61,Conformité,0),2)</f>
        <v>#N/A</v>
      </c>
      <c r="E61" s="6">
        <v>1</v>
      </c>
      <c r="F61" s="6" t="e">
        <f>D61*E61</f>
        <v>#N/A</v>
      </c>
    </row>
    <row r="62" spans="1:6" ht="58">
      <c r="A62" s="5" t="s">
        <v>151</v>
      </c>
      <c r="B62" s="1"/>
      <c r="C62" s="29"/>
      <c r="D62" s="6" t="e">
        <f>INDEX('Liste déroulante'!$A$3:$B$6,MATCH(B62,Conformité,0),2)</f>
        <v>#N/A</v>
      </c>
      <c r="E62" s="6">
        <v>1</v>
      </c>
      <c r="F62" s="6" t="e">
        <f t="shared" ref="F62" si="16">D62*E62</f>
        <v>#N/A</v>
      </c>
    </row>
    <row r="63" spans="1:6" ht="29">
      <c r="A63" s="5" t="s">
        <v>152</v>
      </c>
      <c r="B63" s="1"/>
      <c r="C63" s="29"/>
      <c r="D63" s="6" t="e">
        <f>INDEX('Liste déroulante'!$A$3:$B$6,MATCH(B63,Conformité,0),2)</f>
        <v>#N/A</v>
      </c>
      <c r="E63" s="6">
        <v>1</v>
      </c>
      <c r="F63" s="6" t="e">
        <f>D63*E63</f>
        <v>#N/A</v>
      </c>
    </row>
    <row r="65" spans="1:6">
      <c r="A65" s="23" t="s">
        <v>91</v>
      </c>
      <c r="B65" s="23"/>
      <c r="C65" s="27"/>
      <c r="D65" s="23" t="e">
        <f>D66</f>
        <v>#N/A</v>
      </c>
      <c r="E65" s="23"/>
      <c r="F65" s="23"/>
    </row>
    <row r="66" spans="1:6">
      <c r="A66" s="16" t="s">
        <v>58</v>
      </c>
      <c r="B66" s="3"/>
      <c r="C66" s="28"/>
      <c r="D66" s="7" t="e">
        <f>ROUND(SUM(F67:F68)/SUM(E67:E68),2)</f>
        <v>#N/A</v>
      </c>
      <c r="E66" s="8">
        <v>1</v>
      </c>
      <c r="F66" s="8" t="e">
        <f>D66*E66</f>
        <v>#N/A</v>
      </c>
    </row>
    <row r="67" spans="1:6" ht="43.5">
      <c r="A67" s="5" t="s">
        <v>153</v>
      </c>
      <c r="B67" s="1"/>
      <c r="C67" s="29"/>
      <c r="D67" s="6" t="e">
        <f>INDEX('Liste déroulante'!$A$3:$B$6,MATCH(B67,Conformité,0),2)</f>
        <v>#N/A</v>
      </c>
      <c r="E67" s="6">
        <v>1</v>
      </c>
      <c r="F67" s="6" t="e">
        <f>D67*E67</f>
        <v>#N/A</v>
      </c>
    </row>
    <row r="68" spans="1:6" ht="58">
      <c r="A68" s="5" t="s">
        <v>154</v>
      </c>
      <c r="B68" s="1"/>
      <c r="C68" s="29"/>
      <c r="D68" s="6" t="e">
        <f>INDEX('Liste déroulante'!$A$3:$B$6,MATCH(B68,Conformité,0),2)</f>
        <v>#N/A</v>
      </c>
      <c r="E68" s="6">
        <v>1</v>
      </c>
      <c r="F68" s="6" t="e">
        <f t="shared" ref="F68" si="17">D68*E68</f>
        <v>#N/A</v>
      </c>
    </row>
    <row r="70" spans="1:6">
      <c r="A70" s="23" t="s">
        <v>59</v>
      </c>
      <c r="B70" s="23"/>
      <c r="C70" s="27"/>
      <c r="D70" s="23" t="e">
        <f>ROUND((F71+F78)/(E71+E78),2)</f>
        <v>#N/A</v>
      </c>
      <c r="E70" s="23"/>
      <c r="F70" s="23"/>
    </row>
    <row r="71" spans="1:6">
      <c r="A71" s="16" t="s">
        <v>60</v>
      </c>
      <c r="B71" s="3"/>
      <c r="C71" s="28"/>
      <c r="D71" s="7" t="e">
        <f>ROUND(SUM(F72:F77)/SUM(E72:E77),2)</f>
        <v>#N/A</v>
      </c>
      <c r="E71" s="8">
        <v>1</v>
      </c>
      <c r="F71" s="8" t="e">
        <f>D71*E71</f>
        <v>#N/A</v>
      </c>
    </row>
    <row r="72" spans="1:6" ht="58">
      <c r="A72" s="5" t="s">
        <v>155</v>
      </c>
      <c r="B72" s="1"/>
      <c r="C72" s="31"/>
      <c r="D72" s="6" t="e">
        <f>INDEX('Liste déroulante'!$A$3:$B$6,MATCH(B72,Conformité,0),2)</f>
        <v>#N/A</v>
      </c>
      <c r="E72" s="6">
        <v>1</v>
      </c>
      <c r="F72" s="6" t="e">
        <f>D72*E72</f>
        <v>#N/A</v>
      </c>
    </row>
    <row r="73" spans="1:6" ht="58">
      <c r="A73" s="5" t="s">
        <v>156</v>
      </c>
      <c r="B73" s="1"/>
      <c r="C73" s="31"/>
      <c r="D73" s="6" t="e">
        <f>INDEX('Liste déroulante'!$A$3:$B$6,MATCH(B73,Conformité,0),2)</f>
        <v>#N/A</v>
      </c>
      <c r="E73" s="6">
        <v>1</v>
      </c>
      <c r="F73" s="6" t="e">
        <f t="shared" ref="F73" si="18">D73*E73</f>
        <v>#N/A</v>
      </c>
    </row>
    <row r="74" spans="1:6" ht="43.5">
      <c r="A74" s="5" t="s">
        <v>157</v>
      </c>
      <c r="B74" s="1"/>
      <c r="C74" s="29"/>
      <c r="D74" s="6" t="e">
        <f>INDEX('Liste déroulante'!$A$3:$B$6,MATCH(B74,Conformité,0),2)</f>
        <v>#N/A</v>
      </c>
      <c r="E74" s="6">
        <v>1</v>
      </c>
      <c r="F74" s="6" t="e">
        <f>D74*E74</f>
        <v>#N/A</v>
      </c>
    </row>
    <row r="75" spans="1:6" ht="72.5">
      <c r="A75" s="5" t="s">
        <v>158</v>
      </c>
      <c r="B75" s="1"/>
      <c r="C75" s="30"/>
      <c r="D75" s="6" t="e">
        <f>INDEX('Liste déroulante'!$A$3:$B$6,MATCH(B75,Conformité,0),2)</f>
        <v>#N/A</v>
      </c>
      <c r="E75" s="6">
        <v>1</v>
      </c>
      <c r="F75" s="6" t="e">
        <f t="shared" ref="F75" si="19">D75*E75</f>
        <v>#N/A</v>
      </c>
    </row>
    <row r="76" spans="1:6" ht="43.5">
      <c r="A76" s="5" t="s">
        <v>159</v>
      </c>
      <c r="B76" s="1"/>
      <c r="C76" s="29"/>
      <c r="D76" s="6" t="e">
        <f>INDEX('Liste déroulante'!$A$3:$B$6,MATCH(B76,Conformité,0),2)</f>
        <v>#N/A</v>
      </c>
      <c r="E76" s="6">
        <v>1</v>
      </c>
      <c r="F76" s="6" t="e">
        <f>D76*E76</f>
        <v>#N/A</v>
      </c>
    </row>
    <row r="77" spans="1:6" ht="87">
      <c r="A77" s="5" t="s">
        <v>160</v>
      </c>
      <c r="B77" s="1"/>
      <c r="C77" s="29"/>
      <c r="D77" s="6" t="e">
        <f>INDEX('Liste déroulante'!$A$3:$B$6,MATCH(B77,Conformité,0),2)</f>
        <v>#N/A</v>
      </c>
      <c r="E77" s="6">
        <v>1</v>
      </c>
      <c r="F77" s="6" t="e">
        <f t="shared" ref="F77" si="20">D77*E77</f>
        <v>#N/A</v>
      </c>
    </row>
    <row r="78" spans="1:6">
      <c r="A78" s="16" t="s">
        <v>61</v>
      </c>
      <c r="B78" s="3"/>
      <c r="C78" s="29"/>
      <c r="D78" s="7" t="e">
        <f>ROUND(SUM(F79:F87)/SUM(E79:E87),2)</f>
        <v>#N/A</v>
      </c>
      <c r="E78" s="8">
        <v>1</v>
      </c>
      <c r="F78" s="8" t="e">
        <f>D78*E78</f>
        <v>#N/A</v>
      </c>
    </row>
    <row r="79" spans="1:6" ht="58">
      <c r="A79" s="5" t="s">
        <v>161</v>
      </c>
      <c r="B79" s="1"/>
      <c r="C79" s="29"/>
      <c r="D79" s="6" t="e">
        <f>INDEX('Liste déroulante'!$A$3:$B$6,MATCH(B79,Conformité,0),2)</f>
        <v>#N/A</v>
      </c>
      <c r="E79" s="6">
        <v>1</v>
      </c>
      <c r="F79" s="6" t="e">
        <f>D79*E79</f>
        <v>#N/A</v>
      </c>
    </row>
    <row r="80" spans="1:6" ht="43.5">
      <c r="A80" s="5" t="s">
        <v>162</v>
      </c>
      <c r="B80" s="1"/>
      <c r="C80" s="29"/>
      <c r="D80" s="6" t="e">
        <f>INDEX('Liste déroulante'!$A$3:$B$6,MATCH(B80,Conformité,0),2)</f>
        <v>#N/A</v>
      </c>
      <c r="E80" s="6">
        <v>1</v>
      </c>
      <c r="F80" s="6" t="e">
        <f t="shared" ref="F80" si="21">D80*E80</f>
        <v>#N/A</v>
      </c>
    </row>
    <row r="81" spans="1:6" ht="58">
      <c r="A81" s="5" t="s">
        <v>163</v>
      </c>
      <c r="B81" s="1"/>
      <c r="C81" s="29"/>
      <c r="D81" s="6" t="e">
        <f>INDEX('Liste déroulante'!$A$3:$B$6,MATCH(B81,Conformité,0),2)</f>
        <v>#N/A</v>
      </c>
      <c r="E81" s="6">
        <v>1</v>
      </c>
      <c r="F81" s="6" t="e">
        <f>D81*E81</f>
        <v>#N/A</v>
      </c>
    </row>
    <row r="82" spans="1:6" ht="43.5">
      <c r="A82" s="5" t="s">
        <v>164</v>
      </c>
      <c r="B82" s="1"/>
      <c r="C82" s="29"/>
      <c r="D82" s="6" t="e">
        <f>INDEX('Liste déroulante'!$A$3:$B$6,MATCH(B82,Conformité,0),2)</f>
        <v>#N/A</v>
      </c>
      <c r="E82" s="6">
        <v>1</v>
      </c>
      <c r="F82" s="6" t="e">
        <f t="shared" ref="F82" si="22">D82*E82</f>
        <v>#N/A</v>
      </c>
    </row>
    <row r="83" spans="1:6" ht="43.5">
      <c r="A83" s="5" t="s">
        <v>165</v>
      </c>
      <c r="B83" s="1"/>
      <c r="C83" s="29"/>
      <c r="D83" s="6" t="e">
        <f>INDEX('Liste déroulante'!$A$3:$B$6,MATCH(B83,Conformité,0),2)</f>
        <v>#N/A</v>
      </c>
      <c r="E83" s="6">
        <v>1</v>
      </c>
      <c r="F83" s="6" t="e">
        <f>D83*E83</f>
        <v>#N/A</v>
      </c>
    </row>
    <row r="84" spans="1:6" ht="58">
      <c r="A84" s="5" t="s">
        <v>166</v>
      </c>
      <c r="B84" s="1"/>
      <c r="C84" s="29"/>
      <c r="D84" s="6" t="e">
        <f>INDEX('Liste déroulante'!$A$3:$B$6,MATCH(B84,Conformité,0),2)</f>
        <v>#N/A</v>
      </c>
      <c r="E84" s="6">
        <v>1</v>
      </c>
      <c r="F84" s="6" t="e">
        <f t="shared" ref="F84:F85" si="23">D84*E84</f>
        <v>#N/A</v>
      </c>
    </row>
    <row r="85" spans="1:6" ht="87">
      <c r="A85" s="5" t="s">
        <v>167</v>
      </c>
      <c r="B85" s="1"/>
      <c r="C85" s="29"/>
      <c r="D85" s="6" t="e">
        <f>INDEX('Liste déroulante'!$A$3:$B$6,MATCH(B85,Conformité,0),2)</f>
        <v>#N/A</v>
      </c>
      <c r="E85" s="6">
        <v>1</v>
      </c>
      <c r="F85" s="6" t="e">
        <f t="shared" si="23"/>
        <v>#N/A</v>
      </c>
    </row>
    <row r="86" spans="1:6" ht="43.5">
      <c r="A86" s="5" t="s">
        <v>168</v>
      </c>
      <c r="B86" s="1"/>
      <c r="C86" s="29"/>
      <c r="D86" s="6" t="e">
        <f>INDEX('Liste déroulante'!$A$3:$B$6,MATCH(B86,Conformité,0),2)</f>
        <v>#N/A</v>
      </c>
      <c r="E86" s="6">
        <v>1</v>
      </c>
      <c r="F86" s="6" t="e">
        <f>D86*E86</f>
        <v>#N/A</v>
      </c>
    </row>
    <row r="87" spans="1:6" ht="72.5">
      <c r="A87" s="5" t="s">
        <v>169</v>
      </c>
      <c r="B87" s="1"/>
      <c r="C87" s="29"/>
      <c r="D87" s="6" t="e">
        <f>INDEX('Liste déroulante'!$A$3:$B$6,MATCH(B87,Conformité,0),2)</f>
        <v>#N/A</v>
      </c>
      <c r="E87" s="6">
        <v>1</v>
      </c>
      <c r="F87" s="6" t="e">
        <f t="shared" ref="F87" si="24">D87*E87</f>
        <v>#N/A</v>
      </c>
    </row>
    <row r="88" spans="1:6">
      <c r="C88" s="29"/>
    </row>
    <row r="89" spans="1:6">
      <c r="A89" s="23" t="s">
        <v>94</v>
      </c>
      <c r="B89" s="23"/>
      <c r="C89" s="29"/>
      <c r="D89" s="23" t="e">
        <f>ROUND((F90+F95+F97+F99+F104+F106+F109)/(E90+E95+E97+E99+E104+E106+E109),2)</f>
        <v>#N/A</v>
      </c>
      <c r="E89" s="23"/>
      <c r="F89" s="23"/>
    </row>
    <row r="90" spans="1:6">
      <c r="A90" s="16" t="s">
        <v>62</v>
      </c>
      <c r="B90" s="3"/>
      <c r="C90" s="29"/>
      <c r="D90" s="7" t="e">
        <f>ROUND(SUM(F91:F94)/SUM(E91:E94),2)</f>
        <v>#N/A</v>
      </c>
      <c r="E90" s="8">
        <v>1</v>
      </c>
      <c r="F90" s="8" t="e">
        <f>D90*E90</f>
        <v>#N/A</v>
      </c>
    </row>
    <row r="91" spans="1:6" ht="43.5">
      <c r="A91" s="5" t="s">
        <v>170</v>
      </c>
      <c r="B91" s="1"/>
      <c r="C91" s="29"/>
      <c r="D91" s="6" t="e">
        <f>INDEX('Liste déroulante'!$A$3:$B$6,MATCH(B91,Conformité,0),2)</f>
        <v>#N/A</v>
      </c>
      <c r="E91" s="6">
        <v>1</v>
      </c>
      <c r="F91" s="6" t="e">
        <f>D91*E91</f>
        <v>#N/A</v>
      </c>
    </row>
    <row r="92" spans="1:6" ht="58">
      <c r="A92" s="5" t="s">
        <v>171</v>
      </c>
      <c r="B92" s="1"/>
      <c r="C92" s="29"/>
      <c r="D92" s="6" t="e">
        <f>INDEX('Liste déroulante'!$A$3:$B$6,MATCH(B92,Conformité,0),2)</f>
        <v>#N/A</v>
      </c>
      <c r="E92" s="6">
        <v>1</v>
      </c>
      <c r="F92" s="6" t="e">
        <f t="shared" ref="F92" si="25">D92*E92</f>
        <v>#N/A</v>
      </c>
    </row>
    <row r="93" spans="1:6" ht="58">
      <c r="A93" s="5" t="s">
        <v>172</v>
      </c>
      <c r="B93" s="1"/>
      <c r="C93" s="29"/>
      <c r="D93" s="6" t="e">
        <f>INDEX('Liste déroulante'!$A$3:$B$6,MATCH(B93,Conformité,0),2)</f>
        <v>#N/A</v>
      </c>
      <c r="E93" s="6">
        <v>1</v>
      </c>
      <c r="F93" s="6" t="e">
        <f>D93*E93</f>
        <v>#N/A</v>
      </c>
    </row>
    <row r="94" spans="1:6" ht="72.5">
      <c r="A94" s="5" t="s">
        <v>173</v>
      </c>
      <c r="B94" s="1"/>
      <c r="C94" s="29"/>
      <c r="D94" s="6" t="e">
        <f>INDEX('Liste déroulante'!$A$3:$B$6,MATCH(B94,Conformité,0),2)</f>
        <v>#N/A</v>
      </c>
      <c r="E94" s="6">
        <v>1</v>
      </c>
      <c r="F94" s="6" t="e">
        <f t="shared" ref="F94" si="26">D94*E94</f>
        <v>#N/A</v>
      </c>
    </row>
    <row r="95" spans="1:6">
      <c r="A95" s="16" t="s">
        <v>63</v>
      </c>
      <c r="B95" s="3"/>
      <c r="C95" s="28"/>
      <c r="D95" s="7" t="e">
        <f>ROUND(SUM(F96:F96)/SUM(E96:E96),2)</f>
        <v>#N/A</v>
      </c>
      <c r="E95" s="8">
        <v>1</v>
      </c>
      <c r="F95" s="8" t="e">
        <f t="shared" ref="F95:F100" si="27">D95*E95</f>
        <v>#N/A</v>
      </c>
    </row>
    <row r="96" spans="1:6" ht="58">
      <c r="A96" s="5" t="s">
        <v>174</v>
      </c>
      <c r="B96" s="1"/>
      <c r="C96" s="29"/>
      <c r="D96" s="6" t="e">
        <f>INDEX('Liste déroulante'!$A$3:$B$6,MATCH(B96,Conformité,0),2)</f>
        <v>#N/A</v>
      </c>
      <c r="E96" s="6">
        <v>1</v>
      </c>
      <c r="F96" s="6" t="e">
        <f t="shared" si="27"/>
        <v>#N/A</v>
      </c>
    </row>
    <row r="97" spans="1:6">
      <c r="A97" s="16" t="s">
        <v>64</v>
      </c>
      <c r="B97" s="3"/>
      <c r="C97" s="28"/>
      <c r="D97" s="7" t="e">
        <f>ROUND(SUM(F98:F98)/SUM(E98:E98),2)</f>
        <v>#N/A</v>
      </c>
      <c r="E97" s="8">
        <v>1</v>
      </c>
      <c r="F97" s="8" t="e">
        <f t="shared" si="27"/>
        <v>#N/A</v>
      </c>
    </row>
    <row r="98" spans="1:6" ht="58">
      <c r="A98" s="5" t="s">
        <v>175</v>
      </c>
      <c r="B98" s="1"/>
      <c r="C98" s="29"/>
      <c r="D98" s="6" t="e">
        <f>INDEX('Liste déroulante'!$A$3:$B$6,MATCH(B98,Conformité,0),2)</f>
        <v>#N/A</v>
      </c>
      <c r="E98" s="6">
        <v>1</v>
      </c>
      <c r="F98" s="6" t="e">
        <f t="shared" si="27"/>
        <v>#N/A</v>
      </c>
    </row>
    <row r="99" spans="1:6">
      <c r="A99" s="16" t="s">
        <v>65</v>
      </c>
      <c r="B99" s="3"/>
      <c r="C99" s="29"/>
      <c r="D99" s="7" t="e">
        <f>ROUND(SUM(F100:F103)/SUM(E100:E103),2)</f>
        <v>#N/A</v>
      </c>
      <c r="E99" s="8">
        <v>1</v>
      </c>
      <c r="F99" s="8" t="e">
        <f t="shared" si="27"/>
        <v>#N/A</v>
      </c>
    </row>
    <row r="100" spans="1:6" ht="72.5">
      <c r="A100" s="5" t="s">
        <v>176</v>
      </c>
      <c r="B100" s="1"/>
      <c r="C100" s="29"/>
      <c r="D100" s="6" t="e">
        <f>INDEX('Liste déroulante'!$A$3:$B$6,MATCH(B100,Conformité,0),2)</f>
        <v>#N/A</v>
      </c>
      <c r="E100" s="6">
        <v>1</v>
      </c>
      <c r="F100" s="6" t="e">
        <f t="shared" si="27"/>
        <v>#N/A</v>
      </c>
    </row>
    <row r="101" spans="1:6" ht="58">
      <c r="A101" s="5" t="s">
        <v>177</v>
      </c>
      <c r="B101" s="1"/>
      <c r="C101" s="29"/>
      <c r="D101" s="6" t="e">
        <f>INDEX('Liste déroulante'!$A$3:$B$6,MATCH(B101,Conformité,0),2)</f>
        <v>#N/A</v>
      </c>
      <c r="E101" s="6">
        <v>1</v>
      </c>
      <c r="F101" s="6" t="e">
        <f t="shared" ref="F101" si="28">D101*E101</f>
        <v>#N/A</v>
      </c>
    </row>
    <row r="102" spans="1:6" ht="43.5">
      <c r="A102" s="5" t="s">
        <v>178</v>
      </c>
      <c r="B102" s="1"/>
      <c r="C102" s="29"/>
      <c r="D102" s="6" t="e">
        <f>INDEX('Liste déroulante'!$A$3:$B$6,MATCH(B102,Conformité,0),2)</f>
        <v>#N/A</v>
      </c>
      <c r="E102" s="6">
        <v>1</v>
      </c>
      <c r="F102" s="6" t="e">
        <f>D102*E102</f>
        <v>#N/A</v>
      </c>
    </row>
    <row r="103" spans="1:6" ht="72.5">
      <c r="A103" s="5" t="s">
        <v>179</v>
      </c>
      <c r="B103" s="1"/>
      <c r="C103" s="29"/>
      <c r="D103" s="6" t="e">
        <f>INDEX('Liste déroulante'!$A$3:$B$6,MATCH(B103,Conformité,0),2)</f>
        <v>#N/A</v>
      </c>
      <c r="E103" s="6">
        <v>1</v>
      </c>
      <c r="F103" s="6" t="e">
        <f t="shared" ref="F103" si="29">D103*E103</f>
        <v>#N/A</v>
      </c>
    </row>
    <row r="104" spans="1:6">
      <c r="A104" s="16" t="s">
        <v>66</v>
      </c>
      <c r="B104" s="3"/>
      <c r="C104" s="28"/>
      <c r="D104" s="7" t="e">
        <f>ROUND(SUM(F105:F105)/SUM(E105:E105),2)</f>
        <v>#N/A</v>
      </c>
      <c r="E104" s="8">
        <v>1</v>
      </c>
      <c r="F104" s="8" t="e">
        <f>D104*E104</f>
        <v>#N/A</v>
      </c>
    </row>
    <row r="105" spans="1:6" ht="43.5">
      <c r="A105" s="5" t="s">
        <v>180</v>
      </c>
      <c r="B105" s="1"/>
      <c r="C105" s="31"/>
      <c r="D105" s="6" t="e">
        <f>INDEX('Liste déroulante'!$A$3:$B$6,MATCH(B105,Conformité,0),2)</f>
        <v>#N/A</v>
      </c>
      <c r="E105" s="6">
        <v>1</v>
      </c>
      <c r="F105" s="6" t="e">
        <f>D105*E105</f>
        <v>#N/A</v>
      </c>
    </row>
    <row r="106" spans="1:6">
      <c r="A106" s="16" t="s">
        <v>67</v>
      </c>
      <c r="B106" s="3"/>
      <c r="C106" s="28"/>
      <c r="D106" s="7" t="e">
        <f>ROUND(SUM(F107:F108)/SUM(E107:E108),2)</f>
        <v>#N/A</v>
      </c>
      <c r="E106" s="8">
        <v>1</v>
      </c>
      <c r="F106" s="8" t="e">
        <f>D106*E106</f>
        <v>#N/A</v>
      </c>
    </row>
    <row r="107" spans="1:6" ht="87">
      <c r="A107" s="5" t="s">
        <v>181</v>
      </c>
      <c r="B107" s="1"/>
      <c r="C107" s="29"/>
      <c r="D107" s="6" t="e">
        <f>INDEX('Liste déroulante'!$A$3:$B$6,MATCH(B107,Conformité,0),2)</f>
        <v>#N/A</v>
      </c>
      <c r="E107" s="6">
        <v>1</v>
      </c>
      <c r="F107" s="6" t="e">
        <f>D107*E107</f>
        <v>#N/A</v>
      </c>
    </row>
    <row r="108" spans="1:6" ht="43.5">
      <c r="A108" s="5" t="s">
        <v>182</v>
      </c>
      <c r="B108" s="1"/>
      <c r="C108" s="29"/>
      <c r="D108" s="6" t="e">
        <f>INDEX('Liste déroulante'!$A$3:$B$6,MATCH(B108,Conformité,0),2)</f>
        <v>#N/A</v>
      </c>
      <c r="E108" s="6">
        <v>1</v>
      </c>
      <c r="F108" s="6" t="e">
        <f t="shared" ref="F108" si="30">D108*E108</f>
        <v>#N/A</v>
      </c>
    </row>
    <row r="109" spans="1:6">
      <c r="A109" s="16" t="s">
        <v>68</v>
      </c>
      <c r="B109" s="3"/>
      <c r="C109" s="28"/>
      <c r="D109" s="7" t="e">
        <f>ROUND(SUM(F110:F110)/SUM(E110:E110),2)</f>
        <v>#N/A</v>
      </c>
      <c r="E109" s="8">
        <v>1</v>
      </c>
      <c r="F109" s="8" t="e">
        <f>D109*E109</f>
        <v>#N/A</v>
      </c>
    </row>
    <row r="110" spans="1:6" ht="72.5">
      <c r="A110" s="5" t="s">
        <v>183</v>
      </c>
      <c r="B110" s="1"/>
      <c r="C110" s="29"/>
      <c r="D110" s="6" t="e">
        <f>INDEX('Liste déroulante'!$A$3:$B$6,MATCH(B110,Conformité,0),2)</f>
        <v>#N/A</v>
      </c>
      <c r="E110" s="6">
        <v>1</v>
      </c>
      <c r="F110" s="6" t="e">
        <f>D110*E110</f>
        <v>#N/A</v>
      </c>
    </row>
    <row r="112" spans="1:6">
      <c r="A112" s="23" t="s">
        <v>95</v>
      </c>
      <c r="B112" s="23"/>
      <c r="C112" s="27"/>
      <c r="D112" s="23" t="e">
        <f>ROUND((F113+F117)/(E113+E117),2)</f>
        <v>#N/A</v>
      </c>
      <c r="E112" s="23"/>
      <c r="F112" s="23"/>
    </row>
    <row r="113" spans="1:6">
      <c r="A113" s="16" t="s">
        <v>69</v>
      </c>
      <c r="B113" s="3"/>
      <c r="C113" s="28"/>
      <c r="D113" s="7" t="e">
        <f>ROUND(SUM(F114:F116)/SUM(E114:E116),2)</f>
        <v>#N/A</v>
      </c>
      <c r="E113" s="8">
        <v>1</v>
      </c>
      <c r="F113" s="8" t="e">
        <f>D113*E113</f>
        <v>#N/A</v>
      </c>
    </row>
    <row r="114" spans="1:6" ht="43.5">
      <c r="A114" s="5" t="s">
        <v>184</v>
      </c>
      <c r="B114" s="1"/>
      <c r="C114" s="29"/>
      <c r="D114" s="6" t="e">
        <f>INDEX('Liste déroulante'!$A$3:$B$6,MATCH(B114,Conformité,0),2)</f>
        <v>#N/A</v>
      </c>
      <c r="E114" s="6">
        <v>1</v>
      </c>
      <c r="F114" s="6" t="e">
        <f>D114*E114</f>
        <v>#N/A</v>
      </c>
    </row>
    <row r="115" spans="1:6" ht="72.5">
      <c r="A115" s="5" t="s">
        <v>185</v>
      </c>
      <c r="B115" s="1"/>
      <c r="C115" s="29"/>
      <c r="D115" s="6" t="e">
        <f>INDEX('Liste déroulante'!$A$3:$B$6,MATCH(B115,Conformité,0),2)</f>
        <v>#N/A</v>
      </c>
      <c r="E115" s="6">
        <v>1</v>
      </c>
      <c r="F115" s="6" t="e">
        <f t="shared" ref="F115" si="31">D115*E115</f>
        <v>#N/A</v>
      </c>
    </row>
    <row r="116" spans="1:6" ht="43.5">
      <c r="A116" s="5" t="s">
        <v>186</v>
      </c>
      <c r="B116" s="1"/>
      <c r="C116" s="29"/>
      <c r="D116" s="6" t="e">
        <f>INDEX('Liste déroulante'!$A$3:$B$6,MATCH(B116,Conformité,0),2)</f>
        <v>#N/A</v>
      </c>
      <c r="E116" s="6">
        <v>1</v>
      </c>
      <c r="F116" s="6" t="e">
        <f>D116*E116</f>
        <v>#N/A</v>
      </c>
    </row>
    <row r="117" spans="1:6">
      <c r="A117" s="16" t="s">
        <v>70</v>
      </c>
      <c r="B117" s="3"/>
      <c r="C117" s="29"/>
      <c r="D117" s="7" t="e">
        <f>ROUND(SUM(F118:F121)/SUM(E118:E121),2)</f>
        <v>#N/A</v>
      </c>
      <c r="E117" s="8">
        <v>1</v>
      </c>
      <c r="F117" s="8" t="e">
        <f>D117*E117</f>
        <v>#N/A</v>
      </c>
    </row>
    <row r="118" spans="1:6" ht="72.5">
      <c r="A118" s="5" t="s">
        <v>187</v>
      </c>
      <c r="B118" s="1"/>
      <c r="C118" s="29"/>
      <c r="D118" s="6" t="e">
        <f>INDEX('Liste déroulante'!$A$3:$B$6,MATCH(B118,Conformité,0),2)</f>
        <v>#N/A</v>
      </c>
      <c r="E118" s="6">
        <v>1</v>
      </c>
      <c r="F118" s="6" t="e">
        <f>D118*E118</f>
        <v>#N/A</v>
      </c>
    </row>
    <row r="119" spans="1:6" ht="43.5">
      <c r="A119" s="5" t="s">
        <v>188</v>
      </c>
      <c r="B119" s="1"/>
      <c r="C119" s="29"/>
      <c r="D119" s="6" t="e">
        <f>INDEX('Liste déroulante'!$A$3:$B$6,MATCH(B119,Conformité,0),2)</f>
        <v>#N/A</v>
      </c>
      <c r="E119" s="6">
        <v>1</v>
      </c>
      <c r="F119" s="6" t="e">
        <f t="shared" ref="F119" si="32">D119*E119</f>
        <v>#N/A</v>
      </c>
    </row>
    <row r="120" spans="1:6" ht="43.5">
      <c r="A120" s="5" t="s">
        <v>189</v>
      </c>
      <c r="B120" s="1"/>
      <c r="C120" s="29"/>
      <c r="D120" s="6" t="e">
        <f>INDEX('Liste déroulante'!$A$3:$B$6,MATCH(B120,Conformité,0),2)</f>
        <v>#N/A</v>
      </c>
      <c r="E120" s="6">
        <v>1</v>
      </c>
      <c r="F120" s="6" t="e">
        <f>D120*E120</f>
        <v>#N/A</v>
      </c>
    </row>
    <row r="121" spans="1:6" ht="58">
      <c r="A121" s="5" t="s">
        <v>190</v>
      </c>
      <c r="B121" s="1"/>
      <c r="C121" s="29"/>
      <c r="D121" s="6" t="e">
        <f>INDEX('Liste déroulante'!$A$3:$B$6,MATCH(B121,Conformité,0),2)</f>
        <v>#N/A</v>
      </c>
      <c r="E121" s="6">
        <v>1</v>
      </c>
      <c r="F121" s="6" t="e">
        <f t="shared" ref="F121" si="33">D121*E121</f>
        <v>#N/A</v>
      </c>
    </row>
    <row r="123" spans="1:6">
      <c r="A123" s="23" t="s">
        <v>71</v>
      </c>
      <c r="B123" s="23"/>
      <c r="C123" s="27"/>
      <c r="D123" s="23" t="e">
        <f>ROUND((F124+F128+F138)/(E124+E128+E138),2)</f>
        <v>#N/A</v>
      </c>
      <c r="E123" s="23"/>
      <c r="F123" s="23"/>
    </row>
    <row r="124" spans="1:6">
      <c r="A124" s="16" t="s">
        <v>72</v>
      </c>
      <c r="B124" s="3"/>
      <c r="C124" s="28"/>
      <c r="D124" s="7" t="e">
        <f>ROUND(SUM(F125:F127)/SUM(E125:E127),2)</f>
        <v>#N/A</v>
      </c>
      <c r="E124" s="8">
        <v>1</v>
      </c>
      <c r="F124" s="8" t="e">
        <f>D124*E124</f>
        <v>#N/A</v>
      </c>
    </row>
    <row r="125" spans="1:6" ht="72.5">
      <c r="A125" s="20" t="s">
        <v>191</v>
      </c>
      <c r="B125" s="1"/>
      <c r="C125" s="29"/>
      <c r="D125" s="6" t="e">
        <f>INDEX('Liste déroulante'!$A$3:$B$6,MATCH(B125,Conformité,0),2)</f>
        <v>#N/A</v>
      </c>
      <c r="E125" s="6">
        <v>1</v>
      </c>
      <c r="F125" s="6" t="e">
        <f>D125*E125</f>
        <v>#N/A</v>
      </c>
    </row>
    <row r="126" spans="1:6" ht="72.5">
      <c r="A126" s="20" t="s">
        <v>192</v>
      </c>
      <c r="B126" s="1"/>
      <c r="C126" s="29"/>
      <c r="D126" s="6" t="e">
        <f>INDEX('Liste déroulante'!$A$3:$B$6,MATCH(B126,Conformité,0),2)</f>
        <v>#N/A</v>
      </c>
      <c r="E126" s="6">
        <v>1</v>
      </c>
      <c r="F126" s="6" t="e">
        <f t="shared" ref="F126" si="34">D126*E126</f>
        <v>#N/A</v>
      </c>
    </row>
    <row r="127" spans="1:6" ht="87">
      <c r="A127" s="20" t="s">
        <v>193</v>
      </c>
      <c r="B127" s="1"/>
      <c r="C127" s="29"/>
      <c r="D127" s="6" t="e">
        <f>INDEX('Liste déroulante'!$A$3:$B$6,MATCH(B127,Conformité,0),2)</f>
        <v>#N/A</v>
      </c>
      <c r="E127" s="6">
        <v>1</v>
      </c>
      <c r="F127" s="6" t="e">
        <f>D127*E127</f>
        <v>#N/A</v>
      </c>
    </row>
    <row r="128" spans="1:6">
      <c r="A128" s="20" t="s">
        <v>73</v>
      </c>
      <c r="B128" s="1"/>
      <c r="C128" s="29"/>
      <c r="D128" s="6" t="e">
        <f>ROUND(SUM(F129:F137)/SUM(E129:E137),2)</f>
        <v>#N/A</v>
      </c>
      <c r="E128" s="6">
        <v>1</v>
      </c>
      <c r="F128" s="6" t="e">
        <f>D128*E128</f>
        <v>#N/A</v>
      </c>
    </row>
    <row r="129" spans="1:6" ht="43.5">
      <c r="A129" s="20" t="s">
        <v>194</v>
      </c>
      <c r="B129" s="1"/>
      <c r="C129" s="29"/>
      <c r="D129" s="6" t="e">
        <f>INDEX('Liste déroulante'!$A$3:$B$6,MATCH(B129,Conformité,0),2)</f>
        <v>#N/A</v>
      </c>
      <c r="E129" s="6">
        <v>1</v>
      </c>
      <c r="F129" s="6" t="e">
        <f>D129*E129</f>
        <v>#N/A</v>
      </c>
    </row>
    <row r="130" spans="1:6" ht="58">
      <c r="A130" s="20" t="s">
        <v>195</v>
      </c>
      <c r="B130" s="1"/>
      <c r="C130" s="29"/>
      <c r="D130" s="6" t="e">
        <f>INDEX('Liste déroulante'!$A$3:$B$6,MATCH(B130,Conformité,0),2)</f>
        <v>#N/A</v>
      </c>
      <c r="E130" s="6">
        <v>1</v>
      </c>
      <c r="F130" s="6" t="e">
        <f t="shared" ref="F130" si="35">D130*E130</f>
        <v>#N/A</v>
      </c>
    </row>
    <row r="131" spans="1:6" ht="87">
      <c r="A131" s="20" t="s">
        <v>196</v>
      </c>
      <c r="B131" s="1"/>
      <c r="C131" s="29"/>
      <c r="D131" s="6" t="e">
        <f>INDEX('Liste déroulante'!$A$3:$B$6,MATCH(B131,Conformité,0),2)</f>
        <v>#N/A</v>
      </c>
      <c r="E131" s="6">
        <v>1</v>
      </c>
      <c r="F131" s="6" t="e">
        <f>D131*E131</f>
        <v>#N/A</v>
      </c>
    </row>
    <row r="132" spans="1:6" ht="58">
      <c r="A132" s="20" t="s">
        <v>197</v>
      </c>
      <c r="B132" s="1"/>
      <c r="C132" s="29"/>
      <c r="D132" s="6" t="e">
        <f>INDEX('Liste déroulante'!$A$3:$B$6,MATCH(B132,Conformité,0),2)</f>
        <v>#N/A</v>
      </c>
      <c r="E132" s="6">
        <v>1</v>
      </c>
      <c r="F132" s="6" t="e">
        <f t="shared" ref="F132" si="36">D132*E132</f>
        <v>#N/A</v>
      </c>
    </row>
    <row r="133" spans="1:6" ht="58">
      <c r="A133" s="20" t="s">
        <v>198</v>
      </c>
      <c r="B133" s="1"/>
      <c r="C133" s="29"/>
      <c r="D133" s="6" t="e">
        <f>INDEX('Liste déroulante'!$A$3:$B$6,MATCH(B133,Conformité,0),2)</f>
        <v>#N/A</v>
      </c>
      <c r="E133" s="6">
        <v>1</v>
      </c>
      <c r="F133" s="6" t="e">
        <f>D133*E133</f>
        <v>#N/A</v>
      </c>
    </row>
    <row r="134" spans="1:6" ht="87">
      <c r="A134" s="20" t="s">
        <v>199</v>
      </c>
      <c r="B134" s="1"/>
      <c r="C134" s="29"/>
      <c r="D134" s="6" t="e">
        <f>INDEX('Liste déroulante'!$A$3:$B$6,MATCH(B134,Conformité,0),2)</f>
        <v>#N/A</v>
      </c>
      <c r="E134" s="6">
        <v>1</v>
      </c>
      <c r="F134" s="6" t="e">
        <f t="shared" ref="F134:F135" si="37">D134*E134</f>
        <v>#N/A</v>
      </c>
    </row>
    <row r="135" spans="1:6" ht="43.5">
      <c r="A135" s="20" t="s">
        <v>200</v>
      </c>
      <c r="B135" s="1"/>
      <c r="C135" s="29"/>
      <c r="D135" s="6" t="e">
        <f>INDEX('Liste déroulante'!$A$3:$B$6,MATCH(B135,Conformité,0),2)</f>
        <v>#N/A</v>
      </c>
      <c r="E135" s="6">
        <v>1</v>
      </c>
      <c r="F135" s="6" t="e">
        <f t="shared" si="37"/>
        <v>#N/A</v>
      </c>
    </row>
    <row r="136" spans="1:6" ht="43.5">
      <c r="A136" s="20" t="s">
        <v>201</v>
      </c>
      <c r="B136" s="1"/>
      <c r="C136" s="29"/>
      <c r="D136" s="6" t="e">
        <f>INDEX('Liste déroulante'!$A$3:$B$6,MATCH(B136,Conformité,0),2)</f>
        <v>#N/A</v>
      </c>
      <c r="E136" s="6">
        <v>1</v>
      </c>
      <c r="F136" s="6" t="e">
        <f>D136*E136</f>
        <v>#N/A</v>
      </c>
    </row>
    <row r="137" spans="1:6" ht="58">
      <c r="A137" s="20" t="s">
        <v>202</v>
      </c>
      <c r="B137" s="1"/>
      <c r="C137" s="29"/>
      <c r="D137" s="6" t="e">
        <f>INDEX('Liste déroulante'!$A$3:$B$6,MATCH(B137,Conformité,0),2)</f>
        <v>#N/A</v>
      </c>
      <c r="E137" s="6">
        <v>1</v>
      </c>
      <c r="F137" s="6" t="e">
        <f t="shared" ref="F137" si="38">D137*E137</f>
        <v>#N/A</v>
      </c>
    </row>
    <row r="138" spans="1:6">
      <c r="A138" s="20" t="s">
        <v>74</v>
      </c>
      <c r="B138" s="1"/>
      <c r="C138" s="29"/>
      <c r="D138" s="6" t="e">
        <f>ROUND(SUM(F139:F139)/SUM(E139:E139),2)</f>
        <v>#N/A</v>
      </c>
      <c r="E138" s="6">
        <v>1</v>
      </c>
      <c r="F138" s="6" t="e">
        <f>D138*E138</f>
        <v>#N/A</v>
      </c>
    </row>
    <row r="139" spans="1:6" ht="43.5">
      <c r="A139" s="20" t="s">
        <v>203</v>
      </c>
      <c r="B139" s="1"/>
      <c r="C139" s="29"/>
      <c r="D139" s="6" t="e">
        <f>INDEX('Liste déroulante'!$A$3:$B$6,MATCH(B139,Conformité,0),2)</f>
        <v>#N/A</v>
      </c>
      <c r="E139" s="6">
        <v>1</v>
      </c>
      <c r="F139" s="6" t="e">
        <f>D139*E139</f>
        <v>#N/A</v>
      </c>
    </row>
    <row r="141" spans="1:6">
      <c r="A141" s="23" t="s">
        <v>99</v>
      </c>
      <c r="B141" s="23"/>
      <c r="C141" s="27"/>
      <c r="D141" s="23" t="e">
        <f>ROUND((F142+F146)/(E142+E146),2)</f>
        <v>#N/A</v>
      </c>
      <c r="E141" s="23"/>
      <c r="F141" s="23"/>
    </row>
    <row r="142" spans="1:6">
      <c r="A142" s="16" t="s">
        <v>75</v>
      </c>
      <c r="B142" s="3"/>
      <c r="C142" s="28"/>
      <c r="D142" s="7" t="e">
        <f>ROUND(SUM(F143:F145)/SUM(E143:E145),2)</f>
        <v>#N/A</v>
      </c>
      <c r="E142" s="8">
        <v>1</v>
      </c>
      <c r="F142" s="8" t="e">
        <f>D142*E142</f>
        <v>#N/A</v>
      </c>
    </row>
    <row r="143" spans="1:6" ht="71">
      <c r="A143" s="20" t="s">
        <v>204</v>
      </c>
      <c r="B143" s="1"/>
      <c r="C143" s="29"/>
      <c r="D143" s="6" t="e">
        <f>INDEX('Liste déroulante'!$A$3:$B$6,MATCH(B143,Conformité,0),2)</f>
        <v>#N/A</v>
      </c>
      <c r="E143" s="6">
        <v>1</v>
      </c>
      <c r="F143" s="6" t="e">
        <f>D143*E143</f>
        <v>#N/A</v>
      </c>
    </row>
    <row r="144" spans="1:6" ht="72.5">
      <c r="A144" s="5" t="s">
        <v>205</v>
      </c>
      <c r="B144" s="1"/>
      <c r="C144" s="29"/>
      <c r="D144" s="6" t="e">
        <f>INDEX('Liste déroulante'!$A$3:$B$6,MATCH(B144,Conformité,0),2)</f>
        <v>#N/A</v>
      </c>
      <c r="E144" s="6">
        <v>1</v>
      </c>
      <c r="F144" s="6" t="e">
        <f t="shared" ref="F144" si="39">D144*E144</f>
        <v>#N/A</v>
      </c>
    </row>
    <row r="145" spans="1:6" ht="70.5">
      <c r="A145" s="20" t="s">
        <v>206</v>
      </c>
      <c r="B145" s="1"/>
      <c r="C145" s="29"/>
      <c r="D145" s="6" t="e">
        <f>INDEX('Liste déroulante'!$A$3:$B$6,MATCH(B145,Conformité,0),2)</f>
        <v>#N/A</v>
      </c>
      <c r="E145" s="6">
        <v>1</v>
      </c>
      <c r="F145" s="6" t="e">
        <f>D145*E145</f>
        <v>#N/A</v>
      </c>
    </row>
    <row r="146" spans="1:6">
      <c r="A146" s="16" t="s">
        <v>76</v>
      </c>
      <c r="B146" s="3"/>
      <c r="C146" s="28"/>
      <c r="D146" s="7" t="e">
        <f>ROUND(SUM(F147:F148)/SUM(E147:E148),2)</f>
        <v>#N/A</v>
      </c>
      <c r="E146" s="8">
        <v>1</v>
      </c>
      <c r="F146" s="8" t="e">
        <f>D146*E146</f>
        <v>#N/A</v>
      </c>
    </row>
    <row r="147" spans="1:6" ht="43.5">
      <c r="A147" s="5" t="s">
        <v>207</v>
      </c>
      <c r="B147" s="1"/>
      <c r="C147" s="29"/>
      <c r="D147" s="6" t="e">
        <f>INDEX('Liste déroulante'!$A$3:$B$6,MATCH(B147,Conformité,0),2)</f>
        <v>#N/A</v>
      </c>
      <c r="E147" s="6">
        <v>1</v>
      </c>
      <c r="F147" s="6" t="e">
        <f>D147*E147</f>
        <v>#N/A</v>
      </c>
    </row>
    <row r="148" spans="1:6" ht="101.5">
      <c r="A148" s="5" t="s">
        <v>208</v>
      </c>
      <c r="B148" s="1"/>
      <c r="C148" s="29"/>
      <c r="D148" s="6" t="e">
        <f>INDEX('Liste déroulante'!$A$3:$B$6,MATCH(B148,Conformité,0),2)</f>
        <v>#N/A</v>
      </c>
      <c r="E148" s="6">
        <v>1</v>
      </c>
      <c r="F148" s="6" t="e">
        <f t="shared" ref="F148" si="40">D148*E148</f>
        <v>#N/A</v>
      </c>
    </row>
    <row r="150" spans="1:6">
      <c r="A150" s="23" t="s">
        <v>77</v>
      </c>
      <c r="B150" s="23"/>
      <c r="C150" s="27"/>
      <c r="D150" s="23" t="e">
        <f>ROUND((F151)/(E151),2)</f>
        <v>#N/A</v>
      </c>
      <c r="E150" s="23"/>
      <c r="F150" s="23"/>
    </row>
    <row r="151" spans="1:6">
      <c r="A151" s="16" t="s">
        <v>78</v>
      </c>
      <c r="B151" s="3"/>
      <c r="C151" s="28"/>
      <c r="D151" s="7" t="e">
        <f>ROUND(SUM(F152:F158)/SUM(E152:E158),2)</f>
        <v>#N/A</v>
      </c>
      <c r="E151" s="8">
        <v>1</v>
      </c>
      <c r="F151" s="8" t="e">
        <f>D151*E151</f>
        <v>#N/A</v>
      </c>
    </row>
    <row r="152" spans="1:6" ht="58">
      <c r="A152" s="5" t="s">
        <v>209</v>
      </c>
      <c r="B152" s="1"/>
      <c r="C152" s="29"/>
      <c r="D152" s="6" t="e">
        <f>INDEX('Liste déroulante'!$A$3:$B$6,MATCH(B152,Conformité,0),2)</f>
        <v>#N/A</v>
      </c>
      <c r="E152" s="6">
        <v>1</v>
      </c>
      <c r="F152" s="6" t="e">
        <f>D152*E152</f>
        <v>#N/A</v>
      </c>
    </row>
    <row r="153" spans="1:6" ht="58">
      <c r="A153" s="5" t="s">
        <v>210</v>
      </c>
      <c r="B153" s="1"/>
      <c r="C153" s="29"/>
      <c r="D153" s="6" t="e">
        <f>INDEX('Liste déroulante'!$A$3:$B$6,MATCH(B153,Conformité,0),2)</f>
        <v>#N/A</v>
      </c>
      <c r="E153" s="6">
        <v>1</v>
      </c>
      <c r="F153" s="6" t="e">
        <f t="shared" ref="F153" si="41">D153*E153</f>
        <v>#N/A</v>
      </c>
    </row>
    <row r="154" spans="1:6" ht="58">
      <c r="A154" s="5" t="s">
        <v>211</v>
      </c>
      <c r="B154" s="1"/>
      <c r="C154" s="29"/>
      <c r="D154" s="6" t="e">
        <f>INDEX('Liste déroulante'!$A$3:$B$6,MATCH(B154,Conformité,0),2)</f>
        <v>#N/A</v>
      </c>
      <c r="E154" s="6">
        <v>1</v>
      </c>
      <c r="F154" s="6" t="e">
        <f>D154*E154</f>
        <v>#N/A</v>
      </c>
    </row>
    <row r="155" spans="1:6" ht="72.5">
      <c r="A155" s="5" t="s">
        <v>212</v>
      </c>
      <c r="B155" s="1"/>
      <c r="C155" s="30"/>
      <c r="D155" s="6" t="e">
        <f>INDEX('Liste déroulante'!$A$3:$B$6,MATCH(B155,Conformité,0),2)</f>
        <v>#N/A</v>
      </c>
      <c r="E155" s="6">
        <v>1</v>
      </c>
      <c r="F155" s="6" t="e">
        <f>D155*E155</f>
        <v>#N/A</v>
      </c>
    </row>
    <row r="156" spans="1:6" ht="43.5">
      <c r="A156" s="5" t="s">
        <v>213</v>
      </c>
      <c r="B156" s="1"/>
      <c r="C156" s="29"/>
      <c r="D156" s="6" t="e">
        <f>INDEX('Liste déroulante'!$A$3:$B$6,MATCH(B156,Conformité,0),2)</f>
        <v>#N/A</v>
      </c>
      <c r="E156" s="6">
        <v>1</v>
      </c>
      <c r="F156" s="6" t="e">
        <f t="shared" ref="F156" si="42">D156*E156</f>
        <v>#N/A</v>
      </c>
    </row>
    <row r="157" spans="1:6" ht="71">
      <c r="A157" s="20" t="s">
        <v>214</v>
      </c>
      <c r="B157" s="1"/>
      <c r="C157" s="29"/>
      <c r="D157" s="6" t="e">
        <f>INDEX('Liste déroulante'!$A$3:$B$6,MATCH(B157,Conformité,0),2)</f>
        <v>#N/A</v>
      </c>
      <c r="E157" s="6">
        <v>1</v>
      </c>
      <c r="F157" s="6" t="e">
        <f>D157*E157</f>
        <v>#N/A</v>
      </c>
    </row>
    <row r="158" spans="1:6" ht="58">
      <c r="A158" s="5" t="s">
        <v>215</v>
      </c>
      <c r="B158" s="1"/>
      <c r="C158" s="29"/>
      <c r="D158" s="6" t="e">
        <f>INDEX('Liste déroulante'!$A$3:$B$6,MATCH(B158,Conformité,0),2)</f>
        <v>#N/A</v>
      </c>
      <c r="E158" s="6">
        <v>1</v>
      </c>
      <c r="F158" s="6" t="e">
        <f>D158*E158</f>
        <v>#N/A</v>
      </c>
    </row>
    <row r="160" spans="1:6" ht="29">
      <c r="A160" s="23" t="s">
        <v>102</v>
      </c>
      <c r="B160" s="23"/>
      <c r="C160" s="27"/>
      <c r="D160" s="23" t="e">
        <f>ROUND((F161+F165)/(E161+E165),2)</f>
        <v>#N/A</v>
      </c>
      <c r="E160" s="23"/>
      <c r="F160" s="23"/>
    </row>
    <row r="161" spans="1:6">
      <c r="A161" s="16" t="s">
        <v>79</v>
      </c>
      <c r="B161" s="3"/>
      <c r="C161" s="28"/>
      <c r="D161" s="7" t="e">
        <f>ROUND(SUM(F162:F164)/SUM(E162:E164),2)</f>
        <v>#N/A</v>
      </c>
      <c r="E161" s="8">
        <v>1</v>
      </c>
      <c r="F161" s="8" t="e">
        <f>D161*E161</f>
        <v>#N/A</v>
      </c>
    </row>
    <row r="162" spans="1:6" ht="72.5">
      <c r="A162" s="5" t="s">
        <v>216</v>
      </c>
      <c r="B162" s="1"/>
      <c r="C162" s="29"/>
      <c r="D162" s="6" t="e">
        <f>INDEX('Liste déroulante'!$A$3:$B$6,MATCH(B162,Conformité,0),2)</f>
        <v>#N/A</v>
      </c>
      <c r="E162" s="6">
        <v>1</v>
      </c>
      <c r="F162" s="6" t="e">
        <f>D162*E162</f>
        <v>#N/A</v>
      </c>
    </row>
    <row r="163" spans="1:6" ht="72.5">
      <c r="A163" s="5" t="s">
        <v>217</v>
      </c>
      <c r="B163" s="1"/>
      <c r="C163" s="29"/>
      <c r="D163" s="6" t="e">
        <f>INDEX('Liste déroulante'!$A$3:$B$6,MATCH(B163,Conformité,0),2)</f>
        <v>#N/A</v>
      </c>
      <c r="E163" s="6">
        <v>1</v>
      </c>
      <c r="F163" s="6" t="e">
        <f t="shared" ref="F163" si="43">D163*E163</f>
        <v>#N/A</v>
      </c>
    </row>
    <row r="164" spans="1:6" ht="72.5">
      <c r="A164" s="5" t="s">
        <v>218</v>
      </c>
      <c r="B164" s="1"/>
      <c r="C164" s="29"/>
      <c r="D164" s="6" t="e">
        <f>INDEX('Liste déroulante'!$A$3:$B$6,MATCH(B164,Conformité,0),2)</f>
        <v>#N/A</v>
      </c>
      <c r="E164" s="6">
        <v>1</v>
      </c>
      <c r="F164" s="6" t="e">
        <f>D164*E164</f>
        <v>#N/A</v>
      </c>
    </row>
    <row r="165" spans="1:6">
      <c r="A165" s="16" t="s">
        <v>80</v>
      </c>
      <c r="B165" s="3"/>
      <c r="C165" s="28"/>
      <c r="D165" s="7" t="e">
        <f>ROUND(SUM(F166:F166)/SUM(E166:E166),2)</f>
        <v>#N/A</v>
      </c>
      <c r="E165" s="8">
        <v>1</v>
      </c>
      <c r="F165" s="8" t="e">
        <f>D165*E165</f>
        <v>#N/A</v>
      </c>
    </row>
    <row r="166" spans="1:6" ht="58">
      <c r="A166" s="5" t="s">
        <v>219</v>
      </c>
      <c r="B166" s="1"/>
      <c r="C166" s="29"/>
      <c r="D166" s="6" t="e">
        <f>INDEX('Liste déroulante'!$A$3:$B$6,MATCH(B166,Conformité,0),2)</f>
        <v>#N/A</v>
      </c>
      <c r="E166" s="6">
        <v>1</v>
      </c>
      <c r="F166" s="6" t="e">
        <f>D166*E166</f>
        <v>#N/A</v>
      </c>
    </row>
    <row r="168" spans="1:6">
      <c r="A168" s="23" t="s">
        <v>81</v>
      </c>
      <c r="B168" s="23"/>
      <c r="C168" s="27"/>
      <c r="D168" s="23" t="e">
        <f>ROUND((F169+F175)/(E169+E175),2)</f>
        <v>#N/A</v>
      </c>
      <c r="E168" s="23"/>
      <c r="F168" s="23"/>
    </row>
    <row r="169" spans="1:6">
      <c r="A169" s="16" t="s">
        <v>82</v>
      </c>
      <c r="B169" s="3"/>
      <c r="C169" s="28"/>
      <c r="D169" s="7" t="e">
        <f>ROUND(SUM(F170:F174)/SUM(E170:E174),2)</f>
        <v>#N/A</v>
      </c>
      <c r="E169" s="8">
        <v>1</v>
      </c>
      <c r="F169" s="8" t="e">
        <f>D169*E169</f>
        <v>#N/A</v>
      </c>
    </row>
    <row r="170" spans="1:6" ht="101.5">
      <c r="A170" s="5" t="s">
        <v>220</v>
      </c>
      <c r="B170" s="1"/>
      <c r="C170" s="29"/>
      <c r="D170" s="6" t="e">
        <f>INDEX('Liste déroulante'!$A$3:$B$6,MATCH(B170,Conformité,0),2)</f>
        <v>#N/A</v>
      </c>
      <c r="E170" s="6">
        <v>1</v>
      </c>
      <c r="F170" s="6" t="e">
        <f>D170*E170</f>
        <v>#N/A</v>
      </c>
    </row>
    <row r="171" spans="1:6" ht="72.5">
      <c r="A171" s="5" t="s">
        <v>221</v>
      </c>
      <c r="B171" s="1"/>
      <c r="C171" s="29"/>
      <c r="D171" s="6" t="e">
        <f>INDEX('Liste déroulante'!$A$3:$B$6,MATCH(B171,Conformité,0),2)</f>
        <v>#N/A</v>
      </c>
      <c r="E171" s="6">
        <v>1</v>
      </c>
      <c r="F171" s="6" t="e">
        <f t="shared" ref="F171" si="44">D171*E171</f>
        <v>#N/A</v>
      </c>
    </row>
    <row r="172" spans="1:6" ht="72.5">
      <c r="A172" s="5" t="s">
        <v>222</v>
      </c>
      <c r="B172" s="1"/>
      <c r="C172" s="29"/>
      <c r="D172" s="6" t="e">
        <f>INDEX('Liste déroulante'!$A$3:$B$6,MATCH(B172,Conformité,0),2)</f>
        <v>#N/A</v>
      </c>
      <c r="E172" s="6">
        <v>1</v>
      </c>
      <c r="F172" s="6" t="e">
        <f>D172*E172</f>
        <v>#N/A</v>
      </c>
    </row>
    <row r="173" spans="1:6" ht="57.5" customHeight="1">
      <c r="A173" s="5" t="s">
        <v>223</v>
      </c>
      <c r="B173" s="1"/>
      <c r="C173" s="29"/>
      <c r="D173" s="6" t="e">
        <f>INDEX('Liste déroulante'!$A$3:$B$6,MATCH(B173,Conformité,0),2)</f>
        <v>#N/A</v>
      </c>
      <c r="E173" s="6">
        <v>1</v>
      </c>
      <c r="F173" s="6" t="e">
        <f t="shared" ref="F173" si="45">D173*E173</f>
        <v>#N/A</v>
      </c>
    </row>
    <row r="174" spans="1:6" ht="43.5">
      <c r="A174" s="5" t="s">
        <v>224</v>
      </c>
      <c r="B174" s="1"/>
      <c r="C174" s="29"/>
      <c r="D174" s="6" t="e">
        <f>INDEX('Liste déroulante'!$A$3:$B$6,MATCH(B174,Conformité,0),2)</f>
        <v>#N/A</v>
      </c>
      <c r="E174" s="6">
        <v>1</v>
      </c>
      <c r="F174" s="6" t="e">
        <f>D174*E174</f>
        <v>#N/A</v>
      </c>
    </row>
    <row r="175" spans="1:6">
      <c r="A175" s="16" t="s">
        <v>83</v>
      </c>
      <c r="B175" s="3"/>
      <c r="C175" s="28"/>
      <c r="D175" s="7" t="e">
        <f>ROUND(SUM(F176:F178)/SUM(E176:E178),2)</f>
        <v>#N/A</v>
      </c>
      <c r="E175" s="8">
        <v>1</v>
      </c>
      <c r="F175" s="8" t="e">
        <f>D175*E175</f>
        <v>#N/A</v>
      </c>
    </row>
    <row r="176" spans="1:6" ht="101.5">
      <c r="A176" s="5" t="s">
        <v>225</v>
      </c>
      <c r="B176" s="1"/>
      <c r="C176" s="29"/>
      <c r="D176" s="6" t="e">
        <f>INDEX('Liste déroulante'!$A$3:$B$6,MATCH(B176,Conformité,0),2)</f>
        <v>#N/A</v>
      </c>
      <c r="E176" s="6">
        <v>1</v>
      </c>
      <c r="F176" s="6" t="e">
        <f>D176*E176</f>
        <v>#N/A</v>
      </c>
    </row>
    <row r="177" spans="1:6" ht="72.5">
      <c r="A177" s="5" t="s">
        <v>226</v>
      </c>
      <c r="B177" s="1"/>
      <c r="C177" s="29"/>
      <c r="D177" s="6" t="e">
        <f>INDEX('Liste déroulante'!$A$3:$B$6,MATCH(B177,Conformité,0),2)</f>
        <v>#N/A</v>
      </c>
      <c r="E177" s="6">
        <v>1</v>
      </c>
      <c r="F177" s="6" t="e">
        <f t="shared" ref="F177" si="46">D177*E177</f>
        <v>#N/A</v>
      </c>
    </row>
    <row r="178" spans="1:6" ht="58">
      <c r="A178" s="5" t="s">
        <v>227</v>
      </c>
      <c r="B178" s="1"/>
      <c r="C178" s="29"/>
      <c r="D178" s="6" t="e">
        <f>INDEX('Liste déroulante'!$A$3:$B$6,MATCH(B178,Conformité,0),2)</f>
        <v>#N/A</v>
      </c>
      <c r="E178" s="6">
        <v>1</v>
      </c>
      <c r="F178" s="6" t="e">
        <f>D178*E178</f>
        <v>#N/A</v>
      </c>
    </row>
  </sheetData>
  <conditionalFormatting sqref="B5:B6">
    <cfRule type="expression" dxfId="189" priority="902">
      <formula>B5="NC Majeure"</formula>
    </cfRule>
  </conditionalFormatting>
  <conditionalFormatting sqref="B10:B14">
    <cfRule type="expression" dxfId="188" priority="320">
      <formula>B10="NC Majeure"</formula>
    </cfRule>
  </conditionalFormatting>
  <conditionalFormatting sqref="B16">
    <cfRule type="expression" dxfId="187" priority="315">
      <formula>B16="NC Majeure"</formula>
    </cfRule>
  </conditionalFormatting>
  <conditionalFormatting sqref="B17">
    <cfRule type="expression" dxfId="186" priority="310">
      <formula>B17="NC Majeure"</formula>
    </cfRule>
  </conditionalFormatting>
  <conditionalFormatting sqref="B21:B22">
    <cfRule type="expression" dxfId="185" priority="305">
      <formula>B21="NC Majeure"</formula>
    </cfRule>
  </conditionalFormatting>
  <conditionalFormatting sqref="B24:B26">
    <cfRule type="expression" dxfId="184" priority="300">
      <formula>B24="NC Majeure"</formula>
    </cfRule>
  </conditionalFormatting>
  <conditionalFormatting sqref="B28">
    <cfRule type="expression" dxfId="183" priority="295">
      <formula>B28="NC Majeure"</formula>
    </cfRule>
  </conditionalFormatting>
  <conditionalFormatting sqref="B32:B35">
    <cfRule type="expression" dxfId="182" priority="290">
      <formula>B32="NC Majeure"</formula>
    </cfRule>
  </conditionalFormatting>
  <conditionalFormatting sqref="B41:B43">
    <cfRule type="expression" dxfId="181" priority="285">
      <formula>B41="NC Majeure"</formula>
    </cfRule>
  </conditionalFormatting>
  <conditionalFormatting sqref="B47:B48">
    <cfRule type="expression" dxfId="180" priority="280">
      <formula>B47="NC Majeure"</formula>
    </cfRule>
  </conditionalFormatting>
  <conditionalFormatting sqref="B50:B55">
    <cfRule type="expression" dxfId="179" priority="275">
      <formula>B50="NC Majeure"</formula>
    </cfRule>
  </conditionalFormatting>
  <conditionalFormatting sqref="B57">
    <cfRule type="expression" dxfId="178" priority="270">
      <formula>B57="NC Majeure"</formula>
    </cfRule>
  </conditionalFormatting>
  <conditionalFormatting sqref="B59:B62">
    <cfRule type="expression" dxfId="177" priority="265">
      <formula>B59="NC Majeure"</formula>
    </cfRule>
  </conditionalFormatting>
  <conditionalFormatting sqref="B72:B76">
    <cfRule type="expression" dxfId="176" priority="255">
      <formula>B72="NC Majeure"</formula>
    </cfRule>
  </conditionalFormatting>
  <conditionalFormatting sqref="B87 B79:B85">
    <cfRule type="expression" dxfId="175" priority="250">
      <formula>B79="NC Majeure"</formula>
    </cfRule>
  </conditionalFormatting>
  <conditionalFormatting sqref="B91:B94">
    <cfRule type="expression" dxfId="174" priority="245">
      <formula>B91="NC Majeure"</formula>
    </cfRule>
  </conditionalFormatting>
  <conditionalFormatting sqref="B162:B164">
    <cfRule type="expression" dxfId="173" priority="175">
      <formula>B162="NC Majeure"</formula>
    </cfRule>
  </conditionalFormatting>
  <conditionalFormatting sqref="B166">
    <cfRule type="expression" dxfId="172" priority="170">
      <formula>B166="NC Majeure"</formula>
    </cfRule>
  </conditionalFormatting>
  <conditionalFormatting sqref="B37:B39">
    <cfRule type="expression" dxfId="171" priority="150">
      <formula>B37="NC Majeure"</formula>
    </cfRule>
  </conditionalFormatting>
  <conditionalFormatting sqref="B86">
    <cfRule type="expression" dxfId="170" priority="145">
      <formula>B86="NC Majeure"</formula>
    </cfRule>
  </conditionalFormatting>
  <conditionalFormatting sqref="B96">
    <cfRule type="expression" dxfId="169" priority="135">
      <formula>B96="NC Majeure"</formula>
    </cfRule>
  </conditionalFormatting>
  <conditionalFormatting sqref="B98">
    <cfRule type="expression" dxfId="168" priority="130">
      <formula>B98="NC Majeure"</formula>
    </cfRule>
  </conditionalFormatting>
  <conditionalFormatting sqref="B100:B103">
    <cfRule type="expression" dxfId="167" priority="125">
      <formula>B100="NC Majeure"</formula>
    </cfRule>
  </conditionalFormatting>
  <conditionalFormatting sqref="B105">
    <cfRule type="expression" dxfId="166" priority="120">
      <formula>B105="NC Majeure"</formula>
    </cfRule>
  </conditionalFormatting>
  <conditionalFormatting sqref="B107:B108">
    <cfRule type="expression" dxfId="165" priority="115">
      <formula>B107="NC Majeure"</formula>
    </cfRule>
  </conditionalFormatting>
  <conditionalFormatting sqref="B110">
    <cfRule type="expression" dxfId="164" priority="110">
      <formula>B110="NC Majeure"</formula>
    </cfRule>
  </conditionalFormatting>
  <conditionalFormatting sqref="B114:B116">
    <cfRule type="expression" dxfId="163" priority="105">
      <formula>B114="NC Majeure"</formula>
    </cfRule>
  </conditionalFormatting>
  <conditionalFormatting sqref="B118:B121">
    <cfRule type="expression" dxfId="162" priority="100">
      <formula>B118="NC Majeure"</formula>
    </cfRule>
  </conditionalFormatting>
  <conditionalFormatting sqref="B143:B145">
    <cfRule type="expression" dxfId="161" priority="80">
      <formula>B143="NC Majeure"</formula>
    </cfRule>
  </conditionalFormatting>
  <conditionalFormatting sqref="B147:B148">
    <cfRule type="expression" dxfId="160" priority="75">
      <formula>B147="NC Majeure"</formula>
    </cfRule>
  </conditionalFormatting>
  <conditionalFormatting sqref="B152:B158">
    <cfRule type="expression" dxfId="159" priority="70">
      <formula>B152="NC Majeure"</formula>
    </cfRule>
  </conditionalFormatting>
  <conditionalFormatting sqref="B170:B174">
    <cfRule type="expression" dxfId="158" priority="65">
      <formula>B170="NC Majeure"</formula>
    </cfRule>
  </conditionalFormatting>
  <conditionalFormatting sqref="B176 B178">
    <cfRule type="expression" dxfId="157" priority="60">
      <formula>B176="NC Majeure"</formula>
    </cfRule>
  </conditionalFormatting>
  <conditionalFormatting sqref="B77">
    <cfRule type="expression" dxfId="156" priority="25">
      <formula>B77="NC Majeure"</formula>
    </cfRule>
  </conditionalFormatting>
  <conditionalFormatting sqref="B177">
    <cfRule type="expression" dxfId="155" priority="20">
      <formula>B177="NC Majeure"</formula>
    </cfRule>
  </conditionalFormatting>
  <conditionalFormatting sqref="B125:B139">
    <cfRule type="expression" dxfId="154" priority="15">
      <formula>B125="NC Majeure"</formula>
    </cfRule>
  </conditionalFormatting>
  <conditionalFormatting sqref="B63">
    <cfRule type="expression" dxfId="153" priority="10">
      <formula>B63="NC Majeure"</formula>
    </cfRule>
  </conditionalFormatting>
  <conditionalFormatting sqref="B67:B68">
    <cfRule type="expression" dxfId="152" priority="5">
      <formula>B67="NC Majeure"</formula>
    </cfRule>
  </conditionalFormatting>
  <dataValidations count="1">
    <dataValidation type="list" allowBlank="1" showInputMessage="1" showErrorMessage="1" sqref="B152:B158 B5:B6 B125:B127 B16:B17 B21:B22 B24:B26 B28 B139 B32:B35 B37:B39 B41:B43 B47:B48 B57 B50:B55 B72:B77 B67:B68 B10:B14 B79:B87 B91:B94 B96 B98 B100:B103 B105 B107:B108 B110 B114:B116 B118:B121 B170:B174 B176:B178 B129:B137 B143:B145 B147:B148 B162:B164 B166 B59:B63" xr:uid="{00000000-0002-0000-0400-000000000000}">
      <formula1>Conformité</formula1>
    </dataValidation>
  </dataValidations>
  <pageMargins left="0.7" right="0.7" top="0.75" bottom="0.75" header="0.3" footer="0.3"/>
  <pageSetup paperSize="9" scale="72"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898" operator="equal" id="{DD3F0C0F-03D8-4A78-B203-A7421A409C5F}">
            <xm:f>'Liste déroulante'!$A$3</xm:f>
            <x14:dxf>
              <fill>
                <patternFill>
                  <bgColor rgb="FF92D050"/>
                </patternFill>
              </fill>
            </x14:dxf>
          </x14:cfRule>
          <x14:cfRule type="cellIs" priority="899" operator="equal" id="{41FB353E-C319-435A-A263-E08BCD730A99}">
            <xm:f>'Liste déroulante'!$A$4</xm:f>
            <x14:dxf>
              <fill>
                <patternFill>
                  <bgColor rgb="FFFFFF00"/>
                </patternFill>
              </fill>
            </x14:dxf>
          </x14:cfRule>
          <x14:cfRule type="cellIs" priority="900" operator="equal" id="{AD012D49-A4CD-4833-81D8-EACF99E0CA57}">
            <xm:f>'Liste déroulante'!$A$5</xm:f>
            <x14:dxf>
              <fill>
                <patternFill>
                  <bgColor rgb="FFFFC000"/>
                </patternFill>
              </fill>
            </x14:dxf>
          </x14:cfRule>
          <x14:cfRule type="cellIs" priority="901" operator="equal" id="{33B40869-893D-4696-B749-EC4E79412354}">
            <xm:f>'Liste déroulante'!$A$6</xm:f>
            <x14:dxf>
              <fill>
                <patternFill>
                  <bgColor rgb="FFFF0000"/>
                </patternFill>
              </fill>
            </x14:dxf>
          </x14:cfRule>
          <xm:sqref>B5:B6</xm:sqref>
        </x14:conditionalFormatting>
        <x14:conditionalFormatting xmlns:xm="http://schemas.microsoft.com/office/excel/2006/main">
          <x14:cfRule type="cellIs" priority="316" operator="equal" id="{3BD44C2E-B581-4EDB-A5C9-B8021D94092F}">
            <xm:f>'Liste déroulante'!$A$3</xm:f>
            <x14:dxf>
              <fill>
                <patternFill>
                  <bgColor rgb="FF92D050"/>
                </patternFill>
              </fill>
            </x14:dxf>
          </x14:cfRule>
          <x14:cfRule type="cellIs" priority="317" operator="equal" id="{79282530-E1B5-49B4-A97A-8B2265704E02}">
            <xm:f>'Liste déroulante'!$A$4</xm:f>
            <x14:dxf>
              <fill>
                <patternFill>
                  <bgColor rgb="FFFFFF00"/>
                </patternFill>
              </fill>
            </x14:dxf>
          </x14:cfRule>
          <x14:cfRule type="cellIs" priority="318" operator="equal" id="{CB804414-EC84-41B1-9203-F95FEEC8F272}">
            <xm:f>'Liste déroulante'!$A$5</xm:f>
            <x14:dxf>
              <fill>
                <patternFill>
                  <bgColor rgb="FFFFC000"/>
                </patternFill>
              </fill>
            </x14:dxf>
          </x14:cfRule>
          <x14:cfRule type="cellIs" priority="319" operator="equal" id="{D25873CC-CA03-455F-99FC-A3AAE7ABF025}">
            <xm:f>'Liste déroulante'!$A$6</xm:f>
            <x14:dxf>
              <fill>
                <patternFill>
                  <bgColor rgb="FFFF0000"/>
                </patternFill>
              </fill>
            </x14:dxf>
          </x14:cfRule>
          <xm:sqref>B10:B14</xm:sqref>
        </x14:conditionalFormatting>
        <x14:conditionalFormatting xmlns:xm="http://schemas.microsoft.com/office/excel/2006/main">
          <x14:cfRule type="cellIs" priority="311" operator="equal" id="{AC697411-E4C8-438F-BB55-7C620549442E}">
            <xm:f>'Liste déroulante'!$A$3</xm:f>
            <x14:dxf>
              <fill>
                <patternFill>
                  <bgColor rgb="FF92D050"/>
                </patternFill>
              </fill>
            </x14:dxf>
          </x14:cfRule>
          <x14:cfRule type="cellIs" priority="312" operator="equal" id="{5AB9A75F-4B6F-47DF-BB5A-41B1F4A73E67}">
            <xm:f>'Liste déroulante'!$A$4</xm:f>
            <x14:dxf>
              <fill>
                <patternFill>
                  <bgColor rgb="FFFFFF00"/>
                </patternFill>
              </fill>
            </x14:dxf>
          </x14:cfRule>
          <x14:cfRule type="cellIs" priority="313" operator="equal" id="{58EA5EFD-046D-4B29-B9DA-3733C8776CA4}">
            <xm:f>'Liste déroulante'!$A$5</xm:f>
            <x14:dxf>
              <fill>
                <patternFill>
                  <bgColor rgb="FFFFC000"/>
                </patternFill>
              </fill>
            </x14:dxf>
          </x14:cfRule>
          <x14:cfRule type="cellIs" priority="314" operator="equal" id="{6F419DBD-6ED9-495D-8784-F8D0A0B10590}">
            <xm:f>'Liste déroulante'!$A$6</xm:f>
            <x14:dxf>
              <fill>
                <patternFill>
                  <bgColor rgb="FFFF0000"/>
                </patternFill>
              </fill>
            </x14:dxf>
          </x14:cfRule>
          <xm:sqref>B16</xm:sqref>
        </x14:conditionalFormatting>
        <x14:conditionalFormatting xmlns:xm="http://schemas.microsoft.com/office/excel/2006/main">
          <x14:cfRule type="cellIs" priority="306" operator="equal" id="{BEF634AA-CC8C-414E-9DFF-12421D5C37E7}">
            <xm:f>'Liste déroulante'!$A$3</xm:f>
            <x14:dxf>
              <fill>
                <patternFill>
                  <bgColor rgb="FF92D050"/>
                </patternFill>
              </fill>
            </x14:dxf>
          </x14:cfRule>
          <x14:cfRule type="cellIs" priority="307" operator="equal" id="{67F8DA67-2948-4775-9304-5135C88F1761}">
            <xm:f>'Liste déroulante'!$A$4</xm:f>
            <x14:dxf>
              <fill>
                <patternFill>
                  <bgColor rgb="FFFFFF00"/>
                </patternFill>
              </fill>
            </x14:dxf>
          </x14:cfRule>
          <x14:cfRule type="cellIs" priority="308" operator="equal" id="{76B179C5-D357-4347-9B4F-7CED7367FF27}">
            <xm:f>'Liste déroulante'!$A$5</xm:f>
            <x14:dxf>
              <fill>
                <patternFill>
                  <bgColor rgb="FFFFC000"/>
                </patternFill>
              </fill>
            </x14:dxf>
          </x14:cfRule>
          <x14:cfRule type="cellIs" priority="309" operator="equal" id="{45223225-9A60-4325-AE7C-1FE8F051DE21}">
            <xm:f>'Liste déroulante'!$A$6</xm:f>
            <x14:dxf>
              <fill>
                <patternFill>
                  <bgColor rgb="FFFF0000"/>
                </patternFill>
              </fill>
            </x14:dxf>
          </x14:cfRule>
          <xm:sqref>B17</xm:sqref>
        </x14:conditionalFormatting>
        <x14:conditionalFormatting xmlns:xm="http://schemas.microsoft.com/office/excel/2006/main">
          <x14:cfRule type="cellIs" priority="301" operator="equal" id="{155FBA7B-8B91-40A2-9D71-592F8EC6A728}">
            <xm:f>'Liste déroulante'!$A$3</xm:f>
            <x14:dxf>
              <fill>
                <patternFill>
                  <bgColor rgb="FF92D050"/>
                </patternFill>
              </fill>
            </x14:dxf>
          </x14:cfRule>
          <x14:cfRule type="cellIs" priority="302" operator="equal" id="{1212B528-9144-4D67-AB0B-7DA86F908FE0}">
            <xm:f>'Liste déroulante'!$A$4</xm:f>
            <x14:dxf>
              <fill>
                <patternFill>
                  <bgColor rgb="FFFFFF00"/>
                </patternFill>
              </fill>
            </x14:dxf>
          </x14:cfRule>
          <x14:cfRule type="cellIs" priority="303" operator="equal" id="{4C4EBA4C-0A4B-4111-92E8-388D042024CF}">
            <xm:f>'Liste déroulante'!$A$5</xm:f>
            <x14:dxf>
              <fill>
                <patternFill>
                  <bgColor rgb="FFFFC000"/>
                </patternFill>
              </fill>
            </x14:dxf>
          </x14:cfRule>
          <x14:cfRule type="cellIs" priority="304" operator="equal" id="{11828169-BB80-497B-9CDC-4DFF91283379}">
            <xm:f>'Liste déroulante'!$A$6</xm:f>
            <x14:dxf>
              <fill>
                <patternFill>
                  <bgColor rgb="FFFF0000"/>
                </patternFill>
              </fill>
            </x14:dxf>
          </x14:cfRule>
          <xm:sqref>B21:B22</xm:sqref>
        </x14:conditionalFormatting>
        <x14:conditionalFormatting xmlns:xm="http://schemas.microsoft.com/office/excel/2006/main">
          <x14:cfRule type="cellIs" priority="296" operator="equal" id="{292C09F3-2FCF-48EB-9EBA-B1B10F3757A9}">
            <xm:f>'Liste déroulante'!$A$3</xm:f>
            <x14:dxf>
              <fill>
                <patternFill>
                  <bgColor rgb="FF92D050"/>
                </patternFill>
              </fill>
            </x14:dxf>
          </x14:cfRule>
          <x14:cfRule type="cellIs" priority="297" operator="equal" id="{1BF44565-28AE-4BCA-8CF0-412CEFDFC5EC}">
            <xm:f>'Liste déroulante'!$A$4</xm:f>
            <x14:dxf>
              <fill>
                <patternFill>
                  <bgColor rgb="FFFFFF00"/>
                </patternFill>
              </fill>
            </x14:dxf>
          </x14:cfRule>
          <x14:cfRule type="cellIs" priority="298" operator="equal" id="{71EA4F00-3814-4E8B-A744-105E1D5B07F9}">
            <xm:f>'Liste déroulante'!$A$5</xm:f>
            <x14:dxf>
              <fill>
                <patternFill>
                  <bgColor rgb="FFFFC000"/>
                </patternFill>
              </fill>
            </x14:dxf>
          </x14:cfRule>
          <x14:cfRule type="cellIs" priority="299" operator="equal" id="{8D8AB07B-EDDE-4AC2-BA9B-0447C019A23A}">
            <xm:f>'Liste déroulante'!$A$6</xm:f>
            <x14:dxf>
              <fill>
                <patternFill>
                  <bgColor rgb="FFFF0000"/>
                </patternFill>
              </fill>
            </x14:dxf>
          </x14:cfRule>
          <xm:sqref>B24:B26</xm:sqref>
        </x14:conditionalFormatting>
        <x14:conditionalFormatting xmlns:xm="http://schemas.microsoft.com/office/excel/2006/main">
          <x14:cfRule type="cellIs" priority="291" operator="equal" id="{A2578A3F-D7F2-49CD-A98F-DF47BD2F5617}">
            <xm:f>'Liste déroulante'!$A$3</xm:f>
            <x14:dxf>
              <fill>
                <patternFill>
                  <bgColor rgb="FF92D050"/>
                </patternFill>
              </fill>
            </x14:dxf>
          </x14:cfRule>
          <x14:cfRule type="cellIs" priority="292" operator="equal" id="{C38D8C8E-5E34-4A70-A7CB-2B090520A327}">
            <xm:f>'Liste déroulante'!$A$4</xm:f>
            <x14:dxf>
              <fill>
                <patternFill>
                  <bgColor rgb="FFFFFF00"/>
                </patternFill>
              </fill>
            </x14:dxf>
          </x14:cfRule>
          <x14:cfRule type="cellIs" priority="293" operator="equal" id="{FAC3B65C-89F3-4D38-9413-9497C5A431AB}">
            <xm:f>'Liste déroulante'!$A$5</xm:f>
            <x14:dxf>
              <fill>
                <patternFill>
                  <bgColor rgb="FFFFC000"/>
                </patternFill>
              </fill>
            </x14:dxf>
          </x14:cfRule>
          <x14:cfRule type="cellIs" priority="294" operator="equal" id="{2CECDA55-31C1-435E-A95A-30B2DC86090A}">
            <xm:f>'Liste déroulante'!$A$6</xm:f>
            <x14:dxf>
              <fill>
                <patternFill>
                  <bgColor rgb="FFFF0000"/>
                </patternFill>
              </fill>
            </x14:dxf>
          </x14:cfRule>
          <xm:sqref>B28</xm:sqref>
        </x14:conditionalFormatting>
        <x14:conditionalFormatting xmlns:xm="http://schemas.microsoft.com/office/excel/2006/main">
          <x14:cfRule type="cellIs" priority="286" operator="equal" id="{92C34BE7-B1AD-4A1E-8CD2-6A4DBEED0A4E}">
            <xm:f>'Liste déroulante'!$A$3</xm:f>
            <x14:dxf>
              <fill>
                <patternFill>
                  <bgColor rgb="FF92D050"/>
                </patternFill>
              </fill>
            </x14:dxf>
          </x14:cfRule>
          <x14:cfRule type="cellIs" priority="287" operator="equal" id="{4EBC7737-FC84-4FC6-8187-3FBBB30F4BB3}">
            <xm:f>'Liste déroulante'!$A$4</xm:f>
            <x14:dxf>
              <fill>
                <patternFill>
                  <bgColor rgb="FFFFFF00"/>
                </patternFill>
              </fill>
            </x14:dxf>
          </x14:cfRule>
          <x14:cfRule type="cellIs" priority="288" operator="equal" id="{2EE16E98-0FDA-41AE-94E9-33FBB369BB93}">
            <xm:f>'Liste déroulante'!$A$5</xm:f>
            <x14:dxf>
              <fill>
                <patternFill>
                  <bgColor rgb="FFFFC000"/>
                </patternFill>
              </fill>
            </x14:dxf>
          </x14:cfRule>
          <x14:cfRule type="cellIs" priority="289" operator="equal" id="{33929DCB-FD3F-4BD2-AB5F-EA608EA62392}">
            <xm:f>'Liste déroulante'!$A$6</xm:f>
            <x14:dxf>
              <fill>
                <patternFill>
                  <bgColor rgb="FFFF0000"/>
                </patternFill>
              </fill>
            </x14:dxf>
          </x14:cfRule>
          <xm:sqref>B32:B35</xm:sqref>
        </x14:conditionalFormatting>
        <x14:conditionalFormatting xmlns:xm="http://schemas.microsoft.com/office/excel/2006/main">
          <x14:cfRule type="cellIs" priority="281" operator="equal" id="{CE309440-55FF-4A5D-A577-63463904EE23}">
            <xm:f>'Liste déroulante'!$A$3</xm:f>
            <x14:dxf>
              <fill>
                <patternFill>
                  <bgColor rgb="FF92D050"/>
                </patternFill>
              </fill>
            </x14:dxf>
          </x14:cfRule>
          <x14:cfRule type="cellIs" priority="282" operator="equal" id="{1B66CCD8-B7B4-47F2-A843-F20B40B8A024}">
            <xm:f>'Liste déroulante'!$A$4</xm:f>
            <x14:dxf>
              <fill>
                <patternFill>
                  <bgColor rgb="FFFFFF00"/>
                </patternFill>
              </fill>
            </x14:dxf>
          </x14:cfRule>
          <x14:cfRule type="cellIs" priority="283" operator="equal" id="{FA516E8B-FE59-4A17-A230-E6BF8737873C}">
            <xm:f>'Liste déroulante'!$A$5</xm:f>
            <x14:dxf>
              <fill>
                <patternFill>
                  <bgColor rgb="FFFFC000"/>
                </patternFill>
              </fill>
            </x14:dxf>
          </x14:cfRule>
          <x14:cfRule type="cellIs" priority="284" operator="equal" id="{E4DD00EC-57FB-480B-BE11-E8D3882991AD}">
            <xm:f>'Liste déroulante'!$A$6</xm:f>
            <x14:dxf>
              <fill>
                <patternFill>
                  <bgColor rgb="FFFF0000"/>
                </patternFill>
              </fill>
            </x14:dxf>
          </x14:cfRule>
          <xm:sqref>B41:B43</xm:sqref>
        </x14:conditionalFormatting>
        <x14:conditionalFormatting xmlns:xm="http://schemas.microsoft.com/office/excel/2006/main">
          <x14:cfRule type="cellIs" priority="276" operator="equal" id="{DD99ACAC-35A1-4EA7-94FF-7B9D45A87AFA}">
            <xm:f>'Liste déroulante'!$A$3</xm:f>
            <x14:dxf>
              <fill>
                <patternFill>
                  <bgColor rgb="FF92D050"/>
                </patternFill>
              </fill>
            </x14:dxf>
          </x14:cfRule>
          <x14:cfRule type="cellIs" priority="277" operator="equal" id="{57D906CC-2B1F-40DE-A874-FF9F1285CB33}">
            <xm:f>'Liste déroulante'!$A$4</xm:f>
            <x14:dxf>
              <fill>
                <patternFill>
                  <bgColor rgb="FFFFFF00"/>
                </patternFill>
              </fill>
            </x14:dxf>
          </x14:cfRule>
          <x14:cfRule type="cellIs" priority="278" operator="equal" id="{E218C96F-7C31-4027-921F-9B28E34F5DAF}">
            <xm:f>'Liste déroulante'!$A$5</xm:f>
            <x14:dxf>
              <fill>
                <patternFill>
                  <bgColor rgb="FFFFC000"/>
                </patternFill>
              </fill>
            </x14:dxf>
          </x14:cfRule>
          <x14:cfRule type="cellIs" priority="279" operator="equal" id="{08AB5AB5-D734-4154-BA52-B5CC9876928C}">
            <xm:f>'Liste déroulante'!$A$6</xm:f>
            <x14:dxf>
              <fill>
                <patternFill>
                  <bgColor rgb="FFFF0000"/>
                </patternFill>
              </fill>
            </x14:dxf>
          </x14:cfRule>
          <xm:sqref>B47:B48</xm:sqref>
        </x14:conditionalFormatting>
        <x14:conditionalFormatting xmlns:xm="http://schemas.microsoft.com/office/excel/2006/main">
          <x14:cfRule type="cellIs" priority="271" operator="equal" id="{B095BCD6-7962-4B75-AC09-6CC7B29306A3}">
            <xm:f>'Liste déroulante'!$A$3</xm:f>
            <x14:dxf>
              <fill>
                <patternFill>
                  <bgColor rgb="FF92D050"/>
                </patternFill>
              </fill>
            </x14:dxf>
          </x14:cfRule>
          <x14:cfRule type="cellIs" priority="272" operator="equal" id="{5C3314BF-2417-4238-8AB9-D4BC59B4E740}">
            <xm:f>'Liste déroulante'!$A$4</xm:f>
            <x14:dxf>
              <fill>
                <patternFill>
                  <bgColor rgb="FFFFFF00"/>
                </patternFill>
              </fill>
            </x14:dxf>
          </x14:cfRule>
          <x14:cfRule type="cellIs" priority="273" operator="equal" id="{F1DEC536-2DD2-4558-8E57-D48568177B1D}">
            <xm:f>'Liste déroulante'!$A$5</xm:f>
            <x14:dxf>
              <fill>
                <patternFill>
                  <bgColor rgb="FFFFC000"/>
                </patternFill>
              </fill>
            </x14:dxf>
          </x14:cfRule>
          <x14:cfRule type="cellIs" priority="274" operator="equal" id="{8C34DBB3-0BBF-4D1E-8DC1-AAC6AADF98C4}">
            <xm:f>'Liste déroulante'!$A$6</xm:f>
            <x14:dxf>
              <fill>
                <patternFill>
                  <bgColor rgb="FFFF0000"/>
                </patternFill>
              </fill>
            </x14:dxf>
          </x14:cfRule>
          <xm:sqref>B50:B55</xm:sqref>
        </x14:conditionalFormatting>
        <x14:conditionalFormatting xmlns:xm="http://schemas.microsoft.com/office/excel/2006/main">
          <x14:cfRule type="cellIs" priority="266" operator="equal" id="{18D083D5-DDFF-4110-B1C4-D035B8B89EBA}">
            <xm:f>'Liste déroulante'!$A$3</xm:f>
            <x14:dxf>
              <fill>
                <patternFill>
                  <bgColor rgb="FF92D050"/>
                </patternFill>
              </fill>
            </x14:dxf>
          </x14:cfRule>
          <x14:cfRule type="cellIs" priority="267" operator="equal" id="{2E3602E6-131F-4DD1-B9BD-A16DD189B0CD}">
            <xm:f>'Liste déroulante'!$A$4</xm:f>
            <x14:dxf>
              <fill>
                <patternFill>
                  <bgColor rgb="FFFFFF00"/>
                </patternFill>
              </fill>
            </x14:dxf>
          </x14:cfRule>
          <x14:cfRule type="cellIs" priority="268" operator="equal" id="{9EE931BE-828E-4097-898F-A9AB2010EF9A}">
            <xm:f>'Liste déroulante'!$A$5</xm:f>
            <x14:dxf>
              <fill>
                <patternFill>
                  <bgColor rgb="FFFFC000"/>
                </patternFill>
              </fill>
            </x14:dxf>
          </x14:cfRule>
          <x14:cfRule type="cellIs" priority="269" operator="equal" id="{61EE2110-9284-4110-8328-9E1DE521AA17}">
            <xm:f>'Liste déroulante'!$A$6</xm:f>
            <x14:dxf>
              <fill>
                <patternFill>
                  <bgColor rgb="FFFF0000"/>
                </patternFill>
              </fill>
            </x14:dxf>
          </x14:cfRule>
          <xm:sqref>B57</xm:sqref>
        </x14:conditionalFormatting>
        <x14:conditionalFormatting xmlns:xm="http://schemas.microsoft.com/office/excel/2006/main">
          <x14:cfRule type="cellIs" priority="261" operator="equal" id="{903F7E8B-6598-4319-AE5B-8AC34106CABF}">
            <xm:f>'Liste déroulante'!$A$3</xm:f>
            <x14:dxf>
              <fill>
                <patternFill>
                  <bgColor rgb="FF92D050"/>
                </patternFill>
              </fill>
            </x14:dxf>
          </x14:cfRule>
          <x14:cfRule type="cellIs" priority="262" operator="equal" id="{BD43784C-DB81-4D4A-90EF-CCD0BFB92911}">
            <xm:f>'Liste déroulante'!$A$4</xm:f>
            <x14:dxf>
              <fill>
                <patternFill>
                  <bgColor rgb="FFFFFF00"/>
                </patternFill>
              </fill>
            </x14:dxf>
          </x14:cfRule>
          <x14:cfRule type="cellIs" priority="263" operator="equal" id="{8C252562-8280-41EB-88EC-ED5EA193C0E6}">
            <xm:f>'Liste déroulante'!$A$5</xm:f>
            <x14:dxf>
              <fill>
                <patternFill>
                  <bgColor rgb="FFFFC000"/>
                </patternFill>
              </fill>
            </x14:dxf>
          </x14:cfRule>
          <x14:cfRule type="cellIs" priority="264" operator="equal" id="{191823AB-B9DE-49C9-8A0D-92F723C75105}">
            <xm:f>'Liste déroulante'!$A$6</xm:f>
            <x14:dxf>
              <fill>
                <patternFill>
                  <bgColor rgb="FFFF0000"/>
                </patternFill>
              </fill>
            </x14:dxf>
          </x14:cfRule>
          <xm:sqref>B59:B62</xm:sqref>
        </x14:conditionalFormatting>
        <x14:conditionalFormatting xmlns:xm="http://schemas.microsoft.com/office/excel/2006/main">
          <x14:cfRule type="cellIs" priority="251" operator="equal" id="{4F9BEA06-13FA-41E5-8DB4-276C030E2FBD}">
            <xm:f>'Liste déroulante'!$A$3</xm:f>
            <x14:dxf>
              <fill>
                <patternFill>
                  <bgColor rgb="FF92D050"/>
                </patternFill>
              </fill>
            </x14:dxf>
          </x14:cfRule>
          <x14:cfRule type="cellIs" priority="252" operator="equal" id="{E9DBB7A4-2725-45DB-BF81-28FDE17AD3F4}">
            <xm:f>'Liste déroulante'!$A$4</xm:f>
            <x14:dxf>
              <fill>
                <patternFill>
                  <bgColor rgb="FFFFFF00"/>
                </patternFill>
              </fill>
            </x14:dxf>
          </x14:cfRule>
          <x14:cfRule type="cellIs" priority="253" operator="equal" id="{14F5D614-6A72-4115-9BCA-B01BE57D3374}">
            <xm:f>'Liste déroulante'!$A$5</xm:f>
            <x14:dxf>
              <fill>
                <patternFill>
                  <bgColor rgb="FFFFC000"/>
                </patternFill>
              </fill>
            </x14:dxf>
          </x14:cfRule>
          <x14:cfRule type="cellIs" priority="254" operator="equal" id="{EBD7A947-2122-40B6-B190-E8AD443A76A1}">
            <xm:f>'Liste déroulante'!$A$6</xm:f>
            <x14:dxf>
              <fill>
                <patternFill>
                  <bgColor rgb="FFFF0000"/>
                </patternFill>
              </fill>
            </x14:dxf>
          </x14:cfRule>
          <xm:sqref>B72:B76</xm:sqref>
        </x14:conditionalFormatting>
        <x14:conditionalFormatting xmlns:xm="http://schemas.microsoft.com/office/excel/2006/main">
          <x14:cfRule type="cellIs" priority="246" operator="equal" id="{DD72BF00-1727-4B5F-B722-34C83D41B8A2}">
            <xm:f>'Liste déroulante'!$A$3</xm:f>
            <x14:dxf>
              <fill>
                <patternFill>
                  <bgColor rgb="FF92D050"/>
                </patternFill>
              </fill>
            </x14:dxf>
          </x14:cfRule>
          <x14:cfRule type="cellIs" priority="247" operator="equal" id="{F6A57FA2-674E-4890-B596-AA725CA7E321}">
            <xm:f>'Liste déroulante'!$A$4</xm:f>
            <x14:dxf>
              <fill>
                <patternFill>
                  <bgColor rgb="FFFFFF00"/>
                </patternFill>
              </fill>
            </x14:dxf>
          </x14:cfRule>
          <x14:cfRule type="cellIs" priority="248" operator="equal" id="{740D985A-CD24-4773-B52D-8D0642F1209F}">
            <xm:f>'Liste déroulante'!$A$5</xm:f>
            <x14:dxf>
              <fill>
                <patternFill>
                  <bgColor rgb="FFFFC000"/>
                </patternFill>
              </fill>
            </x14:dxf>
          </x14:cfRule>
          <x14:cfRule type="cellIs" priority="249" operator="equal" id="{6D7ED57A-2782-48BD-A60E-B67C2F295E2F}">
            <xm:f>'Liste déroulante'!$A$6</xm:f>
            <x14:dxf>
              <fill>
                <patternFill>
                  <bgColor rgb="FFFF0000"/>
                </patternFill>
              </fill>
            </x14:dxf>
          </x14:cfRule>
          <xm:sqref>B87 B79:B85</xm:sqref>
        </x14:conditionalFormatting>
        <x14:conditionalFormatting xmlns:xm="http://schemas.microsoft.com/office/excel/2006/main">
          <x14:cfRule type="cellIs" priority="241" operator="equal" id="{AFFE4C36-480F-4C59-B8C0-FE3B69396E18}">
            <xm:f>'Liste déroulante'!$A$3</xm:f>
            <x14:dxf>
              <fill>
                <patternFill>
                  <bgColor rgb="FF92D050"/>
                </patternFill>
              </fill>
            </x14:dxf>
          </x14:cfRule>
          <x14:cfRule type="cellIs" priority="242" operator="equal" id="{AEECDA11-F70E-4EF4-A680-DC782C51A5DB}">
            <xm:f>'Liste déroulante'!$A$4</xm:f>
            <x14:dxf>
              <fill>
                <patternFill>
                  <bgColor rgb="FFFFFF00"/>
                </patternFill>
              </fill>
            </x14:dxf>
          </x14:cfRule>
          <x14:cfRule type="cellIs" priority="243" operator="equal" id="{7B9F8181-15C2-436C-AD4A-FA674D0A45F1}">
            <xm:f>'Liste déroulante'!$A$5</xm:f>
            <x14:dxf>
              <fill>
                <patternFill>
                  <bgColor rgb="FFFFC000"/>
                </patternFill>
              </fill>
            </x14:dxf>
          </x14:cfRule>
          <x14:cfRule type="cellIs" priority="244" operator="equal" id="{2E1DB3D9-BD93-4CF1-8A0C-CD7CBA7F01FE}">
            <xm:f>'Liste déroulante'!$A$6</xm:f>
            <x14:dxf>
              <fill>
                <patternFill>
                  <bgColor rgb="FFFF0000"/>
                </patternFill>
              </fill>
            </x14:dxf>
          </x14:cfRule>
          <xm:sqref>B91:B94</xm:sqref>
        </x14:conditionalFormatting>
        <x14:conditionalFormatting xmlns:xm="http://schemas.microsoft.com/office/excel/2006/main">
          <x14:cfRule type="cellIs" priority="171" operator="equal" id="{AB2F6DE1-123B-4DF6-9A70-F20FD9B3B32D}">
            <xm:f>'Liste déroulante'!$A$3</xm:f>
            <x14:dxf>
              <fill>
                <patternFill>
                  <bgColor rgb="FF92D050"/>
                </patternFill>
              </fill>
            </x14:dxf>
          </x14:cfRule>
          <x14:cfRule type="cellIs" priority="172" operator="equal" id="{371813F9-A31F-4173-850C-C13CCED62F6E}">
            <xm:f>'Liste déroulante'!$A$4</xm:f>
            <x14:dxf>
              <fill>
                <patternFill>
                  <bgColor rgb="FFFFFF00"/>
                </patternFill>
              </fill>
            </x14:dxf>
          </x14:cfRule>
          <x14:cfRule type="cellIs" priority="173" operator="equal" id="{12D1C48C-3223-4C8B-AB8A-5DCEFCCE0E02}">
            <xm:f>'Liste déroulante'!$A$5</xm:f>
            <x14:dxf>
              <fill>
                <patternFill>
                  <bgColor rgb="FFFFC000"/>
                </patternFill>
              </fill>
            </x14:dxf>
          </x14:cfRule>
          <x14:cfRule type="cellIs" priority="174" operator="equal" id="{D0F138A5-438A-4156-A04A-59DC95B5B252}">
            <xm:f>'Liste déroulante'!$A$6</xm:f>
            <x14:dxf>
              <fill>
                <patternFill>
                  <bgColor rgb="FFFF0000"/>
                </patternFill>
              </fill>
            </x14:dxf>
          </x14:cfRule>
          <xm:sqref>B162:B164</xm:sqref>
        </x14:conditionalFormatting>
        <x14:conditionalFormatting xmlns:xm="http://schemas.microsoft.com/office/excel/2006/main">
          <x14:cfRule type="cellIs" priority="166" operator="equal" id="{B61EF948-BC03-4E08-BC1F-52974E1DAD00}">
            <xm:f>'Liste déroulante'!$A$3</xm:f>
            <x14:dxf>
              <fill>
                <patternFill>
                  <bgColor rgb="FF92D050"/>
                </patternFill>
              </fill>
            </x14:dxf>
          </x14:cfRule>
          <x14:cfRule type="cellIs" priority="167" operator="equal" id="{7864FD70-0577-4AA8-84E6-290EDF868C49}">
            <xm:f>'Liste déroulante'!$A$4</xm:f>
            <x14:dxf>
              <fill>
                <patternFill>
                  <bgColor rgb="FFFFFF00"/>
                </patternFill>
              </fill>
            </x14:dxf>
          </x14:cfRule>
          <x14:cfRule type="cellIs" priority="168" operator="equal" id="{B3453515-8662-458D-B62B-CFF4A097145E}">
            <xm:f>'Liste déroulante'!$A$5</xm:f>
            <x14:dxf>
              <fill>
                <patternFill>
                  <bgColor rgb="FFFFC000"/>
                </patternFill>
              </fill>
            </x14:dxf>
          </x14:cfRule>
          <x14:cfRule type="cellIs" priority="169" operator="equal" id="{00693F98-0FAC-4A6F-9A0C-9D45EA8679FC}">
            <xm:f>'Liste déroulante'!$A$6</xm:f>
            <x14:dxf>
              <fill>
                <patternFill>
                  <bgColor rgb="FFFF0000"/>
                </patternFill>
              </fill>
            </x14:dxf>
          </x14:cfRule>
          <xm:sqref>B166</xm:sqref>
        </x14:conditionalFormatting>
        <x14:conditionalFormatting xmlns:xm="http://schemas.microsoft.com/office/excel/2006/main">
          <x14:cfRule type="cellIs" priority="146" operator="equal" id="{6704E3F8-52A4-4BB5-A7BD-8E736B50D526}">
            <xm:f>'Liste déroulante'!$A$3</xm:f>
            <x14:dxf>
              <fill>
                <patternFill>
                  <bgColor rgb="FF92D050"/>
                </patternFill>
              </fill>
            </x14:dxf>
          </x14:cfRule>
          <x14:cfRule type="cellIs" priority="147" operator="equal" id="{AFA0E4BB-2A8D-4210-BCD8-FA58DF9633DC}">
            <xm:f>'Liste déroulante'!$A$4</xm:f>
            <x14:dxf>
              <fill>
                <patternFill>
                  <bgColor rgb="FFFFFF00"/>
                </patternFill>
              </fill>
            </x14:dxf>
          </x14:cfRule>
          <x14:cfRule type="cellIs" priority="148" operator="equal" id="{3C72ACBD-5E9B-4DAC-9E18-1E10D099F94C}">
            <xm:f>'Liste déroulante'!$A$5</xm:f>
            <x14:dxf>
              <fill>
                <patternFill>
                  <bgColor rgb="FFFFC000"/>
                </patternFill>
              </fill>
            </x14:dxf>
          </x14:cfRule>
          <x14:cfRule type="cellIs" priority="149" operator="equal" id="{84DD2FF1-E023-4C9D-925B-164D50D010CA}">
            <xm:f>'Liste déroulante'!$A$6</xm:f>
            <x14:dxf>
              <fill>
                <patternFill>
                  <bgColor rgb="FFFF0000"/>
                </patternFill>
              </fill>
            </x14:dxf>
          </x14:cfRule>
          <xm:sqref>B37:B39</xm:sqref>
        </x14:conditionalFormatting>
        <x14:conditionalFormatting xmlns:xm="http://schemas.microsoft.com/office/excel/2006/main">
          <x14:cfRule type="cellIs" priority="141" operator="equal" id="{80C89B24-06C7-4236-9F59-4D77F5A80790}">
            <xm:f>'Liste déroulante'!$A$3</xm:f>
            <x14:dxf>
              <fill>
                <patternFill>
                  <bgColor rgb="FF92D050"/>
                </patternFill>
              </fill>
            </x14:dxf>
          </x14:cfRule>
          <x14:cfRule type="cellIs" priority="142" operator="equal" id="{53787D54-0697-41D3-A205-2CF122DE2EDC}">
            <xm:f>'Liste déroulante'!$A$4</xm:f>
            <x14:dxf>
              <fill>
                <patternFill>
                  <bgColor rgb="FFFFFF00"/>
                </patternFill>
              </fill>
            </x14:dxf>
          </x14:cfRule>
          <x14:cfRule type="cellIs" priority="143" operator="equal" id="{A11F923B-3322-444B-B854-9D4AACFD112B}">
            <xm:f>'Liste déroulante'!$A$5</xm:f>
            <x14:dxf>
              <fill>
                <patternFill>
                  <bgColor rgb="FFFFC000"/>
                </patternFill>
              </fill>
            </x14:dxf>
          </x14:cfRule>
          <x14:cfRule type="cellIs" priority="144" operator="equal" id="{A1CFB74D-7A79-4746-A19D-E7C9E09C4613}">
            <xm:f>'Liste déroulante'!$A$6</xm:f>
            <x14:dxf>
              <fill>
                <patternFill>
                  <bgColor rgb="FFFF0000"/>
                </patternFill>
              </fill>
            </x14:dxf>
          </x14:cfRule>
          <xm:sqref>B86</xm:sqref>
        </x14:conditionalFormatting>
        <x14:conditionalFormatting xmlns:xm="http://schemas.microsoft.com/office/excel/2006/main">
          <x14:cfRule type="cellIs" priority="131" operator="equal" id="{2F9E9D94-8E51-0E4A-AD51-B24309870252}">
            <xm:f>'Liste déroulante'!$A$3</xm:f>
            <x14:dxf>
              <fill>
                <patternFill>
                  <bgColor rgb="FF92D050"/>
                </patternFill>
              </fill>
            </x14:dxf>
          </x14:cfRule>
          <x14:cfRule type="cellIs" priority="132" operator="equal" id="{AC1B8B2D-68FE-524B-B525-50102B908F9B}">
            <xm:f>'Liste déroulante'!$A$4</xm:f>
            <x14:dxf>
              <fill>
                <patternFill>
                  <bgColor rgb="FFFFFF00"/>
                </patternFill>
              </fill>
            </x14:dxf>
          </x14:cfRule>
          <x14:cfRule type="cellIs" priority="133" operator="equal" id="{D1F3BD81-EBAA-6242-BEEC-B4590BE797AD}">
            <xm:f>'Liste déroulante'!$A$5</xm:f>
            <x14:dxf>
              <fill>
                <patternFill>
                  <bgColor rgb="FFFFC000"/>
                </patternFill>
              </fill>
            </x14:dxf>
          </x14:cfRule>
          <x14:cfRule type="cellIs" priority="134" operator="equal" id="{21522ADA-DE33-4A4F-A393-1497CE7FFB58}">
            <xm:f>'Liste déroulante'!$A$6</xm:f>
            <x14:dxf>
              <fill>
                <patternFill>
                  <bgColor rgb="FFFF0000"/>
                </patternFill>
              </fill>
            </x14:dxf>
          </x14:cfRule>
          <xm:sqref>B96</xm:sqref>
        </x14:conditionalFormatting>
        <x14:conditionalFormatting xmlns:xm="http://schemas.microsoft.com/office/excel/2006/main">
          <x14:cfRule type="cellIs" priority="126" operator="equal" id="{A2A33A66-2E09-8D4D-B7D1-5958B261638B}">
            <xm:f>'Liste déroulante'!$A$3</xm:f>
            <x14:dxf>
              <fill>
                <patternFill>
                  <bgColor rgb="FF92D050"/>
                </patternFill>
              </fill>
            </x14:dxf>
          </x14:cfRule>
          <x14:cfRule type="cellIs" priority="127" operator="equal" id="{704585A8-CE6C-1248-8A34-8333791D5E48}">
            <xm:f>'Liste déroulante'!$A$4</xm:f>
            <x14:dxf>
              <fill>
                <patternFill>
                  <bgColor rgb="FFFFFF00"/>
                </patternFill>
              </fill>
            </x14:dxf>
          </x14:cfRule>
          <x14:cfRule type="cellIs" priority="128" operator="equal" id="{9C9C8FC7-94DD-1D4C-BAAB-C8B0C7712DA0}">
            <xm:f>'Liste déroulante'!$A$5</xm:f>
            <x14:dxf>
              <fill>
                <patternFill>
                  <bgColor rgb="FFFFC000"/>
                </patternFill>
              </fill>
            </x14:dxf>
          </x14:cfRule>
          <x14:cfRule type="cellIs" priority="129" operator="equal" id="{14E01EA5-87B7-4B46-8BB2-6BE48189CB48}">
            <xm:f>'Liste déroulante'!$A$6</xm:f>
            <x14:dxf>
              <fill>
                <patternFill>
                  <bgColor rgb="FFFF0000"/>
                </patternFill>
              </fill>
            </x14:dxf>
          </x14:cfRule>
          <xm:sqref>B98</xm:sqref>
        </x14:conditionalFormatting>
        <x14:conditionalFormatting xmlns:xm="http://schemas.microsoft.com/office/excel/2006/main">
          <x14:cfRule type="cellIs" priority="121" operator="equal" id="{F7E30B38-F239-9F45-9BCA-DBA60156CEA4}">
            <xm:f>'Liste déroulante'!$A$3</xm:f>
            <x14:dxf>
              <fill>
                <patternFill>
                  <bgColor rgb="FF92D050"/>
                </patternFill>
              </fill>
            </x14:dxf>
          </x14:cfRule>
          <x14:cfRule type="cellIs" priority="122" operator="equal" id="{68615216-FA27-0942-A0D3-8D96892CC7F6}">
            <xm:f>'Liste déroulante'!$A$4</xm:f>
            <x14:dxf>
              <fill>
                <patternFill>
                  <bgColor rgb="FFFFFF00"/>
                </patternFill>
              </fill>
            </x14:dxf>
          </x14:cfRule>
          <x14:cfRule type="cellIs" priority="123" operator="equal" id="{302BE3F4-8D90-6741-B627-62C6AFD6D75F}">
            <xm:f>'Liste déroulante'!$A$5</xm:f>
            <x14:dxf>
              <fill>
                <patternFill>
                  <bgColor rgb="FFFFC000"/>
                </patternFill>
              </fill>
            </x14:dxf>
          </x14:cfRule>
          <x14:cfRule type="cellIs" priority="124" operator="equal" id="{1CF1AB97-F721-2943-9750-6EA4B77AD46B}">
            <xm:f>'Liste déroulante'!$A$6</xm:f>
            <x14:dxf>
              <fill>
                <patternFill>
                  <bgColor rgb="FFFF0000"/>
                </patternFill>
              </fill>
            </x14:dxf>
          </x14:cfRule>
          <xm:sqref>B100:B103</xm:sqref>
        </x14:conditionalFormatting>
        <x14:conditionalFormatting xmlns:xm="http://schemas.microsoft.com/office/excel/2006/main">
          <x14:cfRule type="cellIs" priority="116" operator="equal" id="{3EA6D3AB-8574-C44B-8DF4-EAA8997A661E}">
            <xm:f>'Liste déroulante'!$A$3</xm:f>
            <x14:dxf>
              <fill>
                <patternFill>
                  <bgColor rgb="FF92D050"/>
                </patternFill>
              </fill>
            </x14:dxf>
          </x14:cfRule>
          <x14:cfRule type="cellIs" priority="117" operator="equal" id="{16400903-BA2B-DC45-8A73-8097805B2BD9}">
            <xm:f>'Liste déroulante'!$A$4</xm:f>
            <x14:dxf>
              <fill>
                <patternFill>
                  <bgColor rgb="FFFFFF00"/>
                </patternFill>
              </fill>
            </x14:dxf>
          </x14:cfRule>
          <x14:cfRule type="cellIs" priority="118" operator="equal" id="{CBBEB6BE-80D2-7747-8AE2-56F6DB23E820}">
            <xm:f>'Liste déroulante'!$A$5</xm:f>
            <x14:dxf>
              <fill>
                <patternFill>
                  <bgColor rgb="FFFFC000"/>
                </patternFill>
              </fill>
            </x14:dxf>
          </x14:cfRule>
          <x14:cfRule type="cellIs" priority="119" operator="equal" id="{5B25DA78-8D5C-4048-B100-054BF3B7E599}">
            <xm:f>'Liste déroulante'!$A$6</xm:f>
            <x14:dxf>
              <fill>
                <patternFill>
                  <bgColor rgb="FFFF0000"/>
                </patternFill>
              </fill>
            </x14:dxf>
          </x14:cfRule>
          <xm:sqref>B105</xm:sqref>
        </x14:conditionalFormatting>
        <x14:conditionalFormatting xmlns:xm="http://schemas.microsoft.com/office/excel/2006/main">
          <x14:cfRule type="cellIs" priority="111" operator="equal" id="{DA8D1813-24EE-B741-B9BD-54CE64F70E13}">
            <xm:f>'Liste déroulante'!$A$3</xm:f>
            <x14:dxf>
              <fill>
                <patternFill>
                  <bgColor rgb="FF92D050"/>
                </patternFill>
              </fill>
            </x14:dxf>
          </x14:cfRule>
          <x14:cfRule type="cellIs" priority="112" operator="equal" id="{AE265965-B2D2-EB41-ACF2-D40EF422CB21}">
            <xm:f>'Liste déroulante'!$A$4</xm:f>
            <x14:dxf>
              <fill>
                <patternFill>
                  <bgColor rgb="FFFFFF00"/>
                </patternFill>
              </fill>
            </x14:dxf>
          </x14:cfRule>
          <x14:cfRule type="cellIs" priority="113" operator="equal" id="{1A67D8CB-32B8-4640-87B0-EA2581417F3B}">
            <xm:f>'Liste déroulante'!$A$5</xm:f>
            <x14:dxf>
              <fill>
                <patternFill>
                  <bgColor rgb="FFFFC000"/>
                </patternFill>
              </fill>
            </x14:dxf>
          </x14:cfRule>
          <x14:cfRule type="cellIs" priority="114" operator="equal" id="{E8B147C6-F838-FC4E-80EF-DD392CA66241}">
            <xm:f>'Liste déroulante'!$A$6</xm:f>
            <x14:dxf>
              <fill>
                <patternFill>
                  <bgColor rgb="FFFF0000"/>
                </patternFill>
              </fill>
            </x14:dxf>
          </x14:cfRule>
          <xm:sqref>B107:B108</xm:sqref>
        </x14:conditionalFormatting>
        <x14:conditionalFormatting xmlns:xm="http://schemas.microsoft.com/office/excel/2006/main">
          <x14:cfRule type="cellIs" priority="106" operator="equal" id="{D28F78C0-5619-FF4B-A650-BE3032116D77}">
            <xm:f>'Liste déroulante'!$A$3</xm:f>
            <x14:dxf>
              <fill>
                <patternFill>
                  <bgColor rgb="FF92D050"/>
                </patternFill>
              </fill>
            </x14:dxf>
          </x14:cfRule>
          <x14:cfRule type="cellIs" priority="107" operator="equal" id="{93340EED-C2DB-674C-B0A0-B05F75C03469}">
            <xm:f>'Liste déroulante'!$A$4</xm:f>
            <x14:dxf>
              <fill>
                <patternFill>
                  <bgColor rgb="FFFFFF00"/>
                </patternFill>
              </fill>
            </x14:dxf>
          </x14:cfRule>
          <x14:cfRule type="cellIs" priority="108" operator="equal" id="{BC18BAB9-8D8E-9741-B774-1B462993BB0E}">
            <xm:f>'Liste déroulante'!$A$5</xm:f>
            <x14:dxf>
              <fill>
                <patternFill>
                  <bgColor rgb="FFFFC000"/>
                </patternFill>
              </fill>
            </x14:dxf>
          </x14:cfRule>
          <x14:cfRule type="cellIs" priority="109" operator="equal" id="{91ECE9E1-D611-8746-8950-9618C7A319F3}">
            <xm:f>'Liste déroulante'!$A$6</xm:f>
            <x14:dxf>
              <fill>
                <patternFill>
                  <bgColor rgb="FFFF0000"/>
                </patternFill>
              </fill>
            </x14:dxf>
          </x14:cfRule>
          <xm:sqref>B110</xm:sqref>
        </x14:conditionalFormatting>
        <x14:conditionalFormatting xmlns:xm="http://schemas.microsoft.com/office/excel/2006/main">
          <x14:cfRule type="cellIs" priority="101" operator="equal" id="{9A53EBEA-569D-5741-B049-A73E9432BEE2}">
            <xm:f>'Liste déroulante'!$A$3</xm:f>
            <x14:dxf>
              <fill>
                <patternFill>
                  <bgColor rgb="FF92D050"/>
                </patternFill>
              </fill>
            </x14:dxf>
          </x14:cfRule>
          <x14:cfRule type="cellIs" priority="102" operator="equal" id="{4E5CCC9A-EFBE-A04D-ABB3-30C8FF61FDA0}">
            <xm:f>'Liste déroulante'!$A$4</xm:f>
            <x14:dxf>
              <fill>
                <patternFill>
                  <bgColor rgb="FFFFFF00"/>
                </patternFill>
              </fill>
            </x14:dxf>
          </x14:cfRule>
          <x14:cfRule type="cellIs" priority="103" operator="equal" id="{BC7DC8A4-2853-2145-962F-C303B545EE89}">
            <xm:f>'Liste déroulante'!$A$5</xm:f>
            <x14:dxf>
              <fill>
                <patternFill>
                  <bgColor rgb="FFFFC000"/>
                </patternFill>
              </fill>
            </x14:dxf>
          </x14:cfRule>
          <x14:cfRule type="cellIs" priority="104" operator="equal" id="{8607BF3B-6EDD-D244-9DC5-B54A9347BA4E}">
            <xm:f>'Liste déroulante'!$A$6</xm:f>
            <x14:dxf>
              <fill>
                <patternFill>
                  <bgColor rgb="FFFF0000"/>
                </patternFill>
              </fill>
            </x14:dxf>
          </x14:cfRule>
          <xm:sqref>B114:B116</xm:sqref>
        </x14:conditionalFormatting>
        <x14:conditionalFormatting xmlns:xm="http://schemas.microsoft.com/office/excel/2006/main">
          <x14:cfRule type="cellIs" priority="96" operator="equal" id="{9EB70F69-C4F4-CA49-A28E-3BBC6727B33C}">
            <xm:f>'Liste déroulante'!$A$3</xm:f>
            <x14:dxf>
              <fill>
                <patternFill>
                  <bgColor rgb="FF92D050"/>
                </patternFill>
              </fill>
            </x14:dxf>
          </x14:cfRule>
          <x14:cfRule type="cellIs" priority="97" operator="equal" id="{21DF8744-02ED-F84B-A9A2-6B412DC93893}">
            <xm:f>'Liste déroulante'!$A$4</xm:f>
            <x14:dxf>
              <fill>
                <patternFill>
                  <bgColor rgb="FFFFFF00"/>
                </patternFill>
              </fill>
            </x14:dxf>
          </x14:cfRule>
          <x14:cfRule type="cellIs" priority="98" operator="equal" id="{0E633360-BC7B-584E-B943-7206F6AC96E4}">
            <xm:f>'Liste déroulante'!$A$5</xm:f>
            <x14:dxf>
              <fill>
                <patternFill>
                  <bgColor rgb="FFFFC000"/>
                </patternFill>
              </fill>
            </x14:dxf>
          </x14:cfRule>
          <x14:cfRule type="cellIs" priority="99" operator="equal" id="{5E8A1E9A-FE2C-F747-BF74-77EA7166ADD4}">
            <xm:f>'Liste déroulante'!$A$6</xm:f>
            <x14:dxf>
              <fill>
                <patternFill>
                  <bgColor rgb="FFFF0000"/>
                </patternFill>
              </fill>
            </x14:dxf>
          </x14:cfRule>
          <xm:sqref>B118:B121</xm:sqref>
        </x14:conditionalFormatting>
        <x14:conditionalFormatting xmlns:xm="http://schemas.microsoft.com/office/excel/2006/main">
          <x14:cfRule type="cellIs" priority="76" operator="equal" id="{9B8B67DC-ECB3-7043-8184-485D23E08B3D}">
            <xm:f>'Liste déroulante'!$A$3</xm:f>
            <x14:dxf>
              <fill>
                <patternFill>
                  <bgColor rgb="FF92D050"/>
                </patternFill>
              </fill>
            </x14:dxf>
          </x14:cfRule>
          <x14:cfRule type="cellIs" priority="77" operator="equal" id="{AC6984DA-F773-4445-ABF8-18B052646044}">
            <xm:f>'Liste déroulante'!$A$4</xm:f>
            <x14:dxf>
              <fill>
                <patternFill>
                  <bgColor rgb="FFFFFF00"/>
                </patternFill>
              </fill>
            </x14:dxf>
          </x14:cfRule>
          <x14:cfRule type="cellIs" priority="78" operator="equal" id="{DE64CFF5-A419-3E41-8012-C45926C98FB4}">
            <xm:f>'Liste déroulante'!$A$5</xm:f>
            <x14:dxf>
              <fill>
                <patternFill>
                  <bgColor rgb="FFFFC000"/>
                </patternFill>
              </fill>
            </x14:dxf>
          </x14:cfRule>
          <x14:cfRule type="cellIs" priority="79" operator="equal" id="{95B33A68-EB3D-4643-A957-F53613E9BEE2}">
            <xm:f>'Liste déroulante'!$A$6</xm:f>
            <x14:dxf>
              <fill>
                <patternFill>
                  <bgColor rgb="FFFF0000"/>
                </patternFill>
              </fill>
            </x14:dxf>
          </x14:cfRule>
          <xm:sqref>B143:B145</xm:sqref>
        </x14:conditionalFormatting>
        <x14:conditionalFormatting xmlns:xm="http://schemas.microsoft.com/office/excel/2006/main">
          <x14:cfRule type="cellIs" priority="71" operator="equal" id="{39763CB2-6DF3-E243-A6E9-898B6746EEB3}">
            <xm:f>'Liste déroulante'!$A$3</xm:f>
            <x14:dxf>
              <fill>
                <patternFill>
                  <bgColor rgb="FF92D050"/>
                </patternFill>
              </fill>
            </x14:dxf>
          </x14:cfRule>
          <x14:cfRule type="cellIs" priority="72" operator="equal" id="{6BA07F59-0807-D54E-A3A7-F50484E9676A}">
            <xm:f>'Liste déroulante'!$A$4</xm:f>
            <x14:dxf>
              <fill>
                <patternFill>
                  <bgColor rgb="FFFFFF00"/>
                </patternFill>
              </fill>
            </x14:dxf>
          </x14:cfRule>
          <x14:cfRule type="cellIs" priority="73" operator="equal" id="{D463DC4F-DBE1-9B4C-8B99-5A4CD6ECE91E}">
            <xm:f>'Liste déroulante'!$A$5</xm:f>
            <x14:dxf>
              <fill>
                <patternFill>
                  <bgColor rgb="FFFFC000"/>
                </patternFill>
              </fill>
            </x14:dxf>
          </x14:cfRule>
          <x14:cfRule type="cellIs" priority="74" operator="equal" id="{8EE94525-CD7A-F049-8E4B-C6F15FCC2675}">
            <xm:f>'Liste déroulante'!$A$6</xm:f>
            <x14:dxf>
              <fill>
                <patternFill>
                  <bgColor rgb="FFFF0000"/>
                </patternFill>
              </fill>
            </x14:dxf>
          </x14:cfRule>
          <xm:sqref>B147:B148</xm:sqref>
        </x14:conditionalFormatting>
        <x14:conditionalFormatting xmlns:xm="http://schemas.microsoft.com/office/excel/2006/main">
          <x14:cfRule type="cellIs" priority="66" operator="equal" id="{EF91E330-9F5A-5C4C-8EA6-3043688FBAB0}">
            <xm:f>'Liste déroulante'!$A$3</xm:f>
            <x14:dxf>
              <fill>
                <patternFill>
                  <bgColor rgb="FF92D050"/>
                </patternFill>
              </fill>
            </x14:dxf>
          </x14:cfRule>
          <x14:cfRule type="cellIs" priority="67" operator="equal" id="{F6064C4A-4CE7-F946-AF63-A3AFEC27F63D}">
            <xm:f>'Liste déroulante'!$A$4</xm:f>
            <x14:dxf>
              <fill>
                <patternFill>
                  <bgColor rgb="FFFFFF00"/>
                </patternFill>
              </fill>
            </x14:dxf>
          </x14:cfRule>
          <x14:cfRule type="cellIs" priority="68" operator="equal" id="{CCD25BE6-7C18-5349-B9D6-914FC43DF3F6}">
            <xm:f>'Liste déroulante'!$A$5</xm:f>
            <x14:dxf>
              <fill>
                <patternFill>
                  <bgColor rgb="FFFFC000"/>
                </patternFill>
              </fill>
            </x14:dxf>
          </x14:cfRule>
          <x14:cfRule type="cellIs" priority="69" operator="equal" id="{FA06CBA3-B544-4F4A-8EEA-55BD753EF5CF}">
            <xm:f>'Liste déroulante'!$A$6</xm:f>
            <x14:dxf>
              <fill>
                <patternFill>
                  <bgColor rgb="FFFF0000"/>
                </patternFill>
              </fill>
            </x14:dxf>
          </x14:cfRule>
          <xm:sqref>B152:B158</xm:sqref>
        </x14:conditionalFormatting>
        <x14:conditionalFormatting xmlns:xm="http://schemas.microsoft.com/office/excel/2006/main">
          <x14:cfRule type="cellIs" priority="61" operator="equal" id="{A34B2C76-1C97-A747-A2F9-5DF13DA5913A}">
            <xm:f>'Liste déroulante'!$A$3</xm:f>
            <x14:dxf>
              <fill>
                <patternFill>
                  <bgColor rgb="FF92D050"/>
                </patternFill>
              </fill>
            </x14:dxf>
          </x14:cfRule>
          <x14:cfRule type="cellIs" priority="62" operator="equal" id="{8BDF1A67-498A-BD41-8EF2-13D6B5A193BA}">
            <xm:f>'Liste déroulante'!$A$4</xm:f>
            <x14:dxf>
              <fill>
                <patternFill>
                  <bgColor rgb="FFFFFF00"/>
                </patternFill>
              </fill>
            </x14:dxf>
          </x14:cfRule>
          <x14:cfRule type="cellIs" priority="63" operator="equal" id="{37F3D1D7-B57F-8943-BD2B-5BEB194EF2A0}">
            <xm:f>'Liste déroulante'!$A$5</xm:f>
            <x14:dxf>
              <fill>
                <patternFill>
                  <bgColor rgb="FFFFC000"/>
                </patternFill>
              </fill>
            </x14:dxf>
          </x14:cfRule>
          <x14:cfRule type="cellIs" priority="64" operator="equal" id="{5FB36653-60F7-8346-909D-F95D95B5AB3A}">
            <xm:f>'Liste déroulante'!$A$6</xm:f>
            <x14:dxf>
              <fill>
                <patternFill>
                  <bgColor rgb="FFFF0000"/>
                </patternFill>
              </fill>
            </x14:dxf>
          </x14:cfRule>
          <xm:sqref>B170:B174</xm:sqref>
        </x14:conditionalFormatting>
        <x14:conditionalFormatting xmlns:xm="http://schemas.microsoft.com/office/excel/2006/main">
          <x14:cfRule type="cellIs" priority="56" operator="equal" id="{0D8CF43D-18BB-B249-8692-82344B1CED80}">
            <xm:f>'Liste déroulante'!$A$3</xm:f>
            <x14:dxf>
              <fill>
                <patternFill>
                  <bgColor rgb="FF92D050"/>
                </patternFill>
              </fill>
            </x14:dxf>
          </x14:cfRule>
          <x14:cfRule type="cellIs" priority="57" operator="equal" id="{B0938FCA-0FFB-2B41-B406-909BF37DF8F9}">
            <xm:f>'Liste déroulante'!$A$4</xm:f>
            <x14:dxf>
              <fill>
                <patternFill>
                  <bgColor rgb="FFFFFF00"/>
                </patternFill>
              </fill>
            </x14:dxf>
          </x14:cfRule>
          <x14:cfRule type="cellIs" priority="58" operator="equal" id="{C47D6BD0-FB57-184A-B3D0-8DABF858CD5D}">
            <xm:f>'Liste déroulante'!$A$5</xm:f>
            <x14:dxf>
              <fill>
                <patternFill>
                  <bgColor rgb="FFFFC000"/>
                </patternFill>
              </fill>
            </x14:dxf>
          </x14:cfRule>
          <x14:cfRule type="cellIs" priority="59" operator="equal" id="{E3173E74-4274-D941-A5FC-AF9C2C35505C}">
            <xm:f>'Liste déroulante'!$A$6</xm:f>
            <x14:dxf>
              <fill>
                <patternFill>
                  <bgColor rgb="FFFF0000"/>
                </patternFill>
              </fill>
            </x14:dxf>
          </x14:cfRule>
          <xm:sqref>B176 B178</xm:sqref>
        </x14:conditionalFormatting>
        <x14:conditionalFormatting xmlns:xm="http://schemas.microsoft.com/office/excel/2006/main">
          <x14:cfRule type="cellIs" priority="21" operator="equal" id="{E6E5CBB8-B300-C943-9BC7-21D220F3DFAA}">
            <xm:f>'Liste déroulante'!$A$3</xm:f>
            <x14:dxf>
              <fill>
                <patternFill>
                  <bgColor rgb="FF92D050"/>
                </patternFill>
              </fill>
            </x14:dxf>
          </x14:cfRule>
          <x14:cfRule type="cellIs" priority="22" operator="equal" id="{CBB98664-7113-D148-896B-F4106921C453}">
            <xm:f>'Liste déroulante'!$A$4</xm:f>
            <x14:dxf>
              <fill>
                <patternFill>
                  <bgColor rgb="FFFFFF00"/>
                </patternFill>
              </fill>
            </x14:dxf>
          </x14:cfRule>
          <x14:cfRule type="cellIs" priority="23" operator="equal" id="{2808B197-71C0-794C-918A-A8C99D2CC5A9}">
            <xm:f>'Liste déroulante'!$A$5</xm:f>
            <x14:dxf>
              <fill>
                <patternFill>
                  <bgColor rgb="FFFFC000"/>
                </patternFill>
              </fill>
            </x14:dxf>
          </x14:cfRule>
          <x14:cfRule type="cellIs" priority="24" operator="equal" id="{FF2052AF-8441-CE4F-9457-E9CA3991BB1B}">
            <xm:f>'Liste déroulante'!$A$6</xm:f>
            <x14:dxf>
              <fill>
                <patternFill>
                  <bgColor rgb="FFFF0000"/>
                </patternFill>
              </fill>
            </x14:dxf>
          </x14:cfRule>
          <xm:sqref>B77</xm:sqref>
        </x14:conditionalFormatting>
        <x14:conditionalFormatting xmlns:xm="http://schemas.microsoft.com/office/excel/2006/main">
          <x14:cfRule type="cellIs" priority="16" operator="equal" id="{C4CAA1C3-6180-0E46-BFD1-6F61A818126B}">
            <xm:f>'Liste déroulante'!$A$3</xm:f>
            <x14:dxf>
              <fill>
                <patternFill>
                  <bgColor rgb="FF92D050"/>
                </patternFill>
              </fill>
            </x14:dxf>
          </x14:cfRule>
          <x14:cfRule type="cellIs" priority="17" operator="equal" id="{93035801-767A-9C42-89F9-6FB45318213E}">
            <xm:f>'Liste déroulante'!$A$4</xm:f>
            <x14:dxf>
              <fill>
                <patternFill>
                  <bgColor rgb="FFFFFF00"/>
                </patternFill>
              </fill>
            </x14:dxf>
          </x14:cfRule>
          <x14:cfRule type="cellIs" priority="18" operator="equal" id="{ECDCECDA-47C0-BA43-A512-0E54EF8E7BE2}">
            <xm:f>'Liste déroulante'!$A$5</xm:f>
            <x14:dxf>
              <fill>
                <patternFill>
                  <bgColor rgb="FFFFC000"/>
                </patternFill>
              </fill>
            </x14:dxf>
          </x14:cfRule>
          <x14:cfRule type="cellIs" priority="19" operator="equal" id="{36DEAA8C-C885-E04A-9DAF-47F488839CBF}">
            <xm:f>'Liste déroulante'!$A$6</xm:f>
            <x14:dxf>
              <fill>
                <patternFill>
                  <bgColor rgb="FFFF0000"/>
                </patternFill>
              </fill>
            </x14:dxf>
          </x14:cfRule>
          <xm:sqref>B177</xm:sqref>
        </x14:conditionalFormatting>
        <x14:conditionalFormatting xmlns:xm="http://schemas.microsoft.com/office/excel/2006/main">
          <x14:cfRule type="cellIs" priority="11" operator="equal" id="{E769803A-9FA7-054A-90FD-FAD23BA10954}">
            <xm:f>'Liste déroulante'!$A$3</xm:f>
            <x14:dxf>
              <fill>
                <patternFill>
                  <bgColor rgb="FF92D050"/>
                </patternFill>
              </fill>
            </x14:dxf>
          </x14:cfRule>
          <x14:cfRule type="cellIs" priority="12" operator="equal" id="{27528D09-F034-0341-814A-208504D64A1D}">
            <xm:f>'Liste déroulante'!$A$4</xm:f>
            <x14:dxf>
              <fill>
                <patternFill>
                  <bgColor rgb="FFFFFF00"/>
                </patternFill>
              </fill>
            </x14:dxf>
          </x14:cfRule>
          <x14:cfRule type="cellIs" priority="13" operator="equal" id="{62A6D3AC-1B9F-DA42-ACFB-B51198D69E69}">
            <xm:f>'Liste déroulante'!$A$5</xm:f>
            <x14:dxf>
              <fill>
                <patternFill>
                  <bgColor rgb="FFFFC000"/>
                </patternFill>
              </fill>
            </x14:dxf>
          </x14:cfRule>
          <x14:cfRule type="cellIs" priority="14" operator="equal" id="{C8D21FD6-2988-E144-8337-F89532B041B0}">
            <xm:f>'Liste déroulante'!$A$6</xm:f>
            <x14:dxf>
              <fill>
                <patternFill>
                  <bgColor rgb="FFFF0000"/>
                </patternFill>
              </fill>
            </x14:dxf>
          </x14:cfRule>
          <xm:sqref>B125:B139</xm:sqref>
        </x14:conditionalFormatting>
        <x14:conditionalFormatting xmlns:xm="http://schemas.microsoft.com/office/excel/2006/main">
          <x14:cfRule type="cellIs" priority="6" operator="equal" id="{9B4FBC56-F2C1-CD4C-933A-36EA1A305526}">
            <xm:f>'Liste déroulante'!$A$3</xm:f>
            <x14:dxf>
              <fill>
                <patternFill>
                  <bgColor rgb="FF92D050"/>
                </patternFill>
              </fill>
            </x14:dxf>
          </x14:cfRule>
          <x14:cfRule type="cellIs" priority="7" operator="equal" id="{FD676EE5-0129-3640-BDA8-9ED23BCBAEF4}">
            <xm:f>'Liste déroulante'!$A$4</xm:f>
            <x14:dxf>
              <fill>
                <patternFill>
                  <bgColor rgb="FFFFFF00"/>
                </patternFill>
              </fill>
            </x14:dxf>
          </x14:cfRule>
          <x14:cfRule type="cellIs" priority="8" operator="equal" id="{96F436C4-A174-0C4E-8384-6E4394F89AE7}">
            <xm:f>'Liste déroulante'!$A$5</xm:f>
            <x14:dxf>
              <fill>
                <patternFill>
                  <bgColor rgb="FFFFC000"/>
                </patternFill>
              </fill>
            </x14:dxf>
          </x14:cfRule>
          <x14:cfRule type="cellIs" priority="9" operator="equal" id="{0D99F0CF-B9F8-1643-A054-1E86E759F658}">
            <xm:f>'Liste déroulante'!$A$6</xm:f>
            <x14:dxf>
              <fill>
                <patternFill>
                  <bgColor rgb="FFFF0000"/>
                </patternFill>
              </fill>
            </x14:dxf>
          </x14:cfRule>
          <xm:sqref>B63</xm:sqref>
        </x14:conditionalFormatting>
        <x14:conditionalFormatting xmlns:xm="http://schemas.microsoft.com/office/excel/2006/main">
          <x14:cfRule type="cellIs" priority="1" operator="equal" id="{3E4AC0DC-494C-0044-8514-A3C64D14A2E5}">
            <xm:f>'Liste déroulante'!$A$3</xm:f>
            <x14:dxf>
              <fill>
                <patternFill>
                  <bgColor rgb="FF92D050"/>
                </patternFill>
              </fill>
            </x14:dxf>
          </x14:cfRule>
          <x14:cfRule type="cellIs" priority="2" operator="equal" id="{82CAADD0-AB19-3042-B914-D12A658A2417}">
            <xm:f>'Liste déroulante'!$A$4</xm:f>
            <x14:dxf>
              <fill>
                <patternFill>
                  <bgColor rgb="FFFFFF00"/>
                </patternFill>
              </fill>
            </x14:dxf>
          </x14:cfRule>
          <x14:cfRule type="cellIs" priority="3" operator="equal" id="{0B989EB0-B3F6-EC49-9BEF-CB17D7425959}">
            <xm:f>'Liste déroulante'!$A$5</xm:f>
            <x14:dxf>
              <fill>
                <patternFill>
                  <bgColor rgb="FFFFC000"/>
                </patternFill>
              </fill>
            </x14:dxf>
          </x14:cfRule>
          <x14:cfRule type="cellIs" priority="4" operator="equal" id="{CE1985AD-B5DA-FB4D-B984-4673ACECE421}">
            <xm:f>'Liste déroulante'!$A$6</xm:f>
            <x14:dxf>
              <fill>
                <patternFill>
                  <bgColor rgb="FFFF0000"/>
                </patternFill>
              </fill>
            </x14:dxf>
          </x14:cfRule>
          <xm:sqref>B67:B68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topLeftCell="A7" workbookViewId="0">
      <selection activeCell="A39" sqref="A39"/>
    </sheetView>
  </sheetViews>
  <sheetFormatPr baseColWidth="10" defaultColWidth="11.36328125" defaultRowHeight="14.5"/>
  <cols>
    <col min="1" max="1" width="73.36328125" style="2" customWidth="1"/>
    <col min="2" max="2" width="6.81640625" style="2" customWidth="1"/>
    <col min="3" max="7" width="11.36328125" style="2"/>
    <col min="8" max="8" width="14.453125" style="2" bestFit="1" customWidth="1"/>
    <col min="9" max="16384" width="11.36328125" style="2"/>
  </cols>
  <sheetData>
    <row r="1" spans="1:7" ht="15" thickBot="1">
      <c r="C1" s="21"/>
      <c r="D1" s="21"/>
      <c r="E1" s="22"/>
      <c r="F1" s="21"/>
    </row>
    <row r="2" spans="1:7" ht="19" thickBot="1">
      <c r="A2" s="24" t="s">
        <v>84</v>
      </c>
    </row>
    <row r="4" spans="1:7">
      <c r="A4" s="2" t="s">
        <v>85</v>
      </c>
      <c r="B4" s="32" t="e">
        <f>'Clauses ISO 27002 '!D3</f>
        <v>#N/A</v>
      </c>
      <c r="D4" s="2" t="s">
        <v>112</v>
      </c>
      <c r="E4" s="34" t="e">
        <f>AVERAGE(B4:B17)</f>
        <v>#N/A</v>
      </c>
      <c r="G4" s="33"/>
    </row>
    <row r="5" spans="1:7">
      <c r="A5" s="2" t="s">
        <v>87</v>
      </c>
      <c r="B5" s="32" t="e">
        <f>'Clauses ISO 27002 '!D8</f>
        <v>#N/A</v>
      </c>
      <c r="D5" s="2" t="s">
        <v>113</v>
      </c>
      <c r="E5" s="35" t="e">
        <f>1-E4</f>
        <v>#N/A</v>
      </c>
      <c r="G5" s="33"/>
    </row>
    <row r="6" spans="1:7">
      <c r="A6" s="2" t="s">
        <v>88</v>
      </c>
      <c r="B6" s="32" t="e">
        <f>'Clauses ISO 27002 '!D19</f>
        <v>#N/A</v>
      </c>
    </row>
    <row r="7" spans="1:7">
      <c r="A7" s="2" t="s">
        <v>89</v>
      </c>
      <c r="B7" s="32" t="e">
        <f>'Clauses ISO 27002 '!D30</f>
        <v>#N/A</v>
      </c>
      <c r="G7" s="32"/>
    </row>
    <row r="8" spans="1:7">
      <c r="A8" s="2" t="s">
        <v>90</v>
      </c>
      <c r="B8" s="32" t="e">
        <f>'Clauses ISO 27002 '!D45</f>
        <v>#N/A</v>
      </c>
      <c r="G8" s="32"/>
    </row>
    <row r="9" spans="1:7">
      <c r="A9" s="2" t="s">
        <v>92</v>
      </c>
      <c r="B9" s="32" t="e">
        <f>'Clauses ISO 27002 '!D65</f>
        <v>#N/A</v>
      </c>
    </row>
    <row r="10" spans="1:7">
      <c r="A10" s="2" t="s">
        <v>93</v>
      </c>
      <c r="B10" s="32" t="e">
        <f>'Clauses ISO 27002 '!D70</f>
        <v>#N/A</v>
      </c>
    </row>
    <row r="11" spans="1:7">
      <c r="A11" s="2" t="s">
        <v>97</v>
      </c>
      <c r="B11" s="32" t="e">
        <f>'Clauses ISO 27002 '!D89</f>
        <v>#N/A</v>
      </c>
    </row>
    <row r="12" spans="1:7">
      <c r="A12" s="2" t="s">
        <v>96</v>
      </c>
      <c r="B12" s="32" t="e">
        <f>'Clauses ISO 27002 '!D112</f>
        <v>#N/A</v>
      </c>
    </row>
    <row r="13" spans="1:7">
      <c r="A13" s="2" t="s">
        <v>98</v>
      </c>
      <c r="B13" s="32" t="e">
        <f>'Clauses ISO 27002 '!D123</f>
        <v>#N/A</v>
      </c>
    </row>
    <row r="14" spans="1:7">
      <c r="A14" s="2" t="s">
        <v>100</v>
      </c>
      <c r="B14" s="32" t="e">
        <f>'Clauses ISO 27002 '!D141</f>
        <v>#N/A</v>
      </c>
    </row>
    <row r="15" spans="1:7">
      <c r="A15" s="2" t="s">
        <v>101</v>
      </c>
      <c r="B15" s="32" t="e">
        <f>'Clauses ISO 27002 '!D150</f>
        <v>#N/A</v>
      </c>
    </row>
    <row r="16" spans="1:7">
      <c r="A16" s="2" t="s">
        <v>103</v>
      </c>
      <c r="B16" s="32" t="e">
        <f>'Clauses ISO 27002 '!D160</f>
        <v>#N/A</v>
      </c>
    </row>
    <row r="17" spans="1:2">
      <c r="A17" s="2" t="s">
        <v>7</v>
      </c>
      <c r="B17" s="32" t="e">
        <f>'Clauses ISO 27002 '!D168</f>
        <v>#N/A</v>
      </c>
    </row>
    <row r="21" spans="1:2" ht="15" thickBot="1"/>
    <row r="22" spans="1:2" ht="19" thickBot="1">
      <c r="A22" s="24" t="s">
        <v>104</v>
      </c>
      <c r="B22" s="12"/>
    </row>
    <row r="23" spans="1:2" ht="15" thickBot="1"/>
    <row r="24" spans="1:2">
      <c r="A24" s="47" t="str">
        <f>'Liste déroulante'!A6</f>
        <v>NC Majeure</v>
      </c>
      <c r="B24" s="37">
        <f>COUNTIF('Clauses ISO 27002 '!$B$5:$B$178,'Liste déroulante'!A6)</f>
        <v>0</v>
      </c>
    </row>
    <row r="25" spans="1:2">
      <c r="A25" s="48" t="str">
        <f>'Liste déroulante'!A5</f>
        <v>NC Mineure</v>
      </c>
      <c r="B25" s="39">
        <f>COUNTIF('Clauses ISO 27002 '!$B$5:$B$178,'Liste déroulante'!A5)</f>
        <v>0</v>
      </c>
    </row>
    <row r="26" spans="1:2">
      <c r="A26" s="49" t="str">
        <f>'Liste déroulante'!A4</f>
        <v>Remarque</v>
      </c>
      <c r="B26" s="39">
        <f>COUNTIF('Clauses ISO 27002 '!$B$5:$B$178,'Liste déroulante'!A4)</f>
        <v>0</v>
      </c>
    </row>
    <row r="27" spans="1:2">
      <c r="A27" s="50" t="str">
        <f>'Liste déroulante'!A3</f>
        <v>Conforme</v>
      </c>
      <c r="B27" s="39">
        <f>COUNTIF('Clauses ISO 27002 '!$B$5:$B$178,'Liste déroulante'!A3)</f>
        <v>0</v>
      </c>
    </row>
    <row r="28" spans="1:2" ht="15" thickBot="1">
      <c r="A28" s="51" t="s">
        <v>37</v>
      </c>
      <c r="B28" s="52">
        <f>SUM(B24:B27)</f>
        <v>0</v>
      </c>
    </row>
  </sheetData>
  <pageMargins left="0.70866141732283472" right="0.70866141732283472" top="0.74803149606299213" bottom="0.74803149606299213" header="0.31496062992125984" footer="0.31496062992125984"/>
  <pageSetup paperSize="9" scale="63" orientation="landscape" r:id="rId1"/>
  <headerFooter>
    <oddHeader>&amp;C&amp;F&amp;R&amp;D</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C17" sqref="C17"/>
    </sheetView>
  </sheetViews>
  <sheetFormatPr baseColWidth="10" defaultRowHeight="14.5"/>
  <cols>
    <col min="1" max="1" width="24.81640625" customWidth="1"/>
    <col min="2" max="2" width="12.1796875" customWidth="1"/>
    <col min="3" max="3" width="63.36328125" customWidth="1"/>
  </cols>
  <sheetData>
    <row r="1" spans="1:3" ht="15" thickBot="1"/>
    <row r="2" spans="1:3" ht="53" thickBot="1">
      <c r="A2" s="25" t="s">
        <v>14</v>
      </c>
      <c r="B2" s="2"/>
      <c r="C2" s="2"/>
    </row>
    <row r="3" spans="1:3">
      <c r="A3" t="s">
        <v>10</v>
      </c>
      <c r="B3">
        <v>1</v>
      </c>
    </row>
    <row r="4" spans="1:3">
      <c r="A4" t="s">
        <v>11</v>
      </c>
      <c r="B4">
        <v>0.7</v>
      </c>
    </row>
    <row r="5" spans="1:3">
      <c r="A5" t="s">
        <v>12</v>
      </c>
      <c r="B5">
        <v>0.3</v>
      </c>
    </row>
    <row r="6" spans="1:3">
      <c r="A6" t="s">
        <v>13</v>
      </c>
      <c r="B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Guide utilisateur</vt:lpstr>
      <vt:lpstr>Clauses ISO 27001</vt:lpstr>
      <vt:lpstr>Synthèse ISO 27001</vt:lpstr>
      <vt:lpstr>Clauses ISO 27002 </vt:lpstr>
      <vt:lpstr>Synthèse ISO 27002</vt:lpstr>
      <vt:lpstr>Liste déroulante</vt:lpstr>
      <vt:lpstr>Conformité</vt:lpstr>
    </vt:vector>
  </TitlesOfParts>
  <Company>TELINDUS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Blanchard</dc:creator>
  <cp:lastModifiedBy>Cerbere</cp:lastModifiedBy>
  <cp:lastPrinted>2016-06-30T08:23:27Z</cp:lastPrinted>
  <dcterms:created xsi:type="dcterms:W3CDTF">2014-09-16T11:54:52Z</dcterms:created>
  <dcterms:modified xsi:type="dcterms:W3CDTF">2020-06-04T17:02:42Z</dcterms:modified>
</cp:coreProperties>
</file>