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harts/chart8.xml" ContentType="application/vnd.openxmlformats-officedocument.drawingml.chart+xml"/>
  <Override PartName="/xl/charts/chart7.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ide utilisateur" sheetId="1" state="visible" r:id="rId2"/>
    <sheet name="Clauses ISO 27001" sheetId="2" state="visible" r:id="rId3"/>
    <sheet name="Synthèse ISO 27001" sheetId="3" state="visible" r:id="rId4"/>
    <sheet name="Clauses ISO 27002 " sheetId="4" state="visible" r:id="rId5"/>
    <sheet name="Synthèse ISO 27002" sheetId="5" state="visible" r:id="rId6"/>
    <sheet name="Liste déroulante" sheetId="6" state="hidden" r:id="rId7"/>
  </sheets>
  <definedNames>
    <definedName function="false" hidden="false" name="Conformité" vbProcedure="false">'Liste déroulante'!$A$3:$A$6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<sst xmlns="http://schemas.openxmlformats.org/spreadsheetml/2006/main" count="252" uniqueCount="246">
  <si>
    <t xml:space="preserve">ISO 27001</t>
  </si>
  <si>
    <r>
      <rPr>
        <sz val="11"/>
        <color rgb="FF000000"/>
        <rFont val="Calibri"/>
        <family val="2"/>
        <charset val="1"/>
      </rPr>
      <t xml:space="preserve">L'onglet "Clauses ISO 27001" liste l'ensemble des articles et clauses de la norme ISO 27001 qui sont obligatoires pou rl'obtention de celle-ci.
- Les cellules de la colonne "Clause / sous clause" rappelle la référence de la clause, son nom, une synthèse de la clause et les éventuels documents exigés. Les documents exigés sont écrits en</t>
    </r>
    <r>
      <rPr>
        <b val="true"/>
        <sz val="11"/>
        <color rgb="FFCC0000"/>
        <rFont val="Calibri"/>
        <family val="2"/>
        <charset val="1"/>
      </rPr>
      <t xml:space="preserve"> rouge</t>
    </r>
    <r>
      <rPr>
        <sz val="11"/>
        <color rgb="FF000000"/>
        <rFont val="Calibri"/>
        <family val="2"/>
        <charset val="1"/>
      </rPr>
      <t xml:space="preserve">.
- Les cellules de la colonne "Conformité" permettent d'affecter un niveau de conformité parmi une liste de 4 valeurs (NC Majeure, NC Mineure, Remarque, Conforme). 
     - NC Majeure : Remet en cause à elle seule la viabilité du SMSI et entrave la possibilité d’obtenir la certification.
     - NC Mineure : Non-satisfaction partielle qui ne remet pas en cause à elle seule la viabilité du SMSI.
     - Remarque : Ne constitue pas en soi une Non-Conformité mais pourrait le devenir. Indique une possibilité d’améliorer le SMSI.
     - Conforme : Clause respectée.
- Les cellules de la colonne "Commentaire" permettent de noter ce qui justifie le niveau de conformité.
- Les cellules suivantes (Note, Poids, Note * Poids) permettent d'affecter de manière automatique des notes pondérées à chaque clause en vue d'élaborer le graphique de l'onglet "Graphique ISO 27001".
</t>
    </r>
  </si>
  <si>
    <t xml:space="preserve">ISO 27002</t>
  </si>
  <si>
    <t xml:space="preserve">L'onglet "Clauses ISO 27002" liste l'ensemble des mesures issues de la norme ISO 27002, permettant à l'implémenteur ou à un auditeur de vérifier selon la déclaration d'applicabilité, le bon fonctionnement sur un modèle PDCA des  mesures qui auront été retenues.</t>
  </si>
  <si>
    <t xml:space="preserve">Clause / sous-clause</t>
  </si>
  <si>
    <t xml:space="preserve">Conformité</t>
  </si>
  <si>
    <t xml:space="preserve">Commentaire</t>
  </si>
  <si>
    <t xml:space="preserve">Note</t>
  </si>
  <si>
    <t xml:space="preserve">Poids</t>
  </si>
  <si>
    <t xml:space="preserve">Note* Poids</t>
  </si>
  <si>
    <t xml:space="preserve">4 : Contexte de l'organisation</t>
  </si>
  <si>
    <r>
      <rPr>
        <b val="true"/>
        <u val="single"/>
        <sz val="11"/>
        <color rgb="FF0070C0"/>
        <rFont val="Calibri"/>
        <family val="2"/>
        <charset val="1"/>
      </rPr>
      <t xml:space="preserve">4.1 Compréhension du contexte
</t>
    </r>
    <r>
      <rPr>
        <sz val="11"/>
        <color rgb="FF000000"/>
        <rFont val="Calibri"/>
        <family val="2"/>
        <charset val="1"/>
      </rPr>
      <t xml:space="preserve">Contexte interne et externe selon clause 5.3 de ISO 31000:2009 à savoir opportunités et menaces (externe), atouts et faiblesse (interne)</t>
    </r>
  </si>
  <si>
    <r>
      <rPr>
        <b val="true"/>
        <u val="single"/>
        <sz val="11"/>
        <color rgb="FF0070C0"/>
        <rFont val="Calibri"/>
        <family val="2"/>
        <charset val="1"/>
      </rPr>
      <t xml:space="preserve">4.2 Définition des attentes et des besoins des parties prenantes
</t>
    </r>
    <r>
      <rPr>
        <sz val="11"/>
        <color rgb="FF000000"/>
        <rFont val="Calibri"/>
        <family val="2"/>
        <charset val="1"/>
      </rPr>
      <t xml:space="preserve">Inclus les exigences légales, réglementaires et contractuelles</t>
    </r>
  </si>
  <si>
    <r>
      <rPr>
        <b val="true"/>
        <u val="single"/>
        <sz val="11"/>
        <color rgb="FF0070C0"/>
        <rFont val="Calibri"/>
        <family val="2"/>
        <charset val="1"/>
      </rPr>
      <t xml:space="preserve">4.3 Définition du périmètre du SMSI
</t>
    </r>
    <r>
      <rPr>
        <b val="true"/>
        <sz val="11"/>
        <color rgb="FFFF0000"/>
        <rFont val="Calibri"/>
        <family val="2"/>
        <charset val="1"/>
      </rPr>
      <t xml:space="preserve">Périmètre du SMSI</t>
    </r>
  </si>
  <si>
    <r>
      <rPr>
        <b val="true"/>
        <u val="single"/>
        <sz val="11"/>
        <color rgb="FF0070C0"/>
        <rFont val="Calibri"/>
        <family val="2"/>
        <charset val="1"/>
      </rPr>
      <t xml:space="preserve">4.4 SMSI
</t>
    </r>
    <r>
      <rPr>
        <sz val="11"/>
        <color rgb="FF000000"/>
        <rFont val="Calibri"/>
        <family val="2"/>
        <charset val="1"/>
      </rPr>
      <t xml:space="preserve">PDCA selon présente norme</t>
    </r>
  </si>
  <si>
    <t xml:space="preserve">5 : Leadership</t>
  </si>
  <si>
    <r>
      <rPr>
        <b val="true"/>
        <u val="single"/>
        <sz val="11"/>
        <color rgb="FF0070C0"/>
        <rFont val="Calibri"/>
        <family val="2"/>
        <charset val="1"/>
      </rPr>
      <t xml:space="preserve">5.1  Leadership et engagement
</t>
    </r>
    <r>
      <rPr>
        <sz val="11"/>
        <color rgb="FF000000"/>
        <rFont val="Calibri"/>
        <family val="2"/>
        <charset val="1"/>
      </rPr>
      <t xml:space="preserve">Leadership et engagement de la Direction</t>
    </r>
  </si>
  <si>
    <r>
      <rPr>
        <b val="true"/>
        <u val="single"/>
        <sz val="11"/>
        <color rgb="FF0070C0"/>
        <rFont val="Calibri"/>
        <family val="2"/>
        <charset val="1"/>
      </rPr>
      <t xml:space="preserve">5.2 Politique
</t>
    </r>
    <r>
      <rPr>
        <sz val="11"/>
        <color rgb="FF000000"/>
        <rFont val="Calibri"/>
        <family val="2"/>
        <charset val="1"/>
      </rPr>
      <t xml:space="preserve">Définition de la PSI par la Direction : Obectifs, engagement.
</t>
    </r>
    <r>
      <rPr>
        <b val="true"/>
        <sz val="11"/>
        <color rgb="FFFF0000"/>
        <rFont val="Calibri"/>
        <family val="2"/>
        <charset val="1"/>
      </rPr>
      <t xml:space="preserve">Politique de Sécurité de l'Information</t>
    </r>
  </si>
  <si>
    <r>
      <rPr>
        <b val="true"/>
        <u val="single"/>
        <sz val="11"/>
        <color rgb="FF0070C0"/>
        <rFont val="Calibri"/>
        <family val="2"/>
        <charset val="1"/>
      </rPr>
      <t xml:space="preserve">5.3 Roles, responsabiliéts et autorités
</t>
    </r>
    <r>
      <rPr>
        <sz val="11"/>
        <color rgb="FF000000"/>
        <rFont val="Calibri"/>
        <family val="2"/>
        <charset val="1"/>
      </rPr>
      <t xml:space="preserve">Attribution des rôles, des responsabiltés par la Direction.</t>
    </r>
  </si>
  <si>
    <t xml:space="preserve">6 : Planification</t>
  </si>
  <si>
    <t xml:space="preserve">6.1 Actions liées aux risques et aux opportunités</t>
  </si>
  <si>
    <r>
      <rPr>
        <b val="true"/>
        <u val="single"/>
        <sz val="11"/>
        <color rgb="FF000000"/>
        <rFont val="Calibri"/>
        <family val="2"/>
        <charset val="1"/>
      </rPr>
      <t xml:space="preserve">6.1.1  Généralités
</t>
    </r>
    <r>
      <rPr>
        <sz val="11"/>
        <color rgb="FF000000"/>
        <rFont val="Calibri"/>
        <family val="2"/>
        <charset val="1"/>
      </rPr>
      <t xml:space="preserve">Déterminer et traiter les risques et les opportunités issues de 4.1 et 4.2.</t>
    </r>
  </si>
  <si>
    <r>
      <rPr>
        <b val="true"/>
        <u val="single"/>
        <sz val="11"/>
        <color rgb="FF000000"/>
        <rFont val="Calibri"/>
        <family val="2"/>
        <charset val="1"/>
      </rPr>
      <t xml:space="preserve">6.1.2 Analyse des risques de sécurité de l'information
</t>
    </r>
    <r>
      <rPr>
        <sz val="11"/>
        <color rgb="FF000000"/>
        <rFont val="Calibri"/>
        <family val="2"/>
        <charset val="1"/>
      </rPr>
      <t xml:space="preserve">Définir critères d'analyse des risques et critères d'acceptation des risques.
Réaliser analyse des risques.
</t>
    </r>
    <r>
      <rPr>
        <b val="true"/>
        <sz val="11"/>
        <color rgb="FFFF0000"/>
        <rFont val="Calibri"/>
        <family val="2"/>
        <charset val="1"/>
      </rPr>
      <t xml:space="preserve">Méthode d'analyse des risques</t>
    </r>
  </si>
  <si>
    <r>
      <rPr>
        <b val="true"/>
        <u val="single"/>
        <sz val="11"/>
        <color rgb="FF000000"/>
        <rFont val="Calibri"/>
        <family val="2"/>
        <charset val="1"/>
      </rPr>
      <t xml:space="preserve">6.1.3 Traitement des risques de sécurité de l'information
</t>
    </r>
    <r>
      <rPr>
        <sz val="11"/>
        <color rgb="FF000000"/>
        <rFont val="Calibri"/>
        <family val="2"/>
        <charset val="1"/>
      </rPr>
      <t xml:space="preserve">Définir les mesures de sécurité pour traiter les risques (à prendre dans ISO 27002 et autres si nécessaire).
Domaine d'application.
Définir un plan de mise en œuvre des mesures (plan de traitement des risques).
</t>
    </r>
    <r>
      <rPr>
        <b val="true"/>
        <sz val="11"/>
        <color rgb="FFFF0000"/>
        <rFont val="Wingdings"/>
        <family val="0"/>
        <charset val="2"/>
      </rPr>
      <t xml:space="preserve">&amp;</t>
    </r>
    <r>
      <rPr>
        <b val="true"/>
        <sz val="11"/>
        <color rgb="FFFF0000"/>
        <rFont val="Calibri"/>
        <family val="2"/>
        <charset val="1"/>
      </rPr>
      <t xml:space="preserve"> : Méthode de traitement des risques</t>
    </r>
  </si>
  <si>
    <r>
      <rPr>
        <b val="true"/>
        <u val="single"/>
        <sz val="11"/>
        <color rgb="FF0070C0"/>
        <rFont val="Calibri"/>
        <family val="2"/>
        <charset val="1"/>
      </rPr>
      <t xml:space="preserve">6.2 Objectifs de sécurité de l'information et plan pour les atteindre
</t>
    </r>
    <r>
      <rPr>
        <sz val="11"/>
        <rFont val="Calibri"/>
        <family val="2"/>
        <charset val="1"/>
      </rPr>
      <t xml:space="preserve">Définir les objectifs de sécurité pour les fonctions et niveaux pertinents (si possible mesurables).
Définir le plan de mise en œuvre pour atteindre les objectifs de sécurité (qui, quand) et les moyens de vérifier l'atteinte des objectifs.
</t>
    </r>
    <r>
      <rPr>
        <b val="true"/>
        <sz val="11"/>
        <color rgb="FFFF0000"/>
        <rFont val="Calibri"/>
        <family val="2"/>
        <charset val="1"/>
      </rPr>
      <t xml:space="preserve">Objectifs de sécurité</t>
    </r>
  </si>
  <si>
    <t xml:space="preserve">7 : Support</t>
  </si>
  <si>
    <r>
      <rPr>
        <b val="true"/>
        <u val="single"/>
        <sz val="11"/>
        <color rgb="FF0070C0"/>
        <rFont val="Calibri"/>
        <family val="2"/>
        <charset val="1"/>
      </rPr>
      <t xml:space="preserve">7.1 Ressources
</t>
    </r>
    <r>
      <rPr>
        <sz val="11"/>
        <color rgb="FF000000"/>
        <rFont val="Calibri"/>
        <family val="2"/>
        <charset val="1"/>
      </rPr>
      <t xml:space="preserve">Ressources nécessaires pour PDCA</t>
    </r>
  </si>
  <si>
    <r>
      <rPr>
        <b val="true"/>
        <u val="single"/>
        <sz val="11"/>
        <color rgb="FF0070C0"/>
        <rFont val="Calibri"/>
        <family val="2"/>
        <charset val="1"/>
      </rPr>
      <t xml:space="preserve">7.2 Compétence
</t>
    </r>
    <r>
      <rPr>
        <sz val="11"/>
        <color rgb="FF000000"/>
        <rFont val="Calibri"/>
        <family val="2"/>
        <charset val="1"/>
      </rPr>
      <t xml:space="preserve">Compétences des ressources humaines
</t>
    </r>
    <r>
      <rPr>
        <b val="true"/>
        <sz val="11"/>
        <color rgb="FFCC0000"/>
        <rFont val="Calibri"/>
        <family val="2"/>
        <charset val="1"/>
      </rPr>
      <t xml:space="preserve">Preuves des compétences des personnes</t>
    </r>
  </si>
  <si>
    <r>
      <rPr>
        <b val="true"/>
        <u val="single"/>
        <sz val="11"/>
        <color rgb="FF0070C0"/>
        <rFont val="Calibri"/>
        <family val="2"/>
        <charset val="1"/>
      </rPr>
      <t xml:space="preserve">7.3 Sensibilisation
</t>
    </r>
    <r>
      <rPr>
        <sz val="11"/>
        <color rgb="FF000000"/>
        <rFont val="Calibri"/>
        <family val="2"/>
        <charset val="1"/>
      </rPr>
      <t xml:space="preserve">Acteurs doivent être conscient de l'implication attendue et des éventuelles sanctions.</t>
    </r>
  </si>
  <si>
    <r>
      <rPr>
        <b val="true"/>
        <u val="single"/>
        <sz val="11"/>
        <color rgb="FF0070C0"/>
        <rFont val="Calibri"/>
        <family val="2"/>
        <charset val="1"/>
      </rPr>
      <t xml:space="preserve">7.4 Communication
</t>
    </r>
    <r>
      <rPr>
        <sz val="11"/>
        <color rgb="FF000000"/>
        <rFont val="Calibri"/>
        <family val="2"/>
        <charset val="1"/>
      </rPr>
      <t xml:space="preserve">Communiction interne et externe</t>
    </r>
  </si>
  <si>
    <t xml:space="preserve">7.5 Documentation</t>
  </si>
  <si>
    <r>
      <rPr>
        <b val="true"/>
        <u val="single"/>
        <sz val="11"/>
        <color rgb="FF000000"/>
        <rFont val="Calibri"/>
        <family val="2"/>
        <charset val="1"/>
      </rPr>
      <t xml:space="preserve">7.5.1  Généralités
</t>
    </r>
    <r>
      <rPr>
        <sz val="11"/>
        <color rgb="FF000000"/>
        <rFont val="Calibri"/>
        <family val="2"/>
        <charset val="1"/>
      </rPr>
      <t xml:space="preserve">Documentations exigées par la norme et autres jugées nécessaires.</t>
    </r>
  </si>
  <si>
    <r>
      <rPr>
        <b val="true"/>
        <u val="single"/>
        <sz val="11"/>
        <color rgb="FF000000"/>
        <rFont val="Calibri"/>
        <family val="2"/>
        <charset val="1"/>
      </rPr>
      <t xml:space="preserve">7.5.2 Création et mise à jour
</t>
    </r>
    <r>
      <rPr>
        <sz val="11"/>
        <color rgb="FF000000"/>
        <rFont val="Calibri"/>
        <family val="2"/>
        <charset val="1"/>
      </rPr>
      <t xml:space="preserve">Titre, date, auteur, référence.
Validation.</t>
    </r>
  </si>
  <si>
    <r>
      <rPr>
        <b val="true"/>
        <u val="single"/>
        <sz val="11"/>
        <color rgb="FF000000"/>
        <rFont val="Calibri"/>
        <family val="2"/>
        <charset val="1"/>
      </rPr>
      <t xml:space="preserve">7.5.3 Maîtrise
</t>
    </r>
    <r>
      <rPr>
        <sz val="11"/>
        <color rgb="FF000000"/>
        <rFont val="Calibri"/>
        <family val="2"/>
        <charset val="1"/>
      </rPr>
      <t xml:space="preserve">Disponibilité de la bonne version.
Protection (confidentialité, intégrité).</t>
    </r>
  </si>
  <si>
    <t xml:space="preserve">8 : Opérations</t>
  </si>
  <si>
    <r>
      <rPr>
        <b val="true"/>
        <u val="single"/>
        <sz val="11"/>
        <color rgb="FF0070C0"/>
        <rFont val="Calibri"/>
        <family val="2"/>
        <charset val="1"/>
      </rPr>
      <t xml:space="preserve">8.1 Plan opérationnel
</t>
    </r>
    <r>
      <rPr>
        <sz val="11"/>
        <color rgb="FF000000"/>
        <rFont val="Calibri"/>
        <family val="2"/>
        <charset val="1"/>
      </rPr>
      <t xml:space="preserve">Exécution du plan d'actions défini en 6.2</t>
    </r>
  </si>
  <si>
    <r>
      <rPr>
        <b val="true"/>
        <u val="single"/>
        <sz val="11"/>
        <color rgb="FF0070C0"/>
        <rFont val="Calibri"/>
        <family val="2"/>
        <charset val="1"/>
      </rPr>
      <t xml:space="preserve">8.2 Appréciation des risques
</t>
    </r>
    <r>
      <rPr>
        <sz val="11"/>
        <color rgb="FF000000"/>
        <rFont val="Calibri"/>
        <family val="2"/>
        <charset val="1"/>
      </rPr>
      <t xml:space="preserve">Exécution de l'analyse de risque à intervalle régulier et quand changement significatif.
</t>
    </r>
    <r>
      <rPr>
        <b val="true"/>
        <sz val="11"/>
        <color rgb="FFFF0000"/>
        <rFont val="Calibri"/>
        <family val="2"/>
        <charset val="1"/>
      </rPr>
      <t xml:space="preserve">Résultats des analyses de risques</t>
    </r>
  </si>
  <si>
    <r>
      <rPr>
        <b val="true"/>
        <u val="single"/>
        <sz val="11"/>
        <color rgb="FF0070C0"/>
        <rFont val="Calibri"/>
        <family val="2"/>
        <charset val="1"/>
      </rPr>
      <t xml:space="preserve">8.3 Traitement des risques
</t>
    </r>
    <r>
      <rPr>
        <sz val="11"/>
        <color rgb="FF000000"/>
        <rFont val="Calibri"/>
        <family val="2"/>
        <charset val="1"/>
      </rPr>
      <t xml:space="preserve">Exécution du plan de traitement des risques (mesures de sécurité)
</t>
    </r>
    <r>
      <rPr>
        <b val="true"/>
        <sz val="11"/>
        <color rgb="FFFF0000"/>
        <rFont val="Calibri"/>
        <family val="2"/>
        <charset val="1"/>
      </rPr>
      <t xml:space="preserve">Résultats du traitement des risques</t>
    </r>
  </si>
  <si>
    <t xml:space="preserve">9 : Evaluation des performances</t>
  </si>
  <si>
    <r>
      <rPr>
        <b val="true"/>
        <u val="single"/>
        <sz val="11"/>
        <color rgb="FF0070C0"/>
        <rFont val="Calibri"/>
        <family val="2"/>
        <charset val="1"/>
      </rPr>
      <t xml:space="preserve">9.1 Surveillance, mesure, analyse et évaluation
</t>
    </r>
    <r>
      <rPr>
        <sz val="11"/>
        <color rgb="FF000000"/>
        <rFont val="Calibri"/>
        <family val="2"/>
        <charset val="1"/>
      </rPr>
      <t xml:space="preserve">Détermination des éléments a évaluer (process et mesures de sécurité), comment les mesurer et qui doit analyser les résultats.
</t>
    </r>
    <r>
      <rPr>
        <b val="true"/>
        <sz val="11"/>
        <color rgb="FFFF0000"/>
        <rFont val="Calibri"/>
        <family val="2"/>
        <charset val="1"/>
      </rPr>
      <t xml:space="preserve">Résultats des évaluations effectuées</t>
    </r>
  </si>
  <si>
    <r>
      <rPr>
        <b val="true"/>
        <u val="single"/>
        <sz val="11"/>
        <color rgb="FF0070C0"/>
        <rFont val="Calibri"/>
        <family val="2"/>
        <charset val="1"/>
      </rPr>
      <t xml:space="preserve">4.2 Audit interne
</t>
    </r>
    <r>
      <rPr>
        <sz val="11"/>
        <color rgb="FF000000"/>
        <rFont val="Calibri"/>
        <family val="2"/>
        <charset val="1"/>
      </rPr>
      <t xml:space="preserve">Programme d'audit.
</t>
    </r>
    <r>
      <rPr>
        <b val="true"/>
        <sz val="11"/>
        <color rgb="FFFF0000"/>
        <rFont val="Calibri"/>
        <family val="2"/>
        <charset val="1"/>
      </rPr>
      <t xml:space="preserve">Programme d'audit
Résultats d'audit</t>
    </r>
  </si>
  <si>
    <r>
      <rPr>
        <b val="true"/>
        <u val="single"/>
        <sz val="11"/>
        <color rgb="FF0070C0"/>
        <rFont val="Calibri"/>
        <family val="2"/>
        <charset val="1"/>
      </rPr>
      <t xml:space="preserve">4.3 Réunions de revues
</t>
    </r>
    <r>
      <rPr>
        <sz val="11"/>
        <color rgb="FF000000"/>
        <rFont val="Calibri"/>
        <family val="2"/>
        <charset val="1"/>
      </rPr>
      <t xml:space="preserve">Réunions de revues par la Direction.
</t>
    </r>
    <r>
      <rPr>
        <b val="true"/>
        <sz val="11"/>
        <color rgb="FFFF0000"/>
        <rFont val="Calibri"/>
        <family val="2"/>
        <charset val="1"/>
      </rPr>
      <t xml:space="preserve">Résultats des réunions de revues</t>
    </r>
  </si>
  <si>
    <t xml:space="preserve">10 : Amélioration</t>
  </si>
  <si>
    <r>
      <rPr>
        <b val="true"/>
        <u val="single"/>
        <sz val="11"/>
        <color rgb="FF0070C0"/>
        <rFont val="Calibri"/>
        <family val="2"/>
        <charset val="1"/>
      </rPr>
      <t xml:space="preserve">10.1 Non-conformités et actions correctives
</t>
    </r>
    <r>
      <rPr>
        <sz val="11"/>
        <color rgb="FF000000"/>
        <rFont val="Calibri"/>
        <family val="2"/>
        <charset val="1"/>
      </rPr>
      <t xml:space="preserve">Traitement des non-conformités.
</t>
    </r>
    <r>
      <rPr>
        <b val="true"/>
        <sz val="11"/>
        <color rgb="FFFF0000"/>
        <rFont val="Calibri"/>
        <family val="2"/>
        <charset val="1"/>
      </rPr>
      <t xml:space="preserve">Suivi des non-conformités</t>
    </r>
  </si>
  <si>
    <t xml:space="preserve">10.2 Amélioration continue</t>
  </si>
  <si>
    <t xml:space="preserve">Données pour graphique synthèse ISO 27001</t>
  </si>
  <si>
    <t xml:space="preserve">Contexte de l'organisation</t>
  </si>
  <si>
    <t xml:space="preserve">Leadership</t>
  </si>
  <si>
    <t xml:space="preserve">Planification</t>
  </si>
  <si>
    <t xml:space="preserve">Support</t>
  </si>
  <si>
    <t xml:space="preserve">Opérations</t>
  </si>
  <si>
    <t xml:space="preserve">Evaluation des performances</t>
  </si>
  <si>
    <t xml:space="preserve">Amélioration</t>
  </si>
  <si>
    <t xml:space="preserve">Synthèse des non-conformités ISO 27001</t>
  </si>
  <si>
    <t xml:space="preserve">Total : </t>
  </si>
  <si>
    <t xml:space="preserve">Mesure</t>
  </si>
  <si>
    <t xml:space="preserve">Exigence interne</t>
  </si>
  <si>
    <t xml:space="preserve">Document interne</t>
  </si>
  <si>
    <t xml:space="preserve">Résultats obtenus</t>
  </si>
  <si>
    <t xml:space="preserve">Actions correctives envisagées</t>
  </si>
  <si>
    <t xml:space="preserve">Remarques</t>
  </si>
  <si>
    <t xml:space="preserve">5 : Politiques de sécurité de l'information</t>
  </si>
  <si>
    <t xml:space="preserve">5.1 Enagement de la Direction</t>
  </si>
  <si>
    <r>
      <rPr>
        <b val="true"/>
        <u val="single"/>
        <sz val="11"/>
        <color rgb="FF000000"/>
        <rFont val="Calibri"/>
        <family val="2"/>
        <charset val="1"/>
      </rPr>
      <t xml:space="preserve">5.1.1  Politiques de sécurité de l’information
</t>
    </r>
    <r>
      <rPr>
        <sz val="11"/>
        <color rgb="FF000000"/>
        <rFont val="Calibri"/>
        <family val="2"/>
        <charset val="1"/>
      </rPr>
      <t xml:space="preserve">Un ensemble de politiques de sécurité de l’information doit être défini, approuvé par la direction, diffusé et communiqué aux salariés et aux tiers concernés.</t>
    </r>
  </si>
  <si>
    <r>
      <rPr>
        <b val="true"/>
        <u val="single"/>
        <sz val="11"/>
        <color rgb="FF000000"/>
        <rFont val="Calibri (Corps)"/>
        <family val="0"/>
        <charset val="1"/>
      </rPr>
      <t xml:space="preserve">5.1.2 Revue des politiques de sécurité de l’information
</t>
    </r>
    <r>
      <rPr>
        <sz val="11"/>
        <color rgb="FF000000"/>
        <rFont val="Calibri"/>
        <family val="2"/>
        <charset val="1"/>
      </rPr>
      <t xml:space="preserve">Les politiques de sécurité de l’information doivent être revues à intervalles programmés ou en cas de changements majeurs pour garantir leur pertinence, leur adéquation et leur effectivité dans le temps.</t>
    </r>
  </si>
  <si>
    <t xml:space="preserve">6 : Organisation de la sécurité de l'information</t>
  </si>
  <si>
    <t xml:space="preserve">6.1 Organisation interne</t>
  </si>
  <si>
    <r>
      <rPr>
        <b val="true"/>
        <u val="single"/>
        <sz val="11"/>
        <color rgb="FF000000"/>
        <rFont val="Calibri (Corps)"/>
        <family val="0"/>
        <charset val="1"/>
      </rPr>
      <t xml:space="preserve">6.1.1  Fonctions et responsabilités liées à la sécurité de l'information.
</t>
    </r>
    <r>
      <rPr>
        <sz val="11"/>
        <color rgb="FF000000"/>
        <rFont val="Calibri"/>
        <family val="2"/>
        <charset val="1"/>
      </rPr>
      <t xml:space="preserve">Toutes les responsabilités en matière de sécurité de l’information doivent être définies et attribuées.</t>
    </r>
  </si>
  <si>
    <r>
      <rPr>
        <b val="true"/>
        <u val="single"/>
        <sz val="11"/>
        <color rgb="FF000000"/>
        <rFont val="Calibri"/>
        <family val="2"/>
        <charset val="1"/>
      </rPr>
      <t xml:space="preserve">6.1.2 Séparation des tâches
</t>
    </r>
    <r>
      <rPr>
        <sz val="11"/>
        <color rgb="FF000000"/>
        <rFont val="Calibri"/>
        <family val="2"/>
        <charset val="1"/>
      </rPr>
      <t xml:space="preserve">Les tâches et les domaines de responsabilité incompatibles doivent être cloisonnés pour limiter les possibilités de modification ou de mauvais usage, non autorisé(e) ou involontaire, des actifs de l’organisation.</t>
    </r>
  </si>
  <si>
    <r>
      <rPr>
        <b val="true"/>
        <u val="single"/>
        <sz val="11"/>
        <color rgb="FF000000"/>
        <rFont val="Calibri"/>
        <family val="2"/>
        <charset val="1"/>
      </rPr>
      <t xml:space="preserve">6.1.3 Relations avec les autorités
</t>
    </r>
    <r>
      <rPr>
        <sz val="11"/>
        <color rgb="FF000000"/>
        <rFont val="Calibri"/>
        <family val="2"/>
        <charset val="1"/>
      </rPr>
      <t xml:space="preserve">Des relations appropriées avec les autorités compétentes doivent être entretenues.</t>
    </r>
  </si>
  <si>
    <r>
      <rPr>
        <b val="true"/>
        <u val="single"/>
        <sz val="11"/>
        <color rgb="FF000000"/>
        <rFont val="Calibri"/>
        <family val="2"/>
        <charset val="1"/>
      </rPr>
      <t xml:space="preserve">6.1.4 Relation avec des groupes de spécialistes
</t>
    </r>
    <r>
      <rPr>
        <sz val="11"/>
        <color rgb="FF000000"/>
        <rFont val="Calibri"/>
        <family val="2"/>
        <charset val="1"/>
      </rPr>
      <t xml:space="preserve">Des relations appropriées avec des groupes d’intérêt, des forums spécialisés dans la sécurité et des associations professionnelles doivent être entretenues.</t>
    </r>
  </si>
  <si>
    <r>
      <rPr>
        <b val="true"/>
        <u val="single"/>
        <sz val="11"/>
        <color rgb="FF000000"/>
        <rFont val="Calibri"/>
        <family val="2"/>
        <charset val="1"/>
      </rPr>
      <t xml:space="preserve">6.1.5 Sécurité de l'information dans la gestion de projet
</t>
    </r>
    <r>
      <rPr>
        <sz val="11"/>
        <color rgb="FF000000"/>
        <rFont val="Calibri"/>
        <family val="2"/>
        <charset val="1"/>
      </rPr>
      <t xml:space="preserve">La sécurité de l’information doit être considérée dans la gestion de projet, quel que soit le type de projet concerné.</t>
    </r>
  </si>
  <si>
    <t xml:space="preserve">6.2 Mobilité et télétravail</t>
  </si>
  <si>
    <r>
      <rPr>
        <b val="true"/>
        <u val="single"/>
        <sz val="11"/>
        <color rgb="FF000000"/>
        <rFont val="Calibri"/>
        <family val="2"/>
        <charset val="1"/>
      </rPr>
      <t xml:space="preserve">6.2.1  Politique en matière d’appareils mobiles
</t>
    </r>
    <r>
      <rPr>
        <sz val="11"/>
        <color rgb="FF000000"/>
        <rFont val="Calibri"/>
        <family val="2"/>
        <charset val="1"/>
      </rPr>
      <t xml:space="preserve">Une politique et des mesures de sécurité complémentaires doivent être adoptées pour gérer les risques découlant de l’utilisation des appareils mobiles.</t>
    </r>
  </si>
  <si>
    <r>
      <rPr>
        <b val="true"/>
        <u val="single"/>
        <sz val="11"/>
        <color rgb="FF000000"/>
        <rFont val="Calibri"/>
        <family val="2"/>
        <charset val="1"/>
      </rPr>
      <t xml:space="preserve">6.2.2 Télétravail
</t>
    </r>
    <r>
      <rPr>
        <sz val="11"/>
        <color rgb="FF000000"/>
        <rFont val="Calibri"/>
        <family val="2"/>
        <charset val="1"/>
      </rPr>
      <t xml:space="preserve">Une politique et des mesures de sécurité complémentaires doivent être mises en oeuvre pour protéger les informations consultées, traitées ou stockées sur des sites de télétravail.</t>
    </r>
  </si>
  <si>
    <t xml:space="preserve">7 : Sécurité liée aux ressources humaines</t>
  </si>
  <si>
    <t xml:space="preserve">7.1 Avant l'embauche</t>
  </si>
  <si>
    <r>
      <rPr>
        <b val="true"/>
        <u val="single"/>
        <sz val="11"/>
        <color rgb="FF000000"/>
        <rFont val="Calibri"/>
        <family val="2"/>
        <charset val="1"/>
      </rPr>
      <t xml:space="preserve">7.1.1  Sélection des candidats
</t>
    </r>
    <r>
      <rPr>
        <sz val="11"/>
        <color rgb="FF000000"/>
        <rFont val="Calibri"/>
        <family val="2"/>
        <charset val="1"/>
      </rPr>
      <t xml:space="preserve">Des vérifications doivent être effectuées sur tous les candidats à l’embauche conformément aux lois, aux règlements et à l’éthique et être proportionnées aux exigences métier, à la classification des informations accessibles et aux risques identifiés.</t>
    </r>
  </si>
  <si>
    <r>
      <rPr>
        <b val="true"/>
        <u val="single"/>
        <sz val="11"/>
        <color rgb="FF000000"/>
        <rFont val="Calibri"/>
        <family val="2"/>
        <charset val="1"/>
      </rPr>
      <t xml:space="preserve">7.1.2 Termes et conditions d’embauche
</t>
    </r>
    <r>
      <rPr>
        <sz val="11"/>
        <color rgb="FF000000"/>
        <rFont val="Calibri"/>
        <family val="2"/>
        <charset val="1"/>
      </rPr>
      <t xml:space="preserve">Les accords contractuels entre les salariés et les sous-traitants doivent pré- ciser leurs responsabilités et celles de l’organisation en matière de sécurité de l’information.</t>
    </r>
  </si>
  <si>
    <t xml:space="preserve">7.2 Pendant la durée du contrat</t>
  </si>
  <si>
    <r>
      <rPr>
        <b val="true"/>
        <u val="single"/>
        <sz val="11"/>
        <color rgb="FF000000"/>
        <rFont val="Calibri"/>
        <family val="2"/>
        <charset val="1"/>
      </rPr>
      <t xml:space="preserve">7.2.1  Responsabilités de la direction
</t>
    </r>
    <r>
      <rPr>
        <sz val="11"/>
        <color rgb="FF000000"/>
        <rFont val="Calibri"/>
        <family val="2"/>
        <charset val="1"/>
      </rPr>
      <t xml:space="preserve">La direction doit demander à tous les salariés et sous-traitants d’appliquer les règles de sécurité de l’information conformément aux politiques et aux procédures en vigueur dans l’organisation.</t>
    </r>
  </si>
  <si>
    <r>
      <rPr>
        <b val="true"/>
        <u val="single"/>
        <sz val="11"/>
        <color rgb="FF000000"/>
        <rFont val="Calibri (Corps)"/>
        <family val="0"/>
        <charset val="1"/>
      </rPr>
      <t xml:space="preserve">7.2.2 Sensibilisation, apprentissage et formation à la sécurité de l’information
</t>
    </r>
    <r>
      <rPr>
        <sz val="11"/>
        <color rgb="FF000000"/>
        <rFont val="Calibri"/>
        <family val="2"/>
        <charset val="1"/>
      </rPr>
      <t xml:space="preserve">L’ensemble des salariés de l’organisation et, quand cela est pertinent, des sous-traitants, doit bénéficier d’une sensibilisation et de formations adaptées et recevoir régulièrement les mises à jour des politiques et procédures de l’organisation s’appliquant à leurs fonctions.</t>
    </r>
  </si>
  <si>
    <r>
      <rPr>
        <b val="true"/>
        <u val="single"/>
        <sz val="11"/>
        <color rgb="FF000000"/>
        <rFont val="Calibri"/>
        <family val="2"/>
        <charset val="1"/>
      </rPr>
      <t xml:space="preserve">7.2.3 Processus disciplinaire
</t>
    </r>
    <r>
      <rPr>
        <sz val="11"/>
        <color rgb="FF000000"/>
        <rFont val="Calibri"/>
        <family val="2"/>
        <charset val="1"/>
      </rPr>
      <t xml:space="preserve">Un processus disciplinaire formel et connu de tous doit exister pour prendre des mesures à l’encontre des salariés ayant enfreint les règles liées à la sécurité de l’information.</t>
    </r>
  </si>
  <si>
    <t xml:space="preserve">7.3 Fin et modification de contrat</t>
  </si>
  <si>
    <r>
      <rPr>
        <b val="true"/>
        <u val="single"/>
        <sz val="11"/>
        <color rgb="FF000000"/>
        <rFont val="Calibri"/>
        <family val="2"/>
        <charset val="1"/>
      </rPr>
      <t xml:space="preserve">7.3.1  Achèvement ou modification des responsabilités associées au contrat de travail
</t>
    </r>
    <r>
      <rPr>
        <sz val="11"/>
        <color rgb="FF000000"/>
        <rFont val="Calibri"/>
        <family val="2"/>
        <charset val="1"/>
      </rPr>
      <t xml:space="preserve">Les responsabilités et les missions liées à la sécurité de l’information qui restent valables à l’issue de la rupture, du terme ou de la modification du contrat de travail, doivent être définies, communiquées au salarié ou au sous-traitant, et appliquées.</t>
    </r>
  </si>
  <si>
    <t xml:space="preserve">8 : Gestion des biens</t>
  </si>
  <si>
    <t xml:space="preserve">8.1 Responsabilités relatives aux biens</t>
  </si>
  <si>
    <r>
      <rPr>
        <b val="true"/>
        <u val="single"/>
        <sz val="11"/>
        <color rgb="FF000000"/>
        <rFont val="Calibri"/>
        <family val="2"/>
        <charset val="1"/>
      </rPr>
      <t xml:space="preserve">8.1.1  Inventaire des biens
</t>
    </r>
    <r>
      <rPr>
        <sz val="11"/>
        <color rgb="FF000000"/>
        <rFont val="Calibri"/>
        <family val="2"/>
        <charset val="1"/>
      </rPr>
      <t xml:space="preserve">Les actifs associés à l’information et aux moyens de traitement de l’information doivent être identifiés et un inventaire de ces actifs doit être dressé et tenu à jour.</t>
    </r>
  </si>
  <si>
    <r>
      <rPr>
        <b val="true"/>
        <u val="single"/>
        <sz val="11"/>
        <color rgb="FF000000"/>
        <rFont val="Calibri"/>
        <family val="2"/>
        <charset val="1"/>
      </rPr>
      <t xml:space="preserve">8.1.2 Propriété des biens
</t>
    </r>
    <r>
      <rPr>
        <sz val="11"/>
        <color rgb="FF000000"/>
        <rFont val="Calibri"/>
        <family val="2"/>
        <charset val="1"/>
      </rPr>
      <t xml:space="preserve">Les actifs figurant à l’inventaire doivent être attribués à un propriétaire.</t>
    </r>
  </si>
  <si>
    <r>
      <rPr>
        <b val="true"/>
        <u val="single"/>
        <sz val="11"/>
        <color rgb="FF000000"/>
        <rFont val="Calibri"/>
        <family val="2"/>
        <charset val="1"/>
      </rPr>
      <t xml:space="preserve">8.1.3 Utilisation correcte des biens
</t>
    </r>
    <r>
      <rPr>
        <sz val="11"/>
        <color rgb="FF000000"/>
        <rFont val="Calibri"/>
        <family val="2"/>
        <charset val="1"/>
      </rPr>
      <t xml:space="preserve">Les règles d’utilisation correcte de l’information, les actifs associés à l’information et les moyens de traitement de l’information doivent être identifiés, documentés et mis en œuvre.</t>
    </r>
  </si>
  <si>
    <r>
      <rPr>
        <b val="true"/>
        <u val="single"/>
        <sz val="11"/>
        <color rgb="FF000000"/>
        <rFont val="Calibri"/>
        <family val="2"/>
        <charset val="1"/>
      </rPr>
      <t xml:space="preserve">8.1.4 Restitution des biens
</t>
    </r>
    <r>
      <rPr>
        <sz val="11"/>
        <color rgb="FF000000"/>
        <rFont val="Calibri"/>
        <family val="2"/>
        <charset val="1"/>
      </rPr>
      <t xml:space="preserve">Tous les salariés et les utilisateurs tiers doivent restituer la totalité des actifs de l’organisation qu’ils ont en leur possession au terme de la période d’emploi, du contrat ou de l’accord.</t>
    </r>
  </si>
  <si>
    <t xml:space="preserve">8.2 Classification de l'information</t>
  </si>
  <si>
    <r>
      <rPr>
        <b val="true"/>
        <u val="single"/>
        <sz val="11"/>
        <color rgb="FF000000"/>
        <rFont val="Calibri"/>
        <family val="2"/>
        <charset val="1"/>
      </rPr>
      <t xml:space="preserve">8.2.1  Classification de l'information
</t>
    </r>
    <r>
      <rPr>
        <sz val="11"/>
        <color rgb="FF000000"/>
        <rFont val="Calibri"/>
        <family val="2"/>
        <charset val="1"/>
      </rPr>
      <t xml:space="preserve">Les informations doivent être classifiées en termes d’exigences légales, de valeur, de caractère critique et de sensibilité au regard d’une divulgation ou modification non autorisée.</t>
    </r>
  </si>
  <si>
    <r>
      <rPr>
        <b val="true"/>
        <u val="single"/>
        <sz val="11"/>
        <color rgb="FF000000"/>
        <rFont val="Calibri"/>
        <family val="2"/>
        <charset val="1"/>
      </rPr>
      <t xml:space="preserve">8.2.2 Marquage des informations
</t>
    </r>
    <r>
      <rPr>
        <sz val="11"/>
        <color rgb="FF000000"/>
        <rFont val="Calibri"/>
        <family val="2"/>
        <charset val="1"/>
      </rPr>
      <t xml:space="preserve">Un ensemble approprié de procédures pour le marquage de l’information doit être élaboré et mis en œuvre conformément au plan de classification adopté par l’organisation.</t>
    </r>
  </si>
  <si>
    <r>
      <rPr>
        <b val="true"/>
        <u val="single"/>
        <sz val="11"/>
        <color rgb="FF000000"/>
        <rFont val="Calibri"/>
        <family val="2"/>
        <charset val="1"/>
      </rPr>
      <t xml:space="preserve">8.2.3 Manipulation des biens
</t>
    </r>
    <r>
      <rPr>
        <sz val="11"/>
        <color rgb="FF000000"/>
        <rFont val="Calibri"/>
        <family val="2"/>
        <charset val="1"/>
      </rPr>
      <t xml:space="preserve">Des procédures de traitement de l’information doivent être élaborées et mises en œuvre conformément au plan de classification de l’information adopté par l’organisation</t>
    </r>
  </si>
  <si>
    <t xml:space="preserve">8.3 Manipulation des supports</t>
  </si>
  <si>
    <r>
      <rPr>
        <b val="true"/>
        <u val="single"/>
        <sz val="11"/>
        <color rgb="FF000000"/>
        <rFont val="Calibri"/>
        <family val="2"/>
        <charset val="1"/>
      </rPr>
      <t xml:space="preserve">8.3.1  Gestion des supports amovibles
</t>
    </r>
    <r>
      <rPr>
        <sz val="11"/>
        <color rgb="FF000000"/>
        <rFont val="Calibri"/>
        <family val="2"/>
        <charset val="1"/>
      </rPr>
      <t xml:space="preserve">Des procédures de gestion des supports amovibles doivent être mises en œuvre conformément au plan de classification adopté par l’organisation.</t>
    </r>
  </si>
  <si>
    <r>
      <rPr>
        <b val="true"/>
        <u val="single"/>
        <sz val="11"/>
        <color rgb="FF000000"/>
        <rFont val="Calibri"/>
        <family val="2"/>
        <charset val="1"/>
      </rPr>
      <t xml:space="preserve">8.3.2 Mise au rebut des supports
</t>
    </r>
    <r>
      <rPr>
        <sz val="11"/>
        <color rgb="FF000000"/>
        <rFont val="Calibri"/>
        <family val="2"/>
        <charset val="1"/>
      </rPr>
      <t xml:space="preserve">Les supports qui ne sont plus nécessaires doivent être mis au rebut de manière sécurisée en suivant des procédures formelles.</t>
    </r>
  </si>
  <si>
    <r>
      <rPr>
        <b val="true"/>
        <u val="single"/>
        <sz val="11"/>
        <color rgb="FF000000"/>
        <rFont val="Calibri"/>
        <family val="2"/>
        <charset val="1"/>
      </rPr>
      <t xml:space="preserve">8.3.3 Transfert physique des supports
</t>
    </r>
    <r>
      <rPr>
        <sz val="11"/>
        <color rgb="FF000000"/>
        <rFont val="Calibri"/>
        <family val="2"/>
        <charset val="1"/>
      </rPr>
      <t xml:space="preserve">Les supports contenant de l’information doivent être protégés contre les accès non autorisés, les erreurs d’utilisation et l’altération lors du transport.</t>
    </r>
  </si>
  <si>
    <t xml:space="preserve">9 : Contôle d'accès</t>
  </si>
  <si>
    <t xml:space="preserve">9.1 Exigences métier relatives au contrôle d'accès</t>
  </si>
  <si>
    <r>
      <rPr>
        <b val="true"/>
        <u val="single"/>
        <sz val="11"/>
        <color rgb="FF000000"/>
        <rFont val="Calibri"/>
        <family val="2"/>
        <charset val="1"/>
      </rPr>
      <t xml:space="preserve">9.1.1  Politique de contrôle d'accès
</t>
    </r>
    <r>
      <rPr>
        <sz val="11"/>
        <color rgb="FF000000"/>
        <rFont val="Calibri"/>
        <family val="2"/>
        <charset val="1"/>
      </rPr>
      <t xml:space="preserve">Une politique de contrôle d’accès doit être établie, documentée et revue sur la base des exigences métier et de sécurité de l’information.</t>
    </r>
  </si>
  <si>
    <r>
      <rPr>
        <b val="true"/>
        <u val="single"/>
        <sz val="11"/>
        <color rgb="FF000000"/>
        <rFont val="Calibri"/>
        <family val="2"/>
        <charset val="1"/>
      </rPr>
      <t xml:space="preserve">9.1.2 Accès aux réseaux et aux services en réseau
</t>
    </r>
    <r>
      <rPr>
        <sz val="11"/>
        <color rgb="FF000000"/>
        <rFont val="Calibri"/>
        <family val="2"/>
        <charset val="1"/>
      </rPr>
      <t xml:space="preserve">Les utilisateurs doivent avoir uniquement accès au réseau et aux services réseau pour lesquels ils ont spécifiquement reçu une autorisation.</t>
    </r>
  </si>
  <si>
    <t xml:space="preserve">9.2 Gestion de l'accès utilisateur</t>
  </si>
  <si>
    <r>
      <rPr>
        <b val="true"/>
        <u val="single"/>
        <sz val="11"/>
        <color rgb="FF000000"/>
        <rFont val="Calibri"/>
        <family val="2"/>
        <charset val="1"/>
      </rPr>
      <t xml:space="preserve">9.2.1 Enregistrement et désinscription des utilisateurs
</t>
    </r>
    <r>
      <rPr>
        <sz val="11"/>
        <color rgb="FF000000"/>
        <rFont val="Calibri"/>
        <family val="2"/>
        <charset val="1"/>
      </rPr>
      <t xml:space="preserve">Un processus formel d’enregistrement et de désinscription des utilisateurs doit être mis en œuvre pour permettre l’attribution des droits d’accès.</t>
    </r>
  </si>
  <si>
    <r>
      <rPr>
        <b val="true"/>
        <u val="single"/>
        <sz val="11"/>
        <color rgb="FF000000"/>
        <rFont val="Calibri (Corps)"/>
        <family val="0"/>
        <charset val="1"/>
      </rPr>
      <t xml:space="preserve">9.2.2 Maîtrise de la gestion des accès utilisateur
</t>
    </r>
    <r>
      <rPr>
        <sz val="11"/>
        <color rgb="FF000000"/>
        <rFont val="Calibri"/>
        <family val="2"/>
        <charset val="1"/>
      </rPr>
      <t xml:space="preserve">Un processus formel de distribution des accès aux utilisateurs doit être mis en œuvre pour attribuer et retirer des droits d’accès à tous types d’utilisateurs sur l’ensemble des services et des systèmes.</t>
    </r>
  </si>
  <si>
    <r>
      <rPr>
        <b val="true"/>
        <u val="single"/>
        <sz val="11"/>
        <color rgb="FF000000"/>
        <rFont val="Calibri"/>
        <family val="2"/>
        <charset val="1"/>
      </rPr>
      <t xml:space="preserve">9.2.3  Gestion des privilégiés d'accès
</t>
    </r>
    <r>
      <rPr>
        <sz val="11"/>
        <color rgb="FF000000"/>
        <rFont val="Calibri"/>
        <family val="2"/>
        <charset val="1"/>
      </rPr>
      <t xml:space="preserve">L’allocation et l’utilisation des droits d’accès à privilèges doivent être restreintes et contrôlées.</t>
    </r>
  </si>
  <si>
    <r>
      <rPr>
        <b val="true"/>
        <u val="single"/>
        <sz val="11"/>
        <color rgb="FF000000"/>
        <rFont val="Calibri (Corps)"/>
        <family val="0"/>
        <charset val="1"/>
      </rPr>
      <t xml:space="preserve">9.2.4 Gestion des informations secrètes d’authentification des utilisateurs
</t>
    </r>
    <r>
      <rPr>
        <sz val="11"/>
        <color rgb="FF000000"/>
        <rFont val="Calibri"/>
        <family val="2"/>
        <charset val="1"/>
      </rPr>
      <t xml:space="preserve">L’attribution des informations secrètes d’authentification doit être réalisée dans le cadre d’un processus de gestion formel.</t>
    </r>
  </si>
  <si>
    <r>
      <rPr>
        <b val="true"/>
        <u val="single"/>
        <sz val="11"/>
        <color rgb="FF000000"/>
        <rFont val="Calibri"/>
        <family val="2"/>
        <charset val="1"/>
      </rPr>
      <t xml:space="preserve">9.2.5  Revue des droits d'accès utilisateur
</t>
    </r>
    <r>
      <rPr>
        <sz val="11"/>
        <color rgb="FF000000"/>
        <rFont val="Calibri"/>
        <family val="2"/>
        <charset val="1"/>
      </rPr>
      <t xml:space="preserve">Les propriétaires d’actifs doivent vérifier les droits d’accès des utilisateurs à intervalles réguliers.</t>
    </r>
  </si>
  <si>
    <r>
      <rPr>
        <b val="true"/>
        <u val="single"/>
        <sz val="11"/>
        <color rgb="FF000000"/>
        <rFont val="Calibri"/>
        <family val="2"/>
        <charset val="1"/>
      </rPr>
      <t xml:space="preserve">9.2.6 Suppression ou adaptation des droits d’accès
</t>
    </r>
    <r>
      <rPr>
        <sz val="11"/>
        <color rgb="FF000000"/>
        <rFont val="Calibri"/>
        <family val="2"/>
        <charset val="1"/>
      </rPr>
      <t xml:space="preserve">Les droits d’accès aux informations et aux moyens de traitement des informations de l’ensemble des salariés et utilisateurs tiers doivent être supprimés à la fin de leur période d’emploi, ou adaptés en cas de modification du contrat ou de l’accord.</t>
    </r>
  </si>
  <si>
    <t xml:space="preserve">9.3 Responsabilités utilisateurs</t>
  </si>
  <si>
    <r>
      <rPr>
        <b val="true"/>
        <u val="single"/>
        <sz val="11"/>
        <color rgb="FF000000"/>
        <rFont val="Calibri"/>
        <family val="2"/>
        <charset val="1"/>
      </rPr>
      <t xml:space="preserve">9.3.1 Utilisation d’informations secrètes d’authentification
</t>
    </r>
    <r>
      <rPr>
        <sz val="11"/>
        <color rgb="FF000000"/>
        <rFont val="Calibri"/>
        <family val="2"/>
        <charset val="1"/>
      </rPr>
      <t xml:space="preserve">Les utilisateurs doivent suivre les pratiques de l’organisation pour l’utilisation des informations secrètes d’authentification.</t>
    </r>
  </si>
  <si>
    <t xml:space="preserve">9.4 Contrôle d'accès aux systèmes et aux applications</t>
  </si>
  <si>
    <r>
      <rPr>
        <b val="true"/>
        <u val="single"/>
        <sz val="11"/>
        <color rgb="FF000000"/>
        <rFont val="Calibri"/>
        <family val="2"/>
        <charset val="1"/>
      </rPr>
      <t xml:space="preserve">9.4.1  Restriction d’accès à l’information
</t>
    </r>
    <r>
      <rPr>
        <sz val="11"/>
        <color rgb="FF000000"/>
        <rFont val="Calibri"/>
        <family val="2"/>
        <charset val="1"/>
      </rPr>
      <t xml:space="preserve">L’accès à l’information et aux fonctions d’application système doit être restreint conformément à la politique de contrôle d’accès.</t>
    </r>
  </si>
  <si>
    <r>
      <rPr>
        <b val="true"/>
        <u val="single"/>
        <sz val="11"/>
        <color rgb="FF000000"/>
        <rFont val="Calibri"/>
        <family val="2"/>
        <charset val="1"/>
      </rPr>
      <t xml:space="preserve">9.4.2 Sécuriser les procédures de connexion
</t>
    </r>
    <r>
      <rPr>
        <sz val="11"/>
        <color rgb="FF000000"/>
        <rFont val="Calibri"/>
        <family val="2"/>
        <charset val="1"/>
      </rPr>
      <t xml:space="preserve">Lorsque la politique de contrôle d’accès l’exige, l’accès aux systèmes et aux applications doit être contrôlé par une procédure de connexion sécurisée</t>
    </r>
  </si>
  <si>
    <r>
      <rPr>
        <b val="true"/>
        <u val="single"/>
        <sz val="11"/>
        <color rgb="FF000000"/>
        <rFont val="Calibri"/>
        <family val="2"/>
        <charset val="1"/>
      </rPr>
      <t xml:space="preserve">9.4.3 Système de gestion des mots de passe
</t>
    </r>
    <r>
      <rPr>
        <sz val="11"/>
        <color rgb="FF000000"/>
        <rFont val="Calibri"/>
        <family val="2"/>
        <charset val="1"/>
      </rPr>
      <t xml:space="preserve">Les systèmes qui gèrent les mots de passe doivent être interactifs et doivent garantir la qualité des mots de passe.</t>
    </r>
  </si>
  <si>
    <r>
      <rPr>
        <b val="true"/>
        <u val="single"/>
        <sz val="11"/>
        <color rgb="FF000000"/>
        <rFont val="Calibri"/>
        <family val="2"/>
        <charset val="1"/>
      </rPr>
      <t xml:space="preserve">9.4.4 Utilisation de programmes utilitaires à privilèges
</t>
    </r>
    <r>
      <rPr>
        <sz val="11"/>
        <color rgb="FF000000"/>
        <rFont val="Calibri"/>
        <family val="2"/>
        <charset val="1"/>
      </rPr>
      <t xml:space="preserve">L’utilisation des programmes utilitaires permettant de contourner les mesures de sécurité d’un système ou d’une application doit être limitée et étroitement contrôlée.</t>
    </r>
  </si>
  <si>
    <r>
      <rPr>
        <b val="true"/>
        <i val="true"/>
        <u val="single"/>
        <sz val="11"/>
        <color rgb="FF000000"/>
        <rFont val="Calibri"/>
        <family val="2"/>
        <charset val="1"/>
      </rPr>
      <t xml:space="preserve">9.4.5  Contrôle d'accès au code source du programme
</t>
    </r>
    <r>
      <rPr>
        <i val="true"/>
        <sz val="11"/>
        <color rgb="FF000000"/>
        <rFont val="Calibri"/>
        <family val="2"/>
        <charset val="1"/>
      </rPr>
      <t xml:space="preserve">L’accès au code source des programmes doit être restreint</t>
    </r>
  </si>
  <si>
    <t xml:space="preserve">10 : Cryptographie</t>
  </si>
  <si>
    <t xml:space="preserve">10.1 Cryptographie</t>
  </si>
  <si>
    <r>
      <rPr>
        <b val="true"/>
        <i val="true"/>
        <u val="single"/>
        <sz val="11"/>
        <color rgb="FF000000"/>
        <rFont val="Calibri"/>
        <family val="2"/>
        <charset val="1"/>
      </rPr>
      <t xml:space="preserve">10.1.1  Politique d'utilisation des mesures cryptographiques
</t>
    </r>
    <r>
      <rPr>
        <i val="true"/>
        <sz val="11"/>
        <color rgb="FF000000"/>
        <rFont val="Calibri"/>
        <family val="2"/>
        <charset val="1"/>
      </rPr>
      <t xml:space="preserve">Une politique d’utilisation des mesures cryptographiques en vue de proté- ger l’information doit être élaborée et mise en œuvre.</t>
    </r>
  </si>
  <si>
    <r>
      <rPr>
        <b val="true"/>
        <i val="true"/>
        <u val="single"/>
        <sz val="11"/>
        <color rgb="FF000000"/>
        <rFont val="Calibri"/>
        <family val="2"/>
        <charset val="1"/>
      </rPr>
      <t xml:space="preserve">10.1.2 Gestion des clés
</t>
    </r>
    <r>
      <rPr>
        <i val="true"/>
        <sz val="11"/>
        <color rgb="FF000000"/>
        <rFont val="Calibri"/>
        <family val="2"/>
        <charset val="1"/>
      </rPr>
      <t xml:space="preserve">Une politique sur l’utilisation, la protection et la durée de vie des clés cryptographiques doit être élaborée et mise en œuvre tout au long de leur cycle de vie</t>
    </r>
  </si>
  <si>
    <t xml:space="preserve">11 : Sécurité physique et environnementale</t>
  </si>
  <si>
    <t xml:space="preserve">11.1 Zones sécurisées</t>
  </si>
  <si>
    <r>
      <rPr>
        <b val="true"/>
        <u val="single"/>
        <sz val="11"/>
        <color rgb="FF000000"/>
        <rFont val="Calibri"/>
        <family val="2"/>
        <charset val="1"/>
      </rPr>
      <t xml:space="preserve">11.1.1 Périmètre de sécurité physique
</t>
    </r>
    <r>
      <rPr>
        <sz val="11"/>
        <color rgb="FF000000"/>
        <rFont val="Calibri"/>
        <family val="2"/>
        <charset val="1"/>
      </rPr>
      <t xml:space="preserve">Des périmètres de sécurité doivent être définis et utilisés pour protéger les zones contenant l’information sensible ou critique et les moyens de traitement de l’information.</t>
    </r>
  </si>
  <si>
    <r>
      <rPr>
        <b val="true"/>
        <u val="single"/>
        <sz val="11"/>
        <color rgb="FF000000"/>
        <rFont val="Calibri"/>
        <family val="2"/>
        <charset val="1"/>
      </rPr>
      <t xml:space="preserve">11.1.2 Contrôles physiques des accès
</t>
    </r>
    <r>
      <rPr>
        <sz val="11"/>
        <color rgb="FF000000"/>
        <rFont val="Calibri"/>
        <family val="2"/>
        <charset val="1"/>
      </rPr>
      <t xml:space="preserve">Les zones sécurisées doivent être protégées par des contrôles adéquats à l’entrée pour s’assurer que seul le personnel autorisé est admis.</t>
    </r>
  </si>
  <si>
    <r>
      <rPr>
        <b val="true"/>
        <u val="single"/>
        <sz val="11"/>
        <color rgb="FF000000"/>
        <rFont val="Calibri"/>
        <family val="2"/>
        <charset val="1"/>
      </rPr>
      <t xml:space="preserve">11.1.3  Sécurisation des bureaux, des salles et des équipements
</t>
    </r>
    <r>
      <rPr>
        <sz val="11"/>
        <color rgb="FF000000"/>
        <rFont val="Calibri"/>
        <family val="2"/>
        <charset val="1"/>
      </rPr>
      <t xml:space="preserve">Des mesures de sécurité physique aux bureaux, aux salles et aux équipements doivent être conçues et appliquées</t>
    </r>
  </si>
  <si>
    <r>
      <rPr>
        <b val="true"/>
        <u val="single"/>
        <sz val="11"/>
        <color rgb="FF000000"/>
        <rFont val="Calibri"/>
        <family val="2"/>
        <charset val="1"/>
      </rPr>
      <t xml:space="preserve">11.1.4 Protection contre les menaces extérieures et environnementales
</t>
    </r>
    <r>
      <rPr>
        <sz val="11"/>
        <color rgb="FF000000"/>
        <rFont val="Calibri"/>
        <family val="2"/>
        <charset val="1"/>
      </rPr>
      <t xml:space="preserve">Des mesures de protection physique contre les désastres naturels, les attaques malveillantes ou les accidents doivent être conçues et appliquées</t>
    </r>
  </si>
  <si>
    <r>
      <rPr>
        <b val="true"/>
        <u val="single"/>
        <sz val="11"/>
        <color rgb="FF000000"/>
        <rFont val="Calibri (Corps)"/>
        <family val="0"/>
        <charset val="1"/>
      </rPr>
      <t xml:space="preserve">11.1.5  Travaille dans les zones sécurisées
</t>
    </r>
    <r>
      <rPr>
        <sz val="11"/>
        <color rgb="FF000000"/>
        <rFont val="Calibri"/>
        <family val="2"/>
        <charset val="1"/>
      </rPr>
      <t xml:space="preserve">Des procédures pour le travail dans les zones sécurisées doivent être conçues et appliquées.</t>
    </r>
  </si>
  <si>
    <r>
      <rPr>
        <b val="true"/>
        <i val="true"/>
        <u val="single"/>
        <sz val="11"/>
        <color rgb="FF000000"/>
        <rFont val="Calibri"/>
        <family val="2"/>
        <charset val="1"/>
      </rPr>
      <t xml:space="preserve">11.1.6 Zones de livraison et de chargement
</t>
    </r>
    <r>
      <rPr>
        <i val="true"/>
        <sz val="11"/>
        <color rgb="FF000000"/>
        <rFont val="Calibri"/>
        <family val="2"/>
        <charset val="1"/>
      </rPr>
      <t xml:space="preserve">Les points d’accès tels que les zones de livraison et de chargement et les autres points par lesquels des personnes non autorisées peuvent pénétrer dans les locaux doivent être contrôlés et, si possible, isolés des moyens de traitement de l’information, de façon à éviter les accès non autorisés</t>
    </r>
  </si>
  <si>
    <t xml:space="preserve">11.2 Matériel</t>
  </si>
  <si>
    <r>
      <rPr>
        <b val="true"/>
        <u val="single"/>
        <sz val="11"/>
        <color rgb="FF000000"/>
        <rFont val="Calibri"/>
        <family val="2"/>
        <charset val="1"/>
      </rPr>
      <t xml:space="preserve">11.2.1 Emplacement et protection du matériel
</t>
    </r>
    <r>
      <rPr>
        <sz val="11"/>
        <color rgb="FF000000"/>
        <rFont val="Calibri"/>
        <family val="2"/>
        <charset val="1"/>
      </rPr>
      <t xml:space="preserve">Les matériels doivent être localisés et protégés de manière à réduire les risques liés à des menaces et des dangers environnementaux et les possibilités d’accès non autorisé.</t>
    </r>
  </si>
  <si>
    <r>
      <rPr>
        <b val="true"/>
        <u val="single"/>
        <sz val="11"/>
        <color rgb="FF000000"/>
        <rFont val="Calibri"/>
        <family val="2"/>
        <charset val="1"/>
      </rPr>
      <t xml:space="preserve">11.2.2 Services généraux
</t>
    </r>
    <r>
      <rPr>
        <sz val="11"/>
        <color rgb="FF000000"/>
        <rFont val="Calibri"/>
        <family val="2"/>
        <charset val="1"/>
      </rPr>
      <t xml:space="preserve">Les matériels doivent être protégés des coupures de courant et autres perturbations dues à une défaillance des services généraux.</t>
    </r>
  </si>
  <si>
    <r>
      <rPr>
        <b val="true"/>
        <u val="single"/>
        <sz val="11"/>
        <color rgb="FF000000"/>
        <rFont val="Calibri"/>
        <family val="2"/>
        <charset val="1"/>
      </rPr>
      <t xml:space="preserve">11.2.3  Sécurité du câblage
</t>
    </r>
    <r>
      <rPr>
        <sz val="11"/>
        <color rgb="FF000000"/>
        <rFont val="Calibri"/>
        <family val="2"/>
        <charset val="1"/>
      </rPr>
      <t xml:space="preserve">Les câbles électriques ou de télécommunication transportant des données ou supportant les services d’information doivent être protégés contre toute interception ou tout dommage.</t>
    </r>
  </si>
  <si>
    <r>
      <rPr>
        <b val="true"/>
        <u val="single"/>
        <sz val="11"/>
        <color rgb="FF000000"/>
        <rFont val="Calibri"/>
        <family val="2"/>
        <charset val="1"/>
      </rPr>
      <t xml:space="preserve">11.2.4 Maintenance du matériel
</t>
    </r>
    <r>
      <rPr>
        <sz val="11"/>
        <color rgb="FF000000"/>
        <rFont val="Calibri"/>
        <family val="2"/>
        <charset val="1"/>
      </rPr>
      <t xml:space="preserve">Les matériels doivent être entretenus correctement pour garantir leur disponibilité permanente et leur intégrité.</t>
    </r>
  </si>
  <si>
    <r>
      <rPr>
        <b val="true"/>
        <u val="single"/>
        <sz val="11"/>
        <color rgb="FF000000"/>
        <rFont val="Calibri"/>
        <family val="2"/>
        <charset val="1"/>
      </rPr>
      <t xml:space="preserve">11.2.5  Sortie des biens
</t>
    </r>
    <r>
      <rPr>
        <sz val="11"/>
        <color rgb="FF000000"/>
        <rFont val="Calibri"/>
        <family val="2"/>
        <charset val="1"/>
      </rPr>
      <t xml:space="preserve">Les matériels, les informations ou les logiciels des locaux de l’organisation ne doivent pas sortir sans autorisation préalable</t>
    </r>
  </si>
  <si>
    <r>
      <rPr>
        <b val="true"/>
        <u val="single"/>
        <sz val="11"/>
        <color rgb="FF000000"/>
        <rFont val="Calibri"/>
        <family val="2"/>
        <charset val="1"/>
      </rPr>
      <t xml:space="preserve">11.2.6 Sécurité du matériel et des biens hors des locaux
</t>
    </r>
    <r>
      <rPr>
        <sz val="11"/>
        <color rgb="FF000000"/>
        <rFont val="Calibri"/>
        <family val="2"/>
        <charset val="1"/>
      </rPr>
      <t xml:space="preserve">Des mesures de sécurité doivent être appliquées aux matériels utilisés hors des locaux de l’organisation en tenant compte des différents risques associés au travail hors site</t>
    </r>
  </si>
  <si>
    <r>
      <rPr>
        <b val="true"/>
        <u val="single"/>
        <sz val="11"/>
        <color rgb="FF000000"/>
        <rFont val="Calibri (Corps)"/>
        <family val="0"/>
        <charset val="1"/>
      </rPr>
      <t xml:space="preserve">11.2.7 Mise au rebut ou recyclage sécurisé(e) du matériel
</t>
    </r>
    <r>
      <rPr>
        <sz val="11"/>
        <color rgb="FF000000"/>
        <rFont val="Calibri"/>
        <family val="2"/>
        <charset val="1"/>
      </rPr>
      <t xml:space="preserve">Tous les composants des matériels contenant des supports de stockage doivent être vérifiés pour s’assurer que toute donnée sensible a bien été supprimée et que tout logiciel sous licence a bien été désinstallé ou écrasé de façon sécurisée, avant leur mise au rebut ou leur réutilisation.</t>
    </r>
  </si>
  <si>
    <r>
      <rPr>
        <b val="true"/>
        <u val="single"/>
        <sz val="11"/>
        <color rgb="FF000000"/>
        <rFont val="Calibri"/>
        <family val="2"/>
        <charset val="1"/>
      </rPr>
      <t xml:space="preserve">11.2.8  Matériel utilisateur laissé sans surveillance
</t>
    </r>
    <r>
      <rPr>
        <sz val="11"/>
        <color rgb="FF000000"/>
        <rFont val="Calibri"/>
        <family val="2"/>
        <charset val="1"/>
      </rPr>
      <t xml:space="preserve">Les utilisateurs doivent s’assurer que les matériels non surveillés sont dotés d’une protection appropriée.</t>
    </r>
  </si>
  <si>
    <r>
      <rPr>
        <b val="true"/>
        <u val="single"/>
        <sz val="11"/>
        <color rgb="FF000000"/>
        <rFont val="Calibri"/>
        <family val="2"/>
        <charset val="1"/>
      </rPr>
      <t xml:space="preserve">11.2.9 Politique du bureau propre et de l'écran vide
</t>
    </r>
    <r>
      <rPr>
        <sz val="11"/>
        <color rgb="FF000000"/>
        <rFont val="Calibri"/>
        <family val="2"/>
        <charset val="1"/>
      </rPr>
      <t xml:space="preserve">Une politique du bureau propre pour les documents papier et les supports de stockage amovibles, et une politique de l’écran verrouillé pour les moyens de traitement de l’information doivent être adoptées.</t>
    </r>
  </si>
  <si>
    <t xml:space="preserve">12 : Sécurité liée à l'exploitation</t>
  </si>
  <si>
    <t xml:space="preserve">12.1 Procédures et responsabilités liées à l'exploitation</t>
  </si>
  <si>
    <r>
      <rPr>
        <b val="true"/>
        <u val="single"/>
        <sz val="11"/>
        <color rgb="FF000000"/>
        <rFont val="Calibri"/>
        <family val="2"/>
        <charset val="1"/>
      </rPr>
      <t xml:space="preserve">12.1.1 Procédures d'exploitation documentées
</t>
    </r>
    <r>
      <rPr>
        <sz val="11"/>
        <color rgb="FF000000"/>
        <rFont val="Calibri"/>
        <family val="2"/>
        <charset val="1"/>
      </rPr>
      <t xml:space="preserve">Les procédures d’exploitation doivent être documentées et mises à disposition de tous les utilisateurs concernés.</t>
    </r>
  </si>
  <si>
    <r>
      <rPr>
        <b val="true"/>
        <u val="single"/>
        <sz val="11"/>
        <color rgb="FF000000"/>
        <rFont val="Calibri"/>
        <family val="2"/>
        <charset val="1"/>
      </rPr>
      <t xml:space="preserve">12.1.2 Gestion des changements
</t>
    </r>
    <r>
      <rPr>
        <sz val="11"/>
        <color rgb="FF000000"/>
        <rFont val="Calibri"/>
        <family val="2"/>
        <charset val="1"/>
      </rPr>
      <t xml:space="preserve">Les changements apportés à l’organisation, aux processus métier, aux systèmes et moyens de traitement de l’information ayant une incidence sur la sécurité de l’information doivent être contrôlés</t>
    </r>
  </si>
  <si>
    <r>
      <rPr>
        <b val="true"/>
        <u val="single"/>
        <sz val="11"/>
        <color rgb="FF000000"/>
        <rFont val="Calibri"/>
        <family val="2"/>
        <charset val="1"/>
      </rPr>
      <t xml:space="preserve">12.1.3  Dimensionnement
</t>
    </r>
    <r>
      <rPr>
        <sz val="11"/>
        <color rgb="FF000000"/>
        <rFont val="Calibri"/>
        <family val="2"/>
        <charset val="1"/>
      </rPr>
      <t xml:space="preserve">L’utilisation des ressources doit être surveillée et ajustée et des projections sur les dimensionnements futurs doivent être effectuées pour garantir les performances exigées du système.</t>
    </r>
  </si>
  <si>
    <r>
      <rPr>
        <b val="true"/>
        <u val="single"/>
        <sz val="11"/>
        <color rgb="FF000000"/>
        <rFont val="Calibri"/>
        <family val="2"/>
        <charset val="1"/>
      </rPr>
      <t xml:space="preserve">12.1.4 Séparation des environnements de développement, de test et d'exploitation
</t>
    </r>
    <r>
      <rPr>
        <sz val="11"/>
        <color rgb="FF000000"/>
        <rFont val="Calibri"/>
        <family val="2"/>
        <charset val="1"/>
      </rPr>
      <t xml:space="preserve">Les environnements de développement, de test et d’exploitation doivent être séparés pour réduire les risques d’accès ou de changements non autorisés dans l’environnement en exploitation</t>
    </r>
  </si>
  <si>
    <t xml:space="preserve">12.2 Protection des codes malveillants</t>
  </si>
  <si>
    <r>
      <rPr>
        <b val="true"/>
        <u val="single"/>
        <sz val="11"/>
        <color rgb="FF000000"/>
        <rFont val="Calibri"/>
        <family val="2"/>
        <charset val="1"/>
      </rPr>
      <t xml:space="preserve">12.2.1 Mesures contre les codes malveillants
</t>
    </r>
    <r>
      <rPr>
        <sz val="11"/>
        <color rgb="FF000000"/>
        <rFont val="Calibri"/>
        <family val="2"/>
        <charset val="1"/>
      </rPr>
      <t xml:space="preserve">Des mesures de détection, de prévention et de récupération conjuguées à une sensibilisation des utilisateurs adaptée, doivent être mises en œuvre pour se protéger contre les logiciels malveillants.</t>
    </r>
  </si>
  <si>
    <t xml:space="preserve">12.3 Sauvegarde</t>
  </si>
  <si>
    <r>
      <rPr>
        <b val="true"/>
        <u val="single"/>
        <sz val="11"/>
        <color rgb="FF000000"/>
        <rFont val="Calibri"/>
        <family val="2"/>
        <charset val="1"/>
      </rPr>
      <t xml:space="preserve">12.3.1 Sauvegarde des informations
</t>
    </r>
    <r>
      <rPr>
        <sz val="11"/>
        <color rgb="FF000000"/>
        <rFont val="Calibri"/>
        <family val="2"/>
        <charset val="1"/>
      </rPr>
      <t xml:space="preserve">Des copies de sauvegarde de l’information, des logiciels et des images systèmes doivent être réalisés et testés régulièrement conformément à une politique de sauvegarde convenue.</t>
    </r>
  </si>
  <si>
    <t xml:space="preserve">12.4 Trace et surveillance</t>
  </si>
  <si>
    <r>
      <rPr>
        <b val="true"/>
        <u val="single"/>
        <sz val="11"/>
        <color rgb="FF000000"/>
        <rFont val="Calibri"/>
        <family val="2"/>
        <charset val="1"/>
      </rPr>
      <t xml:space="preserve">12.4.1 Trace des événements
</t>
    </r>
    <r>
      <rPr>
        <sz val="11"/>
        <color rgb="FF000000"/>
        <rFont val="Calibri"/>
        <family val="2"/>
        <charset val="1"/>
      </rPr>
      <t xml:space="preserve">Des journaux d’événements enregistrant les activités de l’utilisateur, les exceptions, les défaillances et les événements liés à la sécurité de l’information doivent être créés, tenus à jour et vérifiés régulièrement.</t>
    </r>
  </si>
  <si>
    <r>
      <rPr>
        <b val="true"/>
        <u val="single"/>
        <sz val="11"/>
        <color rgb="FF000000"/>
        <rFont val="Calibri"/>
        <family val="2"/>
        <charset val="1"/>
      </rPr>
      <t xml:space="preserve">12.4.2 Protection des informations journalisées
</t>
    </r>
    <r>
      <rPr>
        <sz val="11"/>
        <color rgb="FF000000"/>
        <rFont val="Calibri"/>
        <family val="2"/>
        <charset val="1"/>
      </rPr>
      <t xml:space="preserve">mation journalisée Mesure Les moyens de journalisation et d’information journalisée doivent être protégés contre les risques de falsification ou d’accès non autorisé.</t>
    </r>
  </si>
  <si>
    <r>
      <rPr>
        <b val="true"/>
        <u val="single"/>
        <sz val="11"/>
        <color rgb="FF000000"/>
        <rFont val="Calibri"/>
        <family val="2"/>
        <charset val="1"/>
      </rPr>
      <t xml:space="preserve">12.4.3  Journal administrateur et journal des opérations
</t>
    </r>
    <r>
      <rPr>
        <sz val="11"/>
        <color rgb="FF000000"/>
        <rFont val="Calibri"/>
        <family val="2"/>
        <charset val="1"/>
      </rPr>
      <t xml:space="preserve">Les activités de l’administrateur système et de l’opérateur système doivent être journalisées, protégées et vérifiées régulièrement.</t>
    </r>
  </si>
  <si>
    <r>
      <rPr>
        <b val="true"/>
        <u val="single"/>
        <sz val="11"/>
        <color rgb="FF000000"/>
        <rFont val="Calibri"/>
        <family val="2"/>
        <charset val="1"/>
      </rPr>
      <t xml:space="preserve">12.4.4 Synchronisation des horloges
</t>
    </r>
    <r>
      <rPr>
        <sz val="11"/>
        <color rgb="FF000000"/>
        <rFont val="Calibri"/>
        <family val="2"/>
        <charset val="1"/>
      </rPr>
      <t xml:space="preserve">Les horloges de l’ensemble des systèmes de traitement de l’information concernés d’une organisation ou d’un domaine de sécurité doivent être synchronisées sur une source de référence temporelle unique.</t>
    </r>
  </si>
  <si>
    <t xml:space="preserve">12.5 Mesure relative aux logiciels en exploitation</t>
  </si>
  <si>
    <r>
      <rPr>
        <b val="true"/>
        <u val="single"/>
        <sz val="11"/>
        <color rgb="FF000000"/>
        <rFont val="Calibri"/>
        <family val="2"/>
        <charset val="1"/>
      </rPr>
      <t xml:space="preserve">12.5.1 Installation des logiciels sur les systèmes en exploitation
</t>
    </r>
    <r>
      <rPr>
        <sz val="11"/>
        <color rgb="FF000000"/>
        <rFont val="Calibri"/>
        <family val="2"/>
        <charset val="1"/>
      </rPr>
      <t xml:space="preserve">Des procédures doivent être mises en œuvre pour contrôler l’installation de logiciel sur des systèmes en exploitation</t>
    </r>
  </si>
  <si>
    <t xml:space="preserve">12.6 Gestion des vulnérabilités techniques</t>
  </si>
  <si>
    <r>
      <rPr>
        <b val="true"/>
        <u val="single"/>
        <sz val="11"/>
        <color rgb="FF000000"/>
        <rFont val="Calibri"/>
        <family val="2"/>
        <charset val="1"/>
      </rPr>
      <t xml:space="preserve">12.6.1 Gestion des vulnérabilités techniques
</t>
    </r>
    <r>
      <rPr>
        <sz val="11"/>
        <color rgb="FF000000"/>
        <rFont val="Calibri"/>
        <family val="2"/>
        <charset val="1"/>
      </rPr>
      <t xml:space="preserve">Des informations sur les vulnérabilités techniques des systèmes d’information en exploitation doivent être obtenues en temps opportun, l’exposition de l’organisation à ces vulnérabilités doit être évaluée et les mesures appropriées doivent être prises pour traiter le risque associé.</t>
    </r>
  </si>
  <si>
    <r>
      <rPr>
        <b val="true"/>
        <u val="single"/>
        <sz val="11"/>
        <color rgb="FF000000"/>
        <rFont val="Calibri"/>
        <family val="2"/>
        <charset val="1"/>
      </rPr>
      <t xml:space="preserve">12.6.2 Restrictions sur les installations logicielles
</t>
    </r>
    <r>
      <rPr>
        <sz val="11"/>
        <color rgb="FF000000"/>
        <rFont val="Calibri"/>
        <family val="2"/>
        <charset val="1"/>
      </rPr>
      <t xml:space="preserve">Des règles régissant l’installation de logiciels par les utilisateurs doivent être établies et mises en œuvre.</t>
    </r>
  </si>
  <si>
    <t xml:space="preserve">12.7 Prise en compte de l'audit du système d'information</t>
  </si>
  <si>
    <r>
      <rPr>
        <b val="true"/>
        <u val="single"/>
        <sz val="11"/>
        <color rgb="FF000000"/>
        <rFont val="Calibri"/>
        <family val="2"/>
        <charset val="1"/>
      </rPr>
      <t xml:space="preserve">12.7.1 Contrôles de l'audit du système d'information
</t>
    </r>
    <r>
      <rPr>
        <sz val="11"/>
        <color rgb="FF000000"/>
        <rFont val="Calibri"/>
        <family val="2"/>
        <charset val="1"/>
      </rPr>
      <t xml:space="preserve">Les exigences et activités d’audit impliquant des vérifications sur des systèmes en exploitation doivent être prévues avec soin et validées afin de réduire au minimum les perturbations subies par les processus métier.</t>
    </r>
  </si>
  <si>
    <t xml:space="preserve">13 : Sécurité des télécommunications</t>
  </si>
  <si>
    <t xml:space="preserve">13.1 Gestion de la sécurité réseau</t>
  </si>
  <si>
    <r>
      <rPr>
        <b val="true"/>
        <u val="single"/>
        <sz val="11"/>
        <color rgb="FF000000"/>
        <rFont val="Calibri"/>
        <family val="2"/>
        <charset val="1"/>
      </rPr>
      <t xml:space="preserve">13.1.1 Contrôle réseau
</t>
    </r>
    <r>
      <rPr>
        <sz val="11"/>
        <color rgb="FF000000"/>
        <rFont val="Calibri"/>
        <family val="2"/>
        <charset val="1"/>
      </rPr>
      <t xml:space="preserve">Les réseaux doivent être gérés et contrôlés pour protéger l’information contenue dans les systèmes et les applications.</t>
    </r>
  </si>
  <si>
    <r>
      <rPr>
        <b val="true"/>
        <u val="single"/>
        <sz val="11"/>
        <color rgb="FF000000"/>
        <rFont val="Calibri"/>
        <family val="2"/>
        <charset val="1"/>
      </rPr>
      <t xml:space="preserve">13.1.2 Sécurité des services réseaux
</t>
    </r>
    <r>
      <rPr>
        <sz val="11"/>
        <color rgb="FF000000"/>
        <rFont val="Calibri"/>
        <family val="2"/>
        <charset val="1"/>
      </rPr>
      <t xml:space="preserve">Pour tous les services de réseau, les mécanismes de sécurité, les niveaux de service et les exigences de gestion, doivent être identifiés et intégrés dans les accords de services de réseau, que ces services soient fournis en interne ou externalisés.</t>
    </r>
  </si>
  <si>
    <r>
      <rPr>
        <b val="true"/>
        <u val="single"/>
        <sz val="11"/>
        <color rgb="FF000000"/>
        <rFont val="Calibri"/>
        <family val="2"/>
        <charset val="1"/>
      </rPr>
      <t xml:space="preserve">13.1.3  Cloisonnement des réseaux
</t>
    </r>
    <r>
      <rPr>
        <sz val="11"/>
        <color rgb="FF000000"/>
        <rFont val="Calibri"/>
        <family val="2"/>
        <charset val="1"/>
      </rPr>
      <t xml:space="preserve">Les groupes de services d’information, d’utilisateurs et de systèmes d’information doivent être cloisonnés sur les réseaux.</t>
    </r>
  </si>
  <si>
    <t xml:space="preserve">13.2 Transfert d'informations</t>
  </si>
  <si>
    <r>
      <rPr>
        <b val="true"/>
        <u val="single"/>
        <sz val="11"/>
        <color rgb="FF000000"/>
        <rFont val="Calibri"/>
        <family val="2"/>
        <charset val="1"/>
      </rPr>
      <t xml:space="preserve">13.2.1 Politiques et procédures du transfert des informations
</t>
    </r>
    <r>
      <rPr>
        <sz val="11"/>
        <color rgb="FF000000"/>
        <rFont val="Calibri"/>
        <family val="2"/>
        <charset val="1"/>
      </rPr>
      <t xml:space="preserve">Des politiques, des procédures et des mesures de transfert formelles doivent être mises en place pour protéger les transferts d’information transitant par tous types d’équipements de communication.</t>
    </r>
  </si>
  <si>
    <r>
      <rPr>
        <b val="true"/>
        <u val="single"/>
        <sz val="11"/>
        <color rgb="FF000000"/>
        <rFont val="Calibri"/>
        <family val="2"/>
        <charset val="1"/>
      </rPr>
      <t xml:space="preserve">13.2.2 Accords en matière de transfert d'information
</t>
    </r>
    <r>
      <rPr>
        <sz val="11"/>
        <color rgb="FF000000"/>
        <rFont val="Calibri"/>
        <family val="2"/>
        <charset val="1"/>
      </rPr>
      <t xml:space="preserve">Des accords doivent traiter du transfert sécurisé de l’information liée à l’activité entre l’organisation et les tiers.</t>
    </r>
  </si>
  <si>
    <r>
      <rPr>
        <b val="true"/>
        <u val="single"/>
        <sz val="11"/>
        <color rgb="FF000000"/>
        <rFont val="Calibri"/>
        <family val="2"/>
        <charset val="1"/>
      </rPr>
      <t xml:space="preserve">13.2.3  Messagerie électronique
</t>
    </r>
    <r>
      <rPr>
        <sz val="11"/>
        <color rgb="FF000000"/>
        <rFont val="Calibri"/>
        <family val="2"/>
        <charset val="1"/>
      </rPr>
      <t xml:space="preserve">L’information transitant par la messagerie électronique doit être protégée de manière appropriée.</t>
    </r>
  </si>
  <si>
    <r>
      <rPr>
        <b val="true"/>
        <u val="single"/>
        <sz val="11"/>
        <color rgb="FF000000"/>
        <rFont val="Calibri (Corps)"/>
        <family val="0"/>
        <charset val="1"/>
      </rPr>
      <t xml:space="preserve">13.2.4 Accords de confidentialité ou de non-divulgation
</t>
    </r>
    <r>
      <rPr>
        <sz val="11"/>
        <color rgb="FF000000"/>
        <rFont val="Calibri"/>
        <family val="2"/>
        <charset val="1"/>
      </rPr>
      <t xml:space="preserve">Les exigences en matière d’engagements de confidentialité ou de non-divulgation, doivent être identifiées, vérifiées régulièrement et documentées conformément aux besoins de l’organisation.</t>
    </r>
  </si>
  <si>
    <t xml:space="preserve">14 : Acquisition, développement et maintenance des systèmes </t>
  </si>
  <si>
    <t xml:space="preserve">14.1 Exigences de sécurité applicables aux systèmes d'information</t>
  </si>
  <si>
    <r>
      <rPr>
        <b val="true"/>
        <i val="true"/>
        <u val="single"/>
        <sz val="11"/>
        <color rgb="FF000000"/>
        <rFont val="Calibri"/>
        <family val="2"/>
        <charset val="1"/>
      </rPr>
      <t xml:space="preserve">14.1.1 Analyse et spécification des exigences de sécurité des informations
</t>
    </r>
    <r>
      <rPr>
        <i val="true"/>
        <sz val="11"/>
        <color rgb="FF000000"/>
        <rFont val="Calibri"/>
        <family val="2"/>
        <charset val="1"/>
      </rPr>
      <t xml:space="preserve">Les exigences liées à la sécurité de l’information doivent être intégrées aux exigences des nouveaux systèmes d’information ou des améliorations de systèmes d’information existants.</t>
    </r>
  </si>
  <si>
    <r>
      <rPr>
        <b val="true"/>
        <i val="true"/>
        <u val="single"/>
        <sz val="11"/>
        <color rgb="FF000000"/>
        <rFont val="Calibri"/>
        <family val="2"/>
        <charset val="1"/>
      </rPr>
      <t xml:space="preserve">14.1.2 Sécurité des services applicatifs sur les réseaux publics
</t>
    </r>
    <r>
      <rPr>
        <i val="true"/>
        <sz val="11"/>
        <color rgb="FF000000"/>
        <rFont val="Calibri"/>
        <family val="2"/>
        <charset val="1"/>
      </rPr>
      <t xml:space="preserve">Les informations liées aux services d’application transmises sur les réseaux publics doivent être protégées contre les activités frauduleuses, les diffé- rents contractuels, ainsi que la divulgation et la modification non autorisées.</t>
    </r>
  </si>
  <si>
    <r>
      <rPr>
        <b val="true"/>
        <i val="true"/>
        <u val="single"/>
        <sz val="11"/>
        <color rgb="FF000000"/>
        <rFont val="Calibri"/>
        <family val="2"/>
        <charset val="1"/>
      </rPr>
      <t xml:space="preserve">14.1.3  Protection des transactions des services applicatifs
</t>
    </r>
    <r>
      <rPr>
        <i val="true"/>
        <sz val="11"/>
        <color rgb="FF000000"/>
        <rFont val="Calibri"/>
        <family val="2"/>
        <charset val="1"/>
      </rPr>
      <t xml:space="preserve">Les informations impliquées dans les transactions liées aux services d’application doivent être protégées pour empêcher une transmission incomplète, des erreurs d’acheminement, la modification non autorisée, la divulgation non autorisée, la duplication non autorisée du message ou sa réémission</t>
    </r>
  </si>
  <si>
    <t xml:space="preserve">14.2 Sécurité en matière de développement et d'assistance technique</t>
  </si>
  <si>
    <r>
      <rPr>
        <b val="true"/>
        <i val="true"/>
        <u val="single"/>
        <sz val="11"/>
        <color rgb="FF000000"/>
        <rFont val="Calibri"/>
        <family val="2"/>
        <charset val="1"/>
      </rPr>
      <t xml:space="preserve">14.2.1 Politque de développement sécurisé
</t>
    </r>
    <r>
      <rPr>
        <i val="true"/>
        <sz val="11"/>
        <color rgb="FF000000"/>
        <rFont val="Calibri"/>
        <family val="2"/>
        <charset val="1"/>
      </rPr>
      <t xml:space="preserve">Des règles de développement des logiciels et des systèmes doivent être établies et appliquées aux développements de l’organisation.</t>
    </r>
  </si>
  <si>
    <r>
      <rPr>
        <b val="true"/>
        <i val="true"/>
        <u val="single"/>
        <sz val="11"/>
        <color rgb="FF000000"/>
        <rFont val="Calibri"/>
        <family val="2"/>
        <charset val="1"/>
      </rPr>
      <t xml:space="preserve">14.2.2 Procédures de contrôle des modifications systèmes
</t>
    </r>
    <r>
      <rPr>
        <i val="true"/>
        <sz val="11"/>
        <color rgb="FF000000"/>
        <rFont val="Calibri"/>
        <family val="2"/>
        <charset val="1"/>
      </rPr>
      <t xml:space="preserve">Les changements des systèmes dans le cadre du cycle de développement doivent être contrôlés par le biais de procédures formelles.</t>
    </r>
  </si>
  <si>
    <r>
      <rPr>
        <b val="true"/>
        <i val="true"/>
        <u val="single"/>
        <sz val="11"/>
        <color rgb="FF000000"/>
        <rFont val="Calibri"/>
        <family val="2"/>
        <charset val="1"/>
      </rPr>
      <t xml:space="preserve">14.2.3  Réexamen technique des applications après modification du plateformes d'exploitation
</t>
    </r>
    <r>
      <rPr>
        <i val="true"/>
        <sz val="11"/>
        <color rgb="FF000000"/>
        <rFont val="Calibri"/>
        <family val="2"/>
        <charset val="1"/>
      </rPr>
      <t xml:space="preserve">Lorsque des changements sont apportés aux plateformes d’exploitation, les applications critiques métier doivent être vérifiées et testées afin de vérifier l’absence de tout effet indésirable sur l’activité ou sur la sécurité.</t>
    </r>
  </si>
  <si>
    <r>
      <rPr>
        <b val="true"/>
        <i val="true"/>
        <u val="single"/>
        <sz val="11"/>
        <color rgb="FF000000"/>
        <rFont val="Calibri"/>
        <family val="2"/>
        <charset val="1"/>
      </rPr>
      <t xml:space="preserve">14.2.4 Restrictions relatives à la modification des progiciels
</t>
    </r>
    <r>
      <rPr>
        <i val="true"/>
        <sz val="11"/>
        <color rgb="FF000000"/>
        <rFont val="Calibri"/>
        <family val="2"/>
        <charset val="1"/>
      </rPr>
      <t xml:space="preserve">Les modifications des progiciels ne doivent pas être encouragées, être limitées aux changements nécessaires et tout changement doit être strictement contrôlé.</t>
    </r>
  </si>
  <si>
    <r>
      <rPr>
        <b val="true"/>
        <i val="true"/>
        <u val="single"/>
        <sz val="11"/>
        <color rgb="FF000000"/>
        <rFont val="Calibri (Corps)"/>
        <family val="0"/>
        <charset val="1"/>
      </rPr>
      <t xml:space="preserve">14.2.5  Principes d'ingénierie des systèmes sécurisés
</t>
    </r>
    <r>
      <rPr>
        <i val="true"/>
        <sz val="11"/>
        <color rgb="FF000000"/>
        <rFont val="Calibri"/>
        <family val="2"/>
        <charset val="1"/>
      </rPr>
      <t xml:space="preserve">Des principes d’ingénierie de la sécurité des systèmes doivent être établis, documentés, tenus à jour et appliqués à tous les travaux de mise en œuvre des systèmes d’information.</t>
    </r>
  </si>
  <si>
    <r>
      <rPr>
        <b val="true"/>
        <i val="true"/>
        <u val="single"/>
        <sz val="11"/>
        <color rgb="FF000000"/>
        <rFont val="Calibri"/>
        <family val="2"/>
        <charset val="1"/>
      </rPr>
      <t xml:space="preserve">14.2.6 Environnement de développement sécurisé
</t>
    </r>
    <r>
      <rPr>
        <i val="true"/>
        <sz val="11"/>
        <color rgb="FF000000"/>
        <rFont val="Calibri"/>
        <family val="2"/>
        <charset val="1"/>
      </rPr>
      <t xml:space="preserve">Les organisations doivent établir des environnements de développement sécurisés pour les tâches de développement et d’intégration du système, qui englobe l’intégralité du cycle de vie du développement du système, et en assurer la protection de manière appropriée.</t>
    </r>
  </si>
  <si>
    <r>
      <rPr>
        <b val="true"/>
        <i val="true"/>
        <u val="single"/>
        <sz val="11"/>
        <color rgb="FF000000"/>
        <rFont val="Calibri"/>
        <family val="2"/>
        <charset val="1"/>
      </rPr>
      <t xml:space="preserve">14.2.7 Externalisation du développement
</t>
    </r>
    <r>
      <rPr>
        <i val="true"/>
        <sz val="11"/>
        <color rgb="FF000000"/>
        <rFont val="Calibri"/>
        <family val="2"/>
        <charset val="1"/>
      </rPr>
      <t xml:space="preserve">L’organisation doit superviser et contrôler l’activité de développement du système externalisée.</t>
    </r>
  </si>
  <si>
    <r>
      <rPr>
        <b val="true"/>
        <i val="true"/>
        <u val="single"/>
        <sz val="11"/>
        <color rgb="FF000000"/>
        <rFont val="Calibri"/>
        <family val="2"/>
        <charset val="1"/>
      </rPr>
      <t xml:space="preserve">14.2.8  Test de la sécurité système
</t>
    </r>
    <r>
      <rPr>
        <i val="true"/>
        <sz val="11"/>
        <color rgb="FF000000"/>
        <rFont val="Calibri"/>
        <family val="2"/>
        <charset val="1"/>
      </rPr>
      <t xml:space="preserve">Les tests de fonctionnalité de la sécurité doivent être réalisés pendant le développement.</t>
    </r>
  </si>
  <si>
    <r>
      <rPr>
        <b val="true"/>
        <i val="true"/>
        <u val="single"/>
        <sz val="11"/>
        <color rgb="FF000000"/>
        <rFont val="Calibri"/>
        <family val="2"/>
        <charset val="1"/>
      </rPr>
      <t xml:space="preserve">14.2.9 Test de validation système
</t>
    </r>
    <r>
      <rPr>
        <i val="true"/>
        <sz val="11"/>
        <color rgb="FF000000"/>
        <rFont val="Calibri"/>
        <family val="2"/>
        <charset val="1"/>
      </rPr>
      <t xml:space="preserve">Des programmes de test de conformité et des critères associés doivent être déterminés pour les nouveaux systèmes d’information, les mises à jour et les nouvelles versions.</t>
    </r>
  </si>
  <si>
    <t xml:space="preserve">14.3 Données de test</t>
  </si>
  <si>
    <r>
      <rPr>
        <b val="true"/>
        <i val="true"/>
        <u val="single"/>
        <sz val="11"/>
        <color rgb="FF000000"/>
        <rFont val="Calibri"/>
        <family val="2"/>
        <charset val="1"/>
      </rPr>
      <t xml:space="preserve">14.3.1 Protection des données de test
</t>
    </r>
    <r>
      <rPr>
        <i val="true"/>
        <sz val="11"/>
        <color rgb="FF000000"/>
        <rFont val="Calibri"/>
        <family val="2"/>
        <charset val="1"/>
      </rPr>
      <t xml:space="preserve">Les données de test doivent être sélectionnées avec soin, protégées et contrôlées. </t>
    </r>
  </si>
  <si>
    <t xml:space="preserve">15 : Relations avec les fournisseurs </t>
  </si>
  <si>
    <t xml:space="preserve">15.1 Sécurité des informations dans les relations fournisseurs</t>
  </si>
  <si>
    <r>
      <rPr>
        <b val="true"/>
        <u val="single"/>
        <sz val="11"/>
        <color rgb="FF000000"/>
        <rFont val="Calibri"/>
        <family val="2"/>
        <charset val="1"/>
      </rPr>
      <t xml:space="preserve">15.1.1 Politique de sécurité de l’information dans les relations avec les fournisseurs
</t>
    </r>
    <r>
      <rPr>
        <sz val="11"/>
        <color rgb="FF000000"/>
        <rFont val="Calibri (Corps)"/>
        <family val="0"/>
        <charset val="1"/>
      </rPr>
      <t xml:space="preserve">Des exigences de sécurité de l’information pour limiter les risques résultant de l’accès des fournisseurs aux actifs de l’organisation doivent être acceptées par le fournisseur et documentées.</t>
    </r>
  </si>
  <si>
    <r>
      <rPr>
        <b val="true"/>
        <u val="single"/>
        <sz val="11"/>
        <color rgb="FF000000"/>
        <rFont val="Calibri"/>
        <family val="2"/>
        <charset val="1"/>
      </rPr>
      <t xml:space="preserve">15.1.2 La sécurité dans les accords conclus avec les fournisseurs
</t>
    </r>
    <r>
      <rPr>
        <sz val="11"/>
        <color rgb="FF000000"/>
        <rFont val="Calibri"/>
        <family val="2"/>
        <charset val="1"/>
      </rPr>
      <t xml:space="preserve">Les exigences applicables liées à la sécurité de l’information doivent être établies et convenues avec chaque fournisseur pouvant accéder, traiter, stocker, communiquer ou fournir des composants de l’infrastructure informatique destinés à l’information de l’organisation</t>
    </r>
  </si>
  <si>
    <r>
      <rPr>
        <b val="true"/>
        <u val="single"/>
        <sz val="11"/>
        <color rgb="FF000000"/>
        <rFont val="Calibri"/>
        <family val="2"/>
        <charset val="1"/>
      </rPr>
      <t xml:space="preserve">15.1.3  Chaîne d’approvisionnement informatique
</t>
    </r>
    <r>
      <rPr>
        <sz val="11"/>
        <color rgb="FF000000"/>
        <rFont val="Calibri (Corps)"/>
        <family val="0"/>
        <charset val="1"/>
      </rPr>
      <t xml:space="preserve">Les accords conclus avec les fournisseurs doivent inclure des exigences sur le traitement des risques liés à la sécurité de l’information associé à la chaîne d’approvisionnement des produits et des services informatiques.</t>
    </r>
  </si>
  <si>
    <t xml:space="preserve">15.2 Gestion de la prestation de service fournisseur</t>
  </si>
  <si>
    <r>
      <rPr>
        <b val="true"/>
        <u val="single"/>
        <sz val="11"/>
        <color rgb="FF000000"/>
        <rFont val="Calibri"/>
        <family val="2"/>
        <charset val="1"/>
      </rPr>
      <t xml:space="preserve">15.2.1 Surveillance et réexamen des services fournisseurs
</t>
    </r>
    <r>
      <rPr>
        <sz val="11"/>
        <color rgb="FF000000"/>
        <rFont val="Calibri"/>
        <family val="2"/>
        <charset val="1"/>
      </rPr>
      <t xml:space="preserve">Les organisations doivent surveiller, vérifier et auditer à intervalles réguliers la prestation des services assurés par les fournisseurs</t>
    </r>
  </si>
  <si>
    <r>
      <rPr>
        <b val="true"/>
        <u val="single"/>
        <sz val="11"/>
        <color rgb="FF000000"/>
        <rFont val="Calibri"/>
        <family val="2"/>
        <charset val="1"/>
      </rPr>
      <t xml:space="preserve">15.2.2 Gestion des modifications dans les services fournisseurs
</t>
    </r>
    <r>
      <rPr>
        <sz val="11"/>
        <color rgb="FF000000"/>
        <rFont val="Calibri"/>
        <family val="2"/>
        <charset val="1"/>
      </rPr>
      <t xml:space="preserve">Les changements effectués dans les prestations de service des fournisseurs, comprenant le maintien et l’amélioration des politiques, procédures et mesures existant en matière de sécurité de l’information, doivent être gérés en tenant compte du caractère critique de l’information, des systèmes et des processus concernés et de la réappréciation des risques</t>
    </r>
  </si>
  <si>
    <t xml:space="preserve">16 : Gestion des incidents liés à la sécurité de l'information </t>
  </si>
  <si>
    <t xml:space="preserve">16.1 Gestion des améliorations et incidents liés à la sécurité de l'information</t>
  </si>
  <si>
    <r>
      <rPr>
        <b val="true"/>
        <u val="single"/>
        <sz val="11"/>
        <color rgb="FF000000"/>
        <rFont val="Calibri"/>
        <family val="2"/>
        <charset val="1"/>
      </rPr>
      <t xml:space="preserve">16.1.1 Responsabilités et procédures
</t>
    </r>
    <r>
      <rPr>
        <sz val="11"/>
        <color rgb="FF000000"/>
        <rFont val="Calibri"/>
        <family val="2"/>
        <charset val="1"/>
      </rPr>
      <t xml:space="preserve">Des responsabilités et des procédures permettant de garantir une réponse rapide, efficace et pertinente doivent être établies en cas d’incident lié à la sécurité de l’information.</t>
    </r>
  </si>
  <si>
    <r>
      <rPr>
        <b val="true"/>
        <u val="single"/>
        <sz val="11"/>
        <color rgb="FF000000"/>
        <rFont val="Calibri"/>
        <family val="2"/>
        <charset val="1"/>
      </rPr>
      <t xml:space="preserve">16.1.2 Signalement des évènements liés à la sécurité de l'information
</t>
    </r>
    <r>
      <rPr>
        <sz val="11"/>
        <color rgb="FF000000"/>
        <rFont val="Calibri"/>
        <family val="2"/>
        <charset val="1"/>
      </rPr>
      <t xml:space="preserve">Les événements liés à la sécurité de l’information doivent être signalés dans les meilleurs délais par les voies hiérarchiques appropriées.</t>
    </r>
  </si>
  <si>
    <r>
      <rPr>
        <b val="true"/>
        <u val="single"/>
        <sz val="11"/>
        <color rgb="FF000000"/>
        <rFont val="Calibri"/>
        <family val="2"/>
        <charset val="1"/>
      </rPr>
      <t xml:space="preserve">16.1.3  Signalement des failles de sécurité de l'information
</t>
    </r>
    <r>
      <rPr>
        <sz val="11"/>
        <color rgb="FF000000"/>
        <rFont val="Calibri"/>
        <family val="2"/>
        <charset val="1"/>
      </rPr>
      <t xml:space="preserve">Les salariés et les sous-traitants utilisant les systèmes et services d’information de l’organisation doivent noter et signaler toute faille de sécurité observée ou soupçonnée dans les systèmes ou services.</t>
    </r>
  </si>
  <si>
    <r>
      <rPr>
        <b val="true"/>
        <u val="single"/>
        <sz val="11"/>
        <color rgb="FF000000"/>
        <rFont val="Calibri"/>
        <family val="2"/>
        <charset val="1"/>
      </rPr>
      <t xml:space="preserve">16.1.4 Appréciation des événements liés à la sécurité de l’information et prise de décision
</t>
    </r>
    <r>
      <rPr>
        <sz val="11"/>
        <color rgb="FF000000"/>
        <rFont val="Calibri"/>
        <family val="2"/>
        <charset val="1"/>
      </rPr>
      <t xml:space="preserve">Les événements liés à la sécurité de l’information doivent être appréciés et il doit être décidé s’il faut les classer comme incidents liés à la sécurité de l’information.</t>
    </r>
  </si>
  <si>
    <r>
      <rPr>
        <b val="true"/>
        <u val="single"/>
        <sz val="11"/>
        <color rgb="FF000000"/>
        <rFont val="Calibri"/>
        <family val="2"/>
        <charset val="1"/>
      </rPr>
      <t xml:space="preserve">16.1.5 Réponse aux incidents liés à la sécurité de l’information
</t>
    </r>
    <r>
      <rPr>
        <sz val="11"/>
        <color rgb="FF000000"/>
        <rFont val="Calibri"/>
        <family val="2"/>
        <charset val="1"/>
      </rPr>
      <t xml:space="preserve">Les incidents liés à la sécurité de l’information doivent être traités conformément aux procédures documentées.</t>
    </r>
  </si>
  <si>
    <r>
      <rPr>
        <b val="true"/>
        <u val="single"/>
        <sz val="11"/>
        <color rgb="FF000000"/>
        <rFont val="Calibri"/>
        <family val="2"/>
        <charset val="1"/>
      </rPr>
      <t xml:space="preserve">16.1.6  Tirer des enseignements des incidents liés à la sécurité de l’information
</t>
    </r>
    <r>
      <rPr>
        <sz val="11"/>
        <color rgb="FF000000"/>
        <rFont val="Calibri (Corps)"/>
        <family val="0"/>
        <charset val="1"/>
      </rPr>
      <t xml:space="preserve">Les connaissances recueillies suite à l’analyse et la résolution d’incidents doivent être utilisées pour réduire la probabilité ou l’impact d’incidents ultérieurs</t>
    </r>
  </si>
  <si>
    <r>
      <rPr>
        <b val="true"/>
        <u val="single"/>
        <sz val="11"/>
        <color rgb="FF000000"/>
        <rFont val="Calibri"/>
        <family val="2"/>
        <charset val="1"/>
      </rPr>
      <t xml:space="preserve">16.1.7  Recueil de preuves
</t>
    </r>
    <r>
      <rPr>
        <sz val="11"/>
        <color rgb="FF000000"/>
        <rFont val="Calibri"/>
        <family val="2"/>
        <charset val="1"/>
      </rPr>
      <t xml:space="preserve">L’organisation doit définir et appliquer des procédures d’identification, de collecte, d’acquisition et de protection de l’information pouvant servir de preuve.</t>
    </r>
  </si>
  <si>
    <t xml:space="preserve">17 : Aspects de la sécurité de l'information dans la gestion de la continuité de l'activité</t>
  </si>
  <si>
    <t xml:space="preserve">17.1 Continuité de la sécurité de l'information</t>
  </si>
  <si>
    <r>
      <rPr>
        <b val="true"/>
        <u val="single"/>
        <sz val="11"/>
        <color rgb="FF000000"/>
        <rFont val="Calibri"/>
        <family val="2"/>
        <charset val="1"/>
      </rPr>
      <t xml:space="preserve">17.1.1 Organisation de la continuité de la sécurité de l’information
</t>
    </r>
    <r>
      <rPr>
        <sz val="11"/>
        <color rgb="FF000000"/>
        <rFont val="Calibri"/>
        <family val="2"/>
        <charset val="1"/>
      </rPr>
      <t xml:space="preserve">L’organisation doit déterminer ses exigences en matière de sécurité de l’information et de continuité de management de la sécurité de l’information dans des situations défavorables, comme lors d’une crise ou d’un sinistre</t>
    </r>
  </si>
  <si>
    <r>
      <rPr>
        <b val="true"/>
        <u val="single"/>
        <sz val="11"/>
        <color rgb="FF000000"/>
        <rFont val="Calibri"/>
        <family val="2"/>
        <charset val="1"/>
      </rPr>
      <t xml:space="preserve">17.1.2 Mise en œuvre de la continuité de la sécurité de l'information
</t>
    </r>
    <r>
      <rPr>
        <sz val="11"/>
        <color rgb="FF000000"/>
        <rFont val="Calibri"/>
        <family val="2"/>
        <charset val="1"/>
      </rPr>
      <t xml:space="preserve">L’organisation doit établir, documenter, mettre en œuvre et tenir à jour des processus, des procédures et des mesures permettant de fournir le niveau requis de continuité de sécurité de l’information au cours d’une situation défavorable.</t>
    </r>
  </si>
  <si>
    <r>
      <rPr>
        <b val="true"/>
        <u val="single"/>
        <sz val="11"/>
        <color rgb="FF000000"/>
        <rFont val="Calibri"/>
        <family val="2"/>
        <charset val="1"/>
      </rPr>
      <t xml:space="preserve">17.1.3  Vérifier,revoir et évaluer la continuité de la sécurité de l’information
</t>
    </r>
    <r>
      <rPr>
        <sz val="11"/>
        <color rgb="FF000000"/>
        <rFont val="Calibri"/>
        <family val="2"/>
        <charset val="1"/>
      </rPr>
      <t xml:space="preserve">L’organisation doit vérifier les mesures de continuité de la sécurité de l’information mises en œuvre à intervalles réguliers afin de s’assurer qu’elles sont valables et efficaces dans des situations défavorables.</t>
    </r>
  </si>
  <si>
    <t xml:space="preserve">17.2 Redondances</t>
  </si>
  <si>
    <r>
      <rPr>
        <b val="true"/>
        <u val="single"/>
        <sz val="11"/>
        <color rgb="FF000000"/>
        <rFont val="Calibri"/>
        <family val="2"/>
        <charset val="1"/>
      </rPr>
      <t xml:space="preserve">17.2.1 Disponibilité des moyens de traitement de l’information
</t>
    </r>
    <r>
      <rPr>
        <sz val="11"/>
        <color rgb="FF000000"/>
        <rFont val="Calibri"/>
        <family val="2"/>
        <charset val="1"/>
      </rPr>
      <t xml:space="preserve">Des moyens de traitement de l’information doivent être mis en œuvre avec suffisamment de redondances pour répondre aux exigences de disponibilité.</t>
    </r>
  </si>
  <si>
    <t xml:space="preserve">18 : Conformité</t>
  </si>
  <si>
    <t xml:space="preserve">18.1 Conformité avec les exigences légales et contractuelles</t>
  </si>
  <si>
    <r>
      <rPr>
        <b val="true"/>
        <u val="single"/>
        <sz val="11"/>
        <color rgb="FF000000"/>
        <rFont val="Calibri"/>
        <family val="2"/>
        <charset val="1"/>
      </rPr>
      <t xml:space="preserve">18.1.1 Identification de la législation en vigueur et des exigences contractuelles
</t>
    </r>
    <r>
      <rPr>
        <sz val="11"/>
        <color rgb="FF000000"/>
        <rFont val="Calibri"/>
        <family val="2"/>
        <charset val="1"/>
      </rPr>
      <t xml:space="preserve">Toutes les exigences légales, statutaires, réglementaires et contractuelles en vigueur, ainsi que l’approche adoptée par l’organisation pour satisfaire à ces exigences, doivent être explicitement définies, documentées et mises à jour pour chaque système d’information et pour l’organisation elle-même.</t>
    </r>
  </si>
  <si>
    <r>
      <rPr>
        <b val="true"/>
        <u val="single"/>
        <sz val="11"/>
        <color rgb="FF000000"/>
        <rFont val="Calibri"/>
        <family val="2"/>
        <charset val="1"/>
      </rPr>
      <t xml:space="preserve">18.1.2 Droits de la propriété intellectuelle
</t>
    </r>
    <r>
      <rPr>
        <sz val="11"/>
        <color rgb="FF000000"/>
        <rFont val="Calibri"/>
        <family val="2"/>
        <charset val="1"/>
      </rPr>
      <t xml:space="preserve">Des procédures appropriées doivent être mises en œuvre pour garantir la conformité avec les exigences légales, réglementaires et contractuelles relatives à la propriété intellectuelle et à l’usage des licences de logiciels propriétaires.</t>
    </r>
  </si>
  <si>
    <r>
      <rPr>
        <b val="true"/>
        <u val="single"/>
        <sz val="11"/>
        <color rgb="FF000000"/>
        <rFont val="Calibri"/>
        <family val="2"/>
        <charset val="1"/>
      </rPr>
      <t xml:space="preserve">18.1.3  Protection des enregistrements
</t>
    </r>
    <r>
      <rPr>
        <sz val="11"/>
        <color rgb="FF000000"/>
        <rFont val="Calibri"/>
        <family val="2"/>
        <charset val="1"/>
      </rPr>
      <t xml:space="preserve">Les enregistrements doivent être protégés de la perte, de la destruction, de la falsification, des accès non autorisés et des diffusions non autorisées, conformément aux exigences légales, réglementaires, contractuelles et aux exigences métier.</t>
    </r>
  </si>
  <si>
    <r>
      <rPr>
        <b val="true"/>
        <u val="single"/>
        <sz val="11"/>
        <color rgb="FF000000"/>
        <rFont val="Calibri"/>
        <family val="2"/>
        <charset val="1"/>
      </rPr>
      <t xml:space="preserve">18.1.4 Confidentialité et protection des informations personnelles
</t>
    </r>
    <r>
      <rPr>
        <sz val="11"/>
        <color rgb="FF000000"/>
        <rFont val="Calibri"/>
        <family val="2"/>
        <charset val="1"/>
      </rPr>
      <t xml:space="preserve">La protection de la vie privée et la protection des données à caractère personnel doivent être garanties telles que l’exigent la législation ou les réglementations applicables, et les clauses contractuelles le cas échéant.</t>
    </r>
  </si>
  <si>
    <r>
      <rPr>
        <b val="true"/>
        <u val="single"/>
        <sz val="11"/>
        <color rgb="FF000000"/>
        <rFont val="Calibri"/>
        <family val="2"/>
        <charset val="1"/>
      </rPr>
      <t xml:space="preserve">18.1.5  Réglementation relative aux mesures cryptographiques
</t>
    </r>
    <r>
      <rPr>
        <sz val="11"/>
        <color rgb="FF000000"/>
        <rFont val="Calibri"/>
        <family val="2"/>
        <charset val="1"/>
      </rPr>
      <t xml:space="preserve">Des mesures cryptographiques doivent être prises conformément aux accords, législation et réglementations applicables.</t>
    </r>
  </si>
  <si>
    <t xml:space="preserve">18.2 Revues de la sécurité de l'information</t>
  </si>
  <si>
    <r>
      <rPr>
        <b val="true"/>
        <u val="single"/>
        <sz val="11"/>
        <color rgb="FF000000"/>
        <rFont val="Calibri"/>
        <family val="2"/>
        <charset val="1"/>
      </rPr>
      <t xml:space="preserve">18.2.1 Revue indépendante de la sécurité de l'information
</t>
    </r>
    <r>
      <rPr>
        <sz val="11"/>
        <color rgb="FF000000"/>
        <rFont val="Calibri"/>
        <family val="2"/>
        <charset val="1"/>
      </rPr>
      <t xml:space="preserve">Des revues régulières et indépendantes de l’approche retenue par l’organisme pour gérer et mettre en œuvre la sécurité de l’information (à savoir le suivi des objectifs de sécurité, les mesures, les politiques, les procédures et les processus relatifs à la sécurité de l’information) doivent être effectuées à intervalles définis ou lorsque des changements importants sont intervenus.</t>
    </r>
  </si>
  <si>
    <r>
      <rPr>
        <b val="true"/>
        <i val="true"/>
        <u val="single"/>
        <sz val="11"/>
        <color rgb="FF000000"/>
        <rFont val="Calibri"/>
        <family val="2"/>
        <charset val="1"/>
      </rPr>
      <t xml:space="preserve">18.2.2 Conformité avec les politiques et les normes de sécurité
</t>
    </r>
    <r>
      <rPr>
        <i val="true"/>
        <sz val="11"/>
        <color rgb="FF000000"/>
        <rFont val="Calibri"/>
        <family val="2"/>
        <charset val="1"/>
      </rPr>
      <t xml:space="preserve">Les responsables doivent régulièrement vérifier la conformité du traitement de l’information et des procédures dont ils sont chargés au regard des politiques, des normes de sécurité applicables et autres exigences de sécurité.</t>
    </r>
  </si>
  <si>
    <r>
      <rPr>
        <b val="true"/>
        <u val="single"/>
        <sz val="11"/>
        <color rgb="FF000000"/>
        <rFont val="Calibri"/>
        <family val="2"/>
        <charset val="1"/>
      </rPr>
      <t xml:space="preserve">18.2.3  Revue de conformité technique
</t>
    </r>
    <r>
      <rPr>
        <sz val="11"/>
        <color rgb="FF000000"/>
        <rFont val="Calibri"/>
        <family val="2"/>
        <charset val="1"/>
      </rPr>
      <t xml:space="preserve">Les systèmes d’information doivent être examinés régulièrement quant à leur conformité avec les politiques et les normes de sécurité de l’information de l’organisation</t>
    </r>
  </si>
  <si>
    <t xml:space="preserve">Données pour graphique synthèse ISO 27002</t>
  </si>
  <si>
    <t xml:space="preserve">Politiques de sécurité de l'information</t>
  </si>
  <si>
    <t xml:space="preserve">IN</t>
  </si>
  <si>
    <t xml:space="preserve">Organisation de la sécurité de l'information</t>
  </si>
  <si>
    <t xml:space="preserve">OUT</t>
  </si>
  <si>
    <t xml:space="preserve">Sécurité liée aux ressources humaines</t>
  </si>
  <si>
    <t xml:space="preserve">Gestion des biens</t>
  </si>
  <si>
    <t xml:space="preserve">Contôle d'accès</t>
  </si>
  <si>
    <t xml:space="preserve">Cryptographie</t>
  </si>
  <si>
    <t xml:space="preserve">Sécurité physique et environnementale</t>
  </si>
  <si>
    <t xml:space="preserve">Sécurité liée à l'exploitation</t>
  </si>
  <si>
    <t xml:space="preserve">Sécurité des télécommunications</t>
  </si>
  <si>
    <t xml:space="preserve">Acquisition, développement et maintenance des systèmes</t>
  </si>
  <si>
    <t xml:space="preserve">Relations avec les fournisseurs</t>
  </si>
  <si>
    <t xml:space="preserve">Gestion des incidents liés à la sécurité de l'information</t>
  </si>
  <si>
    <t xml:space="preserve">Aspects de la sécurité de l'information dans la gestion de la continuité de l'activité</t>
  </si>
  <si>
    <t xml:space="preserve">Synthèse des non-conformités ISO 27002</t>
  </si>
  <si>
    <t xml:space="preserve">Liste déroulante pour le champ Conformité et affectation des valeurs pour l'affecation de la note</t>
  </si>
  <si>
    <t xml:space="preserve">Conforme</t>
  </si>
  <si>
    <t xml:space="preserve">Remarque</t>
  </si>
  <si>
    <t xml:space="preserve">NC Mineure</t>
  </si>
  <si>
    <t xml:space="preserve">NC Majeure</t>
  </si>
</sst>
</file>

<file path=xl/styles.xml><?xml version="1.0" encoding="utf-8"?>
<styleSheet xmlns="http://schemas.openxmlformats.org/spreadsheetml/2006/main">
  <numFmts count="4">
    <numFmt numFmtId="164" formatCode="0\ %"/>
    <numFmt numFmtId="165" formatCode="General"/>
    <numFmt numFmtId="166" formatCode="DD\-MMM\-YY"/>
    <numFmt numFmtId="167" formatCode="0%"/>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FFFFFF"/>
      <name val="Calibri"/>
      <family val="2"/>
      <charset val="1"/>
    </font>
    <font>
      <b val="true"/>
      <sz val="11"/>
      <color rgb="FFCC0000"/>
      <name val="Calibri"/>
      <family val="2"/>
      <charset val="1"/>
    </font>
    <font>
      <b val="true"/>
      <u val="single"/>
      <sz val="11"/>
      <color rgb="FF0070C0"/>
      <name val="Calibri"/>
      <family val="2"/>
      <charset val="1"/>
    </font>
    <font>
      <b val="true"/>
      <sz val="11"/>
      <color rgb="FFFF0000"/>
      <name val="Calibri"/>
      <family val="2"/>
      <charset val="1"/>
    </font>
    <font>
      <b val="true"/>
      <u val="single"/>
      <sz val="11"/>
      <color rgb="FF000000"/>
      <name val="Calibri"/>
      <family val="2"/>
      <charset val="1"/>
    </font>
    <font>
      <sz val="11"/>
      <name val="Calibri"/>
      <family val="2"/>
      <charset val="1"/>
    </font>
    <font>
      <b val="true"/>
      <sz val="11"/>
      <color rgb="FFFF0000"/>
      <name val="Wingdings"/>
      <family val="0"/>
      <charset val="2"/>
    </font>
    <font>
      <b val="true"/>
      <sz val="14"/>
      <color rgb="FFD9D9D9"/>
      <name val="Calibri"/>
      <family val="2"/>
    </font>
    <font>
      <sz val="9"/>
      <color rgb="FFD9D9D9"/>
      <name val="Calibri"/>
      <family val="2"/>
    </font>
    <font>
      <sz val="9"/>
      <color rgb="FFBFBFBF"/>
      <name val="Calibri"/>
      <family val="2"/>
    </font>
    <font>
      <b val="true"/>
      <sz val="11"/>
      <color rgb="FFFFFFFF"/>
      <name val="Calibri"/>
      <family val="2"/>
      <charset val="1"/>
    </font>
    <font>
      <b val="true"/>
      <u val="single"/>
      <sz val="11"/>
      <color rgb="FF000000"/>
      <name val="Calibri (Corps)"/>
      <family val="0"/>
      <charset val="1"/>
    </font>
    <font>
      <b val="true"/>
      <i val="true"/>
      <u val="single"/>
      <sz val="11"/>
      <color rgb="FF000000"/>
      <name val="Calibri"/>
      <family val="2"/>
      <charset val="1"/>
    </font>
    <font>
      <i val="true"/>
      <sz val="11"/>
      <color rgb="FF000000"/>
      <name val="Calibri"/>
      <family val="2"/>
      <charset val="1"/>
    </font>
    <font>
      <sz val="11"/>
      <color rgb="FFCE181E"/>
      <name val="Calibri"/>
      <family val="2"/>
      <charset val="1"/>
    </font>
    <font>
      <b val="true"/>
      <u val="single"/>
      <sz val="11"/>
      <color rgb="FF00599D"/>
      <name val="Calibri"/>
      <family val="2"/>
      <charset val="1"/>
    </font>
    <font>
      <b val="true"/>
      <i val="true"/>
      <u val="single"/>
      <sz val="11"/>
      <color rgb="FF000000"/>
      <name val="Calibri (Corps)"/>
      <family val="0"/>
      <charset val="1"/>
    </font>
    <font>
      <sz val="11"/>
      <color rgb="FF000000"/>
      <name val="Calibri (Corps)"/>
      <family val="0"/>
      <charset val="1"/>
    </font>
    <font>
      <u val="single"/>
      <sz val="11"/>
      <color rgb="FF000000"/>
      <name val="Calibri"/>
      <family val="2"/>
      <charset val="1"/>
    </font>
    <font>
      <sz val="10"/>
      <name val="Arial"/>
      <family val="2"/>
    </font>
    <font>
      <b val="true"/>
      <sz val="16"/>
      <color rgb="FFF2F2F2"/>
      <name val="Calibri"/>
      <family val="2"/>
    </font>
    <font>
      <b val="true"/>
      <sz val="10"/>
      <color rgb="FFFFFFFF"/>
      <name val="Calibri"/>
      <family val="2"/>
      <charset val="1"/>
    </font>
  </fonts>
  <fills count="12">
    <fill>
      <patternFill patternType="none"/>
    </fill>
    <fill>
      <patternFill patternType="gray125"/>
    </fill>
    <fill>
      <patternFill patternType="solid">
        <fgColor rgb="FF39598E"/>
        <bgColor rgb="FF2E5F99"/>
      </patternFill>
    </fill>
    <fill>
      <patternFill patternType="solid">
        <fgColor rgb="FF95B3D7"/>
        <bgColor rgb="FFB3B3B3"/>
      </patternFill>
    </fill>
    <fill>
      <patternFill patternType="solid">
        <fgColor rgb="FF005490"/>
        <bgColor rgb="FF00599D"/>
      </patternFill>
    </fill>
    <fill>
      <patternFill patternType="solid">
        <fgColor rgb="FF8F8F90"/>
        <bgColor rgb="FF808080"/>
      </patternFill>
    </fill>
    <fill>
      <patternFill patternType="solid">
        <fgColor rgb="FFCC0000"/>
        <bgColor rgb="FFC00000"/>
      </patternFill>
    </fill>
    <fill>
      <patternFill patternType="solid">
        <fgColor rgb="FFFFC000"/>
        <bgColor rgb="FFFF9900"/>
      </patternFill>
    </fill>
    <fill>
      <patternFill patternType="solid">
        <fgColor rgb="FFFFFF00"/>
        <bgColor rgb="FFFFFF00"/>
      </patternFill>
    </fill>
    <fill>
      <patternFill patternType="solid">
        <fgColor rgb="FF92D050"/>
        <bgColor rgb="FFB3B3B3"/>
      </patternFill>
    </fill>
    <fill>
      <patternFill patternType="solid">
        <fgColor rgb="FF00599D"/>
        <bgColor rgb="FF005490"/>
      </patternFill>
    </fill>
    <fill>
      <patternFill patternType="solid">
        <fgColor rgb="FFFFFFFF"/>
        <bgColor rgb="FFF2F2F2"/>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thin">
        <color rgb="FF203154"/>
      </left>
      <right style="thin">
        <color rgb="FF203154"/>
      </right>
      <top style="medium"/>
      <bottom style="mediu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style="medium"/>
      <right/>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style="medium"/>
      <top/>
      <bottom style="mediu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75">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2" borderId="1" xfId="20" applyFont="true" applyBorder="tru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5" fillId="2" borderId="2" xfId="20" applyFont="true" applyBorder="true" applyAlignment="true" applyProtection="true">
      <alignment horizontal="center" vertical="bottom"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3" borderId="0" xfId="0" applyFont="true" applyBorder="true" applyAlignment="true" applyProtection="false">
      <alignment horizontal="general" vertical="bottom" textRotation="0" wrapText="true" indent="0" shrinkToFit="false"/>
      <protection locked="true" hidden="false"/>
    </xf>
    <xf numFmtId="165" fontId="7" fillId="0" borderId="3" xfId="0" applyFont="true" applyBorder="true" applyAlignment="true" applyProtection="false">
      <alignment horizontal="left" vertical="top" textRotation="0" wrapText="true" indent="0" shrinkToFit="false"/>
      <protection locked="true" hidden="false"/>
    </xf>
    <xf numFmtId="165" fontId="0" fillId="0" borderId="3" xfId="0" applyFont="true" applyBorder="true" applyAlignment="true" applyProtection="false">
      <alignment horizontal="left" vertical="top" textRotation="0" wrapText="false" indent="0" shrinkToFit="false"/>
      <protection locked="true" hidden="false"/>
    </xf>
    <xf numFmtId="165" fontId="0" fillId="0" borderId="3" xfId="0" applyFont="true" applyBorder="true" applyAlignment="true" applyProtection="false">
      <alignment horizontal="left" vertical="top" textRotation="0" wrapText="true" indent="0" shrinkToFit="false"/>
      <protection locked="true" hidden="false"/>
    </xf>
    <xf numFmtId="165" fontId="0" fillId="4" borderId="3" xfId="0" applyFont="fals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7" fillId="0" borderId="0" xfId="0" applyFont="true" applyBorder="false" applyAlignment="true" applyProtection="false">
      <alignment horizontal="left" vertical="top" textRotation="0" wrapText="false" indent="0" shrinkToFit="false"/>
      <protection locked="true" hidden="false"/>
    </xf>
    <xf numFmtId="165" fontId="4" fillId="4" borderId="0" xfId="0" applyFont="true" applyBorder="false" applyAlignment="true" applyProtection="false">
      <alignment horizontal="center" vertical="bottom" textRotation="0" wrapText="false" indent="0" shrinkToFit="false"/>
      <protection locked="true" hidden="false"/>
    </xf>
    <xf numFmtId="165" fontId="9" fillId="0" borderId="3" xfId="0" applyFont="true" applyBorder="true" applyAlignment="true" applyProtection="false">
      <alignment horizontal="left" vertical="top" textRotation="0" wrapText="true" indent="0" shrinkToFit="false"/>
      <protection locked="true" hidden="false"/>
    </xf>
    <xf numFmtId="165" fontId="0" fillId="5" borderId="3" xfId="0" applyFont="false" applyBorder="true" applyAlignment="true" applyProtection="false">
      <alignment horizontal="center" vertical="top" textRotation="0" wrapText="false" indent="0" shrinkToFit="false"/>
      <protection locked="true" hidden="false"/>
    </xf>
    <xf numFmtId="165" fontId="10" fillId="0" borderId="3" xfId="0" applyFont="true" applyBorder="true" applyAlignment="true" applyProtection="false">
      <alignment horizontal="left" vertical="top" textRotation="0" wrapText="true" indent="0" shrinkToFit="false"/>
      <protection locked="true" hidden="false"/>
    </xf>
    <xf numFmtId="165" fontId="7" fillId="0" borderId="4" xfId="0" applyFont="true" applyBorder="true" applyAlignment="true" applyProtection="false">
      <alignment horizontal="left" vertical="top" textRotation="0" wrapText="true" indent="0" shrinkToFit="false"/>
      <protection locked="true" hidden="false"/>
    </xf>
    <xf numFmtId="165" fontId="0" fillId="0" borderId="4" xfId="0" applyFont="false" applyBorder="true" applyAlignment="true" applyProtection="false">
      <alignment horizontal="left" vertical="top" textRotation="0" wrapText="false" indent="0" shrinkToFit="false"/>
      <protection locked="true" hidden="false"/>
    </xf>
    <xf numFmtId="165" fontId="0" fillId="0" borderId="4" xfId="0" applyFont="false" applyBorder="true" applyAlignment="true" applyProtection="false">
      <alignment horizontal="left" vertical="top" textRotation="0" wrapText="true" indent="0" shrinkToFit="false"/>
      <protection locked="true" hidden="false"/>
    </xf>
    <xf numFmtId="165" fontId="5" fillId="2" borderId="1" xfId="20" applyFont="true" applyBorder="true" applyAlignment="true" applyProtection="true">
      <alignment horizontal="left" vertical="bottom" textRotation="0" wrapText="true" indent="15"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7" xfId="0" applyFont="true" applyBorder="true" applyAlignment="false" applyProtection="false">
      <alignment horizontal="general"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false" applyProtection="false">
      <alignment horizontal="general" vertical="bottom" textRotation="0" wrapText="false" indent="0" shrinkToFit="false"/>
      <protection locked="true" hidden="false"/>
    </xf>
    <xf numFmtId="165" fontId="0" fillId="0" borderId="10"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6" borderId="5" xfId="0" applyFont="false" applyBorder="true" applyAlignment="false" applyProtection="false">
      <alignment horizontal="general" vertical="bottom" textRotation="0" wrapText="false" indent="0" shrinkToFit="false"/>
      <protection locked="true" hidden="false"/>
    </xf>
    <xf numFmtId="165" fontId="0" fillId="7" borderId="7" xfId="0" applyFont="false" applyBorder="true" applyAlignment="false" applyProtection="false">
      <alignment horizontal="general" vertical="bottom" textRotation="0" wrapText="false" indent="0" shrinkToFit="false"/>
      <protection locked="true" hidden="false"/>
    </xf>
    <xf numFmtId="165" fontId="0" fillId="8" borderId="7" xfId="0" applyFont="false" applyBorder="true" applyAlignment="false" applyProtection="false">
      <alignment horizontal="general" vertical="bottom" textRotation="0" wrapText="false" indent="0" shrinkToFit="false"/>
      <protection locked="true" hidden="false"/>
    </xf>
    <xf numFmtId="165" fontId="0" fillId="9" borderId="7" xfId="0" applyFont="fals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15" fillId="2" borderId="2" xfId="20" applyFont="true" applyBorder="true" applyAlignment="true" applyProtection="true">
      <alignment horizontal="center" vertical="bottom" textRotation="0" wrapText="true" indent="0" shrinkToFit="false"/>
      <protection locked="true" hidden="false"/>
    </xf>
    <xf numFmtId="165" fontId="15" fillId="2" borderId="2" xfId="20" applyFont="true" applyBorder="true" applyAlignment="true" applyProtection="true">
      <alignment horizontal="center" vertical="center" textRotation="0" wrapText="tru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3"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4" borderId="3" xfId="0" applyFont="true" applyBorder="true" applyAlignment="true" applyProtection="false">
      <alignment horizontal="center" vertical="top" textRotation="0" wrapText="false" indent="0" shrinkToFit="false"/>
      <protection locked="true" hidden="false"/>
    </xf>
    <xf numFmtId="165" fontId="0" fillId="0" borderId="11" xfId="0" applyFont="true" applyBorder="true" applyAlignment="true" applyProtection="false">
      <alignment horizontal="general" vertical="bottom" textRotation="0" wrapText="true" indent="0" shrinkToFit="false"/>
      <protection locked="true" hidden="false"/>
    </xf>
    <xf numFmtId="165" fontId="0" fillId="0" borderId="3" xfId="0" applyFont="true" applyBorder="true" applyAlignment="true" applyProtection="false">
      <alignment horizontal="left" vertical="center" textRotation="0" wrapText="true" indent="0" shrinkToFit="false"/>
      <protection locked="true" hidden="false"/>
    </xf>
    <xf numFmtId="165" fontId="0" fillId="5" borderId="3" xfId="0" applyFont="true" applyBorder="true" applyAlignment="true" applyProtection="false">
      <alignment horizontal="center" vertical="top" textRotation="0" wrapText="false" indent="0" shrinkToFit="false"/>
      <protection locked="true" hidden="false"/>
    </xf>
    <xf numFmtId="165" fontId="16" fillId="0" borderId="3" xfId="0" applyFont="true" applyBorder="tru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11" xfId="0" applyFont="true" applyBorder="true" applyAlignment="true" applyProtection="false">
      <alignment horizontal="left" vertical="center" textRotation="0" wrapText="true" indent="0" shrinkToFit="false"/>
      <protection locked="true" hidden="false"/>
    </xf>
    <xf numFmtId="165" fontId="0" fillId="0" borderId="11" xfId="0" applyFont="true" applyBorder="true" applyAlignment="true" applyProtection="false">
      <alignment horizontal="general" vertical="center" textRotation="0" wrapText="true" indent="0" shrinkToFit="false"/>
      <protection locked="true" hidden="false"/>
    </xf>
    <xf numFmtId="165" fontId="0" fillId="0" borderId="3" xfId="0" applyFont="true" applyBorder="true" applyAlignment="true" applyProtection="false">
      <alignment horizontal="left" vertical="top" textRotation="0" wrapText="false" indent="0" shrinkToFit="false"/>
      <protection locked="true" hidden="false"/>
    </xf>
    <xf numFmtId="165" fontId="0" fillId="0" borderId="3" xfId="0" applyFont="true" applyBorder="true" applyAlignment="true" applyProtection="false">
      <alignment horizontal="left" vertical="center" textRotation="0" wrapText="true" indent="0" shrinkToFit="false"/>
      <protection locked="true" hidden="false"/>
    </xf>
    <xf numFmtId="165" fontId="17" fillId="0" borderId="3" xfId="0" applyFont="true" applyBorder="true" applyAlignment="true" applyProtection="false">
      <alignment horizontal="left" vertical="top" textRotation="0" wrapText="true" indent="0" shrinkToFit="false"/>
      <protection locked="true" hidden="false"/>
    </xf>
    <xf numFmtId="165" fontId="0" fillId="0" borderId="11" xfId="0" applyFont="true" applyBorder="true" applyAlignment="true" applyProtection="false">
      <alignment horizontal="general" vertical="center" textRotation="0" wrapText="true" indent="0" shrinkToFit="false"/>
      <protection locked="true" hidden="false"/>
    </xf>
    <xf numFmtId="165" fontId="19" fillId="0" borderId="3" xfId="0" applyFont="true" applyBorder="true" applyAlignment="true" applyProtection="false">
      <alignment horizontal="left" vertical="center" textRotation="0" wrapText="true" indent="0" shrinkToFit="false"/>
      <protection locked="true" hidden="false"/>
    </xf>
    <xf numFmtId="165" fontId="20" fillId="0" borderId="3" xfId="0" applyFont="true" applyBorder="true" applyAlignment="true" applyProtection="false">
      <alignment horizontal="left" vertical="top" textRotation="0" wrapText="true" indent="0" shrinkToFit="false"/>
      <protection locked="true" hidden="false"/>
    </xf>
    <xf numFmtId="165" fontId="0" fillId="0" borderId="12" xfId="0" applyFont="true" applyBorder="true" applyAlignment="true" applyProtection="false">
      <alignment horizontal="left" vertical="top" textRotation="0" wrapText="false" indent="0" shrinkToFit="false"/>
      <protection locked="true" hidden="false"/>
    </xf>
    <xf numFmtId="165" fontId="0" fillId="0" borderId="12" xfId="0" applyFont="true" applyBorder="true" applyAlignment="true" applyProtection="false">
      <alignment horizontal="left" vertical="center" textRotation="0" wrapText="true" indent="0" shrinkToFit="false"/>
      <protection locked="true" hidden="false"/>
    </xf>
    <xf numFmtId="165" fontId="0" fillId="10" borderId="3" xfId="0" applyFont="true" applyBorder="true" applyAlignment="true" applyProtection="false">
      <alignment horizontal="center" vertical="top" textRotation="0" wrapText="false" indent="0" shrinkToFit="false"/>
      <protection locked="true" hidden="false"/>
    </xf>
    <xf numFmtId="165" fontId="21" fillId="0" borderId="3" xfId="0" applyFont="true" applyBorder="true" applyAlignment="true" applyProtection="false">
      <alignment horizontal="left" vertical="top" textRotation="0" wrapText="tru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6" fontId="0" fillId="11" borderId="0" xfId="0" applyFont="false" applyBorder="false" applyAlignment="false" applyProtection="fals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15"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6" borderId="13" xfId="0" applyFont="false" applyBorder="true" applyAlignment="false" applyProtection="false">
      <alignment horizontal="general" vertical="bottom" textRotation="0" wrapText="false" indent="0" shrinkToFit="false"/>
      <protection locked="true" hidden="false"/>
    </xf>
    <xf numFmtId="165" fontId="0" fillId="7" borderId="14" xfId="0" applyFont="false" applyBorder="true" applyAlignment="false" applyProtection="false">
      <alignment horizontal="general" vertical="bottom" textRotation="0" wrapText="false" indent="0" shrinkToFit="false"/>
      <protection locked="true" hidden="false"/>
    </xf>
    <xf numFmtId="165" fontId="0" fillId="8" borderId="14" xfId="0" applyFont="false" applyBorder="true" applyAlignment="false" applyProtection="false">
      <alignment horizontal="general" vertical="bottom" textRotation="0" wrapText="false" indent="0" shrinkToFit="false"/>
      <protection locked="true" hidden="false"/>
    </xf>
    <xf numFmtId="165" fontId="0" fillId="9" borderId="14" xfId="0" applyFont="fals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true" applyProtection="false">
      <alignment horizontal="right" vertical="bottom" textRotation="0" wrapText="false" indent="0" shrinkToFit="false"/>
      <protection locked="true" hidden="false"/>
    </xf>
    <xf numFmtId="165" fontId="0" fillId="0" borderId="16" xfId="0" applyFont="false" applyBorder="true" applyAlignment="false" applyProtection="false">
      <alignment horizontal="general" vertical="bottom" textRotation="0" wrapText="false" indent="0" shrinkToFit="false"/>
      <protection locked="true" hidden="false"/>
    </xf>
    <xf numFmtId="165" fontId="26" fillId="2" borderId="1" xfId="20" applyFont="true" applyBorder="true" applyAlignment="true" applyProtection="true">
      <alignment horizontal="left" vertical="bottom" textRotation="0" wrapText="true" indent="15"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1">
    <dxf>
      <font>
        <name val="Calibri"/>
        <charset val="1"/>
        <family val="2"/>
        <b val="0"/>
        <i val="0"/>
        <strike val="0"/>
        <outline val="0"/>
        <shadow val="0"/>
        <color rgb="FF000000"/>
        <u val="none"/>
      </font>
      <numFmt numFmtId="164" formatCode="0\ %"/>
      <fill>
        <patternFill>
          <bgColor rgb="FF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599D"/>
      <rgbColor rgb="FFBFBFBF"/>
      <rgbColor rgb="FF808080"/>
      <rgbColor rgb="FF95B3D7"/>
      <rgbColor rgb="FFCB3D39"/>
      <rgbColor rgb="FFF2F2F2"/>
      <rgbColor rgb="FFCCFFFF"/>
      <rgbColor rgb="FF660066"/>
      <rgbColor rgb="FFFF8080"/>
      <rgbColor rgb="FF0070C0"/>
      <rgbColor rgb="FFD9D9D9"/>
      <rgbColor rgb="FF000080"/>
      <rgbColor rgb="FFFF00FF"/>
      <rgbColor rgb="FFFFFF00"/>
      <rgbColor rgb="FF00FFFF"/>
      <rgbColor rgb="FF800080"/>
      <rgbColor rgb="FFCC0000"/>
      <rgbColor rgb="FF005490"/>
      <rgbColor rgb="FF0000FF"/>
      <rgbColor rgb="FF00CCFF"/>
      <rgbColor rgb="FFCCFFFF"/>
      <rgbColor rgb="FFCCFFCC"/>
      <rgbColor rgb="FFFFFF99"/>
      <rgbColor rgb="FF99CCFF"/>
      <rgbColor rgb="FFFF99CC"/>
      <rgbColor rgb="FFB3B3B3"/>
      <rgbColor rgb="FFFFCC99"/>
      <rgbColor rgb="FF3C7AC7"/>
      <rgbColor rgb="FF33CCCC"/>
      <rgbColor rgb="FF92D050"/>
      <rgbColor rgb="FFFFC000"/>
      <rgbColor rgb="FFFF9900"/>
      <rgbColor rgb="FFFF6600"/>
      <rgbColor rgb="FF595959"/>
      <rgbColor rgb="FF8F8F90"/>
      <rgbColor rgb="FF203154"/>
      <rgbColor rgb="FF4F81BD"/>
      <rgbColor rgb="FF003300"/>
      <rgbColor rgb="FF2E5F99"/>
      <rgbColor rgb="FF9C2F2C"/>
      <rgbColor rgb="FFCE181E"/>
      <rgbColor rgb="FF39598E"/>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d9d9d9"/>
                </a:solidFill>
                <a:latin typeface="Calibri"/>
              </a:defRPr>
            </a:pPr>
            <a:r>
              <a:rPr b="1" sz="1400" spc="-1" strike="noStrike">
                <a:solidFill>
                  <a:srgbClr val="d9d9d9"/>
                </a:solidFill>
                <a:latin typeface="Calibri"/>
              </a:rPr>
              <a:t>Radar ISO 27001</a:t>
            </a:r>
          </a:p>
        </c:rich>
      </c:tx>
      <c:overlay val="0"/>
      <c:spPr>
        <a:noFill/>
        <a:ln>
          <a:noFill/>
        </a:ln>
      </c:spPr>
    </c:title>
    <c:autoTitleDeleted val="0"/>
    <c:plotArea>
      <c:radarChart>
        <c:radarStyle val="filled"/>
        <c:varyColors val="0"/>
        <c:ser>
          <c:idx val="0"/>
          <c:order val="0"/>
          <c:tx>
            <c:strRef>
              <c:f>"Clauses ISO 27001:2013"</c:f>
              <c:strCache>
                <c:ptCount val="1"/>
                <c:pt idx="0">
                  <c:v>Clauses ISO 27001:2013</c:v>
                </c:pt>
              </c:strCache>
            </c:strRef>
          </c:tx>
          <c:spPr>
            <a:gradFill>
              <a:gsLst>
                <a:gs pos="0">
                  <a:srgbClr val="9c2f2c"/>
                </a:gs>
                <a:gs pos="100000">
                  <a:srgbClr val="cb3d39"/>
                </a:gs>
              </a:gsLst>
              <a:lin ang="16200000"/>
            </a:gradFill>
            <a:ln>
              <a:noFill/>
            </a:ln>
          </c:spPr>
          <c:dLbls>
            <c:numFmt formatCode="General" sourceLinked="1"/>
            <c:txPr>
              <a:bodyPr/>
              <a:lstStyle/>
              <a:p>
                <a:pPr>
                  <a:defRPr b="0" sz="1000" spc="-1" strike="noStrike">
                    <a:latin typeface="Arial"/>
                  </a:defRPr>
                </a:pPr>
              </a:p>
            </c:txPr>
            <c:showLegendKey val="0"/>
            <c:showVal val="0"/>
            <c:showCatName val="0"/>
            <c:showSerName val="0"/>
            <c:showPercent val="0"/>
            <c:showLeaderLines val="0"/>
          </c:dLbls>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
                </c:pt>
                <c:pt idx="1">
                  <c:v/>
                </c:pt>
                <c:pt idx="2">
                  <c:v/>
                </c:pt>
                <c:pt idx="3">
                  <c:v/>
                </c:pt>
                <c:pt idx="4">
                  <c:v/>
                </c:pt>
                <c:pt idx="5">
                  <c:v/>
                </c:pt>
                <c:pt idx="6">
                  <c:v/>
                </c:pt>
              </c:numCache>
            </c:numRef>
          </c:val>
        </c:ser>
        <c:ser>
          <c:idx val="1"/>
          <c:order val="1"/>
          <c:tx>
            <c:strRef>
              <c:f>"Clauses ISO 27001:2013"</c:f>
              <c:strCache>
                <c:ptCount val="1"/>
                <c:pt idx="0">
                  <c:v>Clauses ISO 27001:2013</c:v>
                </c:pt>
              </c:strCache>
            </c:strRef>
          </c:tx>
          <c:spPr>
            <a:gradFill>
              <a:gsLst>
                <a:gs pos="0">
                  <a:srgbClr val="2e5f99"/>
                </a:gs>
                <a:gs pos="100000">
                  <a:srgbClr val="3c7ac7"/>
                </a:gs>
              </a:gsLst>
              <a:lin ang="16200000"/>
            </a:gradFill>
            <a:ln>
              <a:noFill/>
            </a:ln>
          </c:spPr>
          <c:dLbls>
            <c:numFmt formatCode="General" sourceLinked="1"/>
            <c:txPr>
              <a:bodyPr/>
              <a:lstStyle/>
              <a:p>
                <a:pPr>
                  <a:defRPr b="0" sz="1000" spc="-1" strike="noStrike">
                    <a:latin typeface="Arial"/>
                  </a:defRPr>
                </a:pPr>
              </a:p>
            </c:txPr>
            <c:showLegendKey val="0"/>
            <c:showVal val="0"/>
            <c:showCatName val="0"/>
            <c:showSerName val="0"/>
            <c:showPercent val="0"/>
            <c:showLeaderLines val="0"/>
          </c:dLbls>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
                </c:pt>
                <c:pt idx="1">
                  <c:v/>
                </c:pt>
                <c:pt idx="2">
                  <c:v/>
                </c:pt>
                <c:pt idx="3">
                  <c:v/>
                </c:pt>
                <c:pt idx="4">
                  <c:v/>
                </c:pt>
                <c:pt idx="5">
                  <c:v/>
                </c:pt>
                <c:pt idx="6">
                  <c:v/>
                </c:pt>
              </c:numCache>
            </c:numRef>
          </c:val>
        </c:ser>
        <c:axId val="84833679"/>
        <c:axId val="35137373"/>
      </c:radarChart>
      <c:catAx>
        <c:axId val="84833679"/>
        <c:scaling>
          <c:orientation val="minMax"/>
        </c:scaling>
        <c:delete val="0"/>
        <c:axPos val="b"/>
        <c:numFmt formatCode="General" sourceLinked="1"/>
        <c:majorTickMark val="none"/>
        <c:minorTickMark val="none"/>
        <c:tickLblPos val="nextTo"/>
        <c:spPr>
          <a:ln w="12600">
            <a:noFill/>
          </a:ln>
        </c:spPr>
        <c:txPr>
          <a:bodyPr/>
          <a:lstStyle/>
          <a:p>
            <a:pPr>
              <a:defRPr b="0" sz="900" spc="-1" strike="noStrike">
                <a:solidFill>
                  <a:srgbClr val="d9d9d9"/>
                </a:solidFill>
                <a:latin typeface="Calibri"/>
              </a:defRPr>
            </a:pPr>
          </a:p>
        </c:txPr>
        <c:crossAx val="35137373"/>
        <c:crosses val="autoZero"/>
        <c:auto val="1"/>
        <c:lblAlgn val="ctr"/>
        <c:lblOffset val="100"/>
      </c:catAx>
      <c:valAx>
        <c:axId val="35137373"/>
        <c:scaling>
          <c:orientation val="minMax"/>
          <c:max val="1"/>
          <c:min val="0"/>
        </c:scaling>
        <c:delete val="0"/>
        <c:axPos val="l"/>
        <c:majorGridlines>
          <c:spPr>
            <a:ln w="9360">
              <a:solidFill>
                <a:srgbClr val="f2f2f2"/>
              </a:solidFill>
              <a:round/>
            </a:ln>
          </c:spPr>
        </c:majorGridlines>
        <c:numFmt formatCode="General" sourceLinked="0"/>
        <c:majorTickMark val="none"/>
        <c:minorTickMark val="none"/>
        <c:tickLblPos val="nextTo"/>
        <c:spPr>
          <a:ln w="9360">
            <a:noFill/>
          </a:ln>
        </c:spPr>
        <c:txPr>
          <a:bodyPr/>
          <a:lstStyle/>
          <a:p>
            <a:pPr>
              <a:defRPr b="0" sz="900" spc="-1" strike="noStrike">
                <a:solidFill>
                  <a:srgbClr val="bfbfbf"/>
                </a:solidFill>
                <a:latin typeface="Calibri"/>
              </a:defRPr>
            </a:pPr>
          </a:p>
        </c:txPr>
        <c:crossAx val="84833679"/>
        <c:crosses val="autoZero"/>
      </c:valAx>
      <c:spPr>
        <a:noFill/>
        <a:ln>
          <a:noFill/>
        </a:ln>
      </c:spPr>
    </c:plotArea>
    <c:plotVisOnly val="1"/>
    <c:dispBlanksAs val="gap"/>
  </c:chart>
  <c:spPr>
    <a:gradFill>
      <a:gsLst>
        <a:gs pos="0">
          <a:srgbClr val="595959"/>
        </a:gs>
        <a:gs pos="100000">
          <a:srgbClr val="262626"/>
        </a:gs>
      </a:gsLst>
      <a:path path="circle"/>
    </a:gra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d9d9d9"/>
                </a:solidFill>
                <a:latin typeface="Calibri"/>
              </a:defRPr>
            </a:pPr>
            <a:r>
              <a:rPr b="1" sz="1400" spc="-1" strike="noStrike">
                <a:solidFill>
                  <a:srgbClr val="d9d9d9"/>
                </a:solidFill>
                <a:latin typeface="Calibri"/>
              </a:rPr>
              <a:t>Clauses ISO 27001:2013</a:t>
            </a:r>
          </a:p>
        </c:rich>
      </c:tx>
      <c:overlay val="0"/>
      <c:spPr>
        <a:noFill/>
        <a:ln>
          <a:noFill/>
        </a:ln>
      </c:spPr>
    </c:title>
    <c:autoTitleDeleted val="0"/>
    <c:view3D>
      <c:rotX val="15"/>
      <c:rotY val="20"/>
      <c:rAngAx val="0"/>
      <c:perspective val="30"/>
    </c:view3D>
    <c:floor>
      <c:spPr>
        <a:noFill/>
        <a:ln w="9360">
          <a:noFill/>
        </a:ln>
      </c:spPr>
    </c:floor>
    <c:sideWall>
      <c:spPr>
        <a:noFill/>
        <a:ln w="9360">
          <a:noFill/>
        </a:ln>
      </c:spPr>
    </c:sideWall>
    <c:backWall>
      <c:spPr>
        <a:noFill/>
        <a:ln w="9360">
          <a:noFill/>
        </a:ln>
      </c:spPr>
    </c:backWall>
    <c:plotArea>
      <c:bar3DChart>
        <c:barDir val="col"/>
        <c:grouping val="standard"/>
        <c:varyColors val="0"/>
        <c:ser>
          <c:idx val="0"/>
          <c:order val="0"/>
          <c:tx>
            <c:strRef>
              <c:f>"Clauses ISO 27001:2013"</c:f>
              <c:strCache>
                <c:ptCount val="1"/>
                <c:pt idx="0">
                  <c:v>Clauses ISO 27001:2013</c:v>
                </c:pt>
              </c:strCache>
            </c:strRef>
          </c:tx>
          <c:spPr>
            <a:gradFill>
              <a:gsLst>
                <a:gs pos="0">
                  <a:srgbClr val="2e5f99"/>
                </a:gs>
                <a:gs pos="100000">
                  <a:srgbClr val="3c7ac7"/>
                </a:gs>
              </a:gsLst>
              <a:lin ang="16200000"/>
            </a:gradFill>
            <a:ln>
              <a:noFill/>
            </a:ln>
          </c:spPr>
          <c:invertIfNegative val="0"/>
          <c:dLbls>
            <c:numFmt formatCode="General" sourceLinked="1"/>
            <c:txPr>
              <a:bodyPr/>
              <a:lstStyle/>
              <a:p>
                <a:pPr>
                  <a:defRPr b="0" sz="1000" spc="-1" strike="noStrike">
                    <a:latin typeface="Arial"/>
                  </a:defRPr>
                </a:pPr>
              </a:p>
            </c:txPr>
            <c:showLegendKey val="0"/>
            <c:showVal val="0"/>
            <c:showCatName val="0"/>
            <c:showSerName val="0"/>
            <c:showPercent val="0"/>
            <c:showLeaderLines val="0"/>
          </c:dLbls>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
                </c:pt>
                <c:pt idx="1">
                  <c:v/>
                </c:pt>
                <c:pt idx="2">
                  <c:v/>
                </c:pt>
                <c:pt idx="3">
                  <c:v/>
                </c:pt>
                <c:pt idx="4">
                  <c:v/>
                </c:pt>
                <c:pt idx="5">
                  <c:v/>
                </c:pt>
                <c:pt idx="6">
                  <c:v/>
                </c:pt>
              </c:numCache>
            </c:numRef>
          </c:val>
        </c:ser>
        <c:gapWidth val="150"/>
        <c:shape val="box"/>
        <c:axId val="77762608"/>
        <c:axId val="47180653"/>
        <c:axId val="70294833"/>
      </c:bar3DChart>
      <c:catAx>
        <c:axId val="77762608"/>
        <c:scaling>
          <c:orientation val="minMax"/>
        </c:scaling>
        <c:delete val="0"/>
        <c:axPos val="b"/>
        <c:numFmt formatCode="General" sourceLinked="1"/>
        <c:majorTickMark val="none"/>
        <c:minorTickMark val="none"/>
        <c:tickLblPos val="nextTo"/>
        <c:spPr>
          <a:ln w="12600">
            <a:solidFill>
              <a:srgbClr val="f2f2f2"/>
            </a:solidFill>
            <a:round/>
          </a:ln>
        </c:spPr>
        <c:txPr>
          <a:bodyPr/>
          <a:lstStyle/>
          <a:p>
            <a:pPr>
              <a:defRPr b="0" sz="900" spc="-1" strike="noStrike">
                <a:solidFill>
                  <a:srgbClr val="d9d9d9"/>
                </a:solidFill>
                <a:latin typeface="Calibri"/>
              </a:defRPr>
            </a:pPr>
          </a:p>
        </c:txPr>
        <c:crossAx val="47180653"/>
        <c:crosses val="autoZero"/>
        <c:auto val="1"/>
        <c:lblAlgn val="ctr"/>
        <c:lblOffset val="100"/>
      </c:catAx>
      <c:valAx>
        <c:axId val="47180653"/>
        <c:scaling>
          <c:orientation val="minMax"/>
          <c:max val="1"/>
          <c:min val="0"/>
        </c:scaling>
        <c:delete val="0"/>
        <c:axPos val="l"/>
        <c:majorGridlines>
          <c:spPr>
            <a:ln w="9360">
              <a:solidFill>
                <a:srgbClr val="f2f2f2"/>
              </a:solidFill>
              <a:round/>
            </a:ln>
          </c:spPr>
        </c:majorGridlines>
        <c:numFmt formatCode="General" sourceLinked="0"/>
        <c:majorTickMark val="none"/>
        <c:minorTickMark val="none"/>
        <c:tickLblPos val="nextTo"/>
        <c:spPr>
          <a:ln w="9360">
            <a:noFill/>
          </a:ln>
        </c:spPr>
        <c:txPr>
          <a:bodyPr/>
          <a:lstStyle/>
          <a:p>
            <a:pPr>
              <a:defRPr b="0" sz="900" spc="-1" strike="noStrike">
                <a:solidFill>
                  <a:srgbClr val="bfbfbf"/>
                </a:solidFill>
                <a:latin typeface="Calibri"/>
              </a:defRPr>
            </a:pPr>
          </a:p>
        </c:txPr>
        <c:crossAx val="77762608"/>
        <c:crosses val="autoZero"/>
      </c:valAx>
      <c:catAx>
        <c:axId val="70294833"/>
        <c:scaling>
          <c:orientation val="minMax"/>
        </c:scaling>
        <c:delete val="0"/>
        <c:axPos val="b"/>
        <c:numFmt formatCode="General" sourceLinked="1"/>
        <c:majorTickMark val="out"/>
        <c:minorTickMark val="none"/>
        <c:tickLblPos val="nextTo"/>
        <c:spPr>
          <a:ln w="12600">
            <a:solidFill>
              <a:srgbClr val="f2f2f2"/>
            </a:solidFill>
            <a:round/>
          </a:ln>
        </c:spPr>
        <c:txPr>
          <a:bodyPr/>
          <a:lstStyle/>
          <a:p>
            <a:pPr>
              <a:defRPr b="0" sz="900" spc="-1" strike="noStrike">
                <a:solidFill>
                  <a:srgbClr val="d9d9d9"/>
                </a:solidFill>
                <a:latin typeface="Calibri"/>
              </a:defRPr>
            </a:pPr>
          </a:p>
        </c:txPr>
        <c:crossAx val="47180653"/>
        <c:crosses val="autoZero"/>
        <c:auto val="1"/>
        <c:lblAlgn val="ctr"/>
        <c:lblOffset val="100"/>
      </c:catAx>
    </c:plotArea>
    <c:plotVisOnly val="1"/>
    <c:dispBlanksAs val="gap"/>
  </c:chart>
  <c:spPr>
    <a:gradFill>
      <a:gsLst>
        <a:gs pos="0">
          <a:srgbClr val="595959"/>
        </a:gs>
        <a:gs pos="100000">
          <a:srgbClr val="262626"/>
        </a:gs>
      </a:gsLst>
      <a:path path="circle"/>
    </a:gra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9360">
          <a:noFill/>
        </a:ln>
      </c:spPr>
    </c:floor>
    <c:sideWall>
      <c:spPr>
        <a:noFill/>
        <a:ln w="9360">
          <a:noFill/>
        </a:ln>
      </c:spPr>
    </c:sideWall>
    <c:backWall>
      <c:spPr>
        <a:noFill/>
        <a:ln w="9360">
          <a:noFill/>
        </a:ln>
      </c:spPr>
    </c:backWall>
    <c:plotArea>
      <c:bar3DChart>
        <c:barDir val="col"/>
        <c:grouping val="stacked"/>
        <c:varyColors val="0"/>
        <c:ser>
          <c:idx val="0"/>
          <c:order val="0"/>
          <c:spPr>
            <a:gradFill>
              <a:gsLst>
                <a:gs pos="0">
                  <a:srgbClr val="2e5f99"/>
                </a:gs>
                <a:gs pos="100000">
                  <a:srgbClr val="3c7ac7"/>
                </a:gs>
              </a:gsLst>
              <a:lin ang="16200000"/>
            </a:gradFill>
            <a:ln>
              <a:noFill/>
            </a:ln>
          </c:spPr>
          <c:invertIfNegative val="0"/>
          <c:dLbls>
            <c:numFmt formatCode="0%" sourceLinked="1"/>
            <c:txPr>
              <a:bodyPr/>
              <a:lstStyle/>
              <a:p>
                <a:pPr>
                  <a:defRPr b="0" sz="1000" spc="-1" strike="noStrike">
                    <a:latin typeface="Arial"/>
                  </a:defRPr>
                </a:pPr>
              </a:p>
            </c:txPr>
            <c:showLegendKey val="0"/>
            <c:showVal val="1"/>
            <c:showCatName val="0"/>
            <c:showSerName val="0"/>
            <c:showPercent val="0"/>
            <c:showLeaderLines val="0"/>
          </c:dLbls>
          <c:cat>
            <c:strRef>
              <c:f>'Synthèse ISO 27002'!$A$4:$A$17</c:f>
              <c:strCache>
                <c:ptCount val="14"/>
                <c:pt idx="0">
                  <c:v>Politiques de sécurité de l'information</c:v>
                </c:pt>
                <c:pt idx="1">
                  <c:v>Organisation de la sécurité de l'information</c:v>
                </c:pt>
                <c:pt idx="2">
                  <c:v>Sécurité liée aux ressources humaines</c:v>
                </c:pt>
                <c:pt idx="3">
                  <c:v>Gestion des biens</c:v>
                </c:pt>
                <c:pt idx="4">
                  <c:v>Contôle d'accès</c:v>
                </c:pt>
                <c:pt idx="5">
                  <c:v>Cryptographie</c:v>
                </c:pt>
                <c:pt idx="6">
                  <c:v>Sécurité physique et environnementale</c:v>
                </c:pt>
                <c:pt idx="7">
                  <c:v>Sécurité liée à l'exploitation</c:v>
                </c:pt>
                <c:pt idx="8">
                  <c:v>Sécurité des télécommunications</c:v>
                </c:pt>
                <c:pt idx="9">
                  <c:v>Acquisition, développement et maintenance des systèmes</c:v>
                </c:pt>
                <c:pt idx="10">
                  <c:v>Relations avec les fournisseurs</c:v>
                </c:pt>
                <c:pt idx="11">
                  <c:v>Gestion des incidents liés à la sécurité de l'information</c:v>
                </c:pt>
                <c:pt idx="12">
                  <c:v>Aspects de la sécurité de l'information dans la gestion de la continuité de l'activité</c:v>
                </c:pt>
                <c:pt idx="13">
                  <c:v>Conformité</c:v>
                </c:pt>
              </c:strCache>
            </c:strRef>
          </c:cat>
          <c:val>
            <c:numRef>
              <c:f>'Synthèse ISO 27002'!$B$4:$B$17</c:f>
              <c:numCache>
                <c:formatCode>General</c:formatCode>
                <c:ptCount val="14"/>
                <c:pt idx="0">
                  <c:v/>
                </c:pt>
                <c:pt idx="1">
                  <c:v/>
                </c:pt>
                <c:pt idx="2">
                  <c:v/>
                </c:pt>
                <c:pt idx="3">
                  <c:v/>
                </c:pt>
                <c:pt idx="4">
                  <c:v/>
                </c:pt>
                <c:pt idx="5">
                  <c:v/>
                </c:pt>
                <c:pt idx="6">
                  <c:v/>
                </c:pt>
                <c:pt idx="7">
                  <c:v/>
                </c:pt>
                <c:pt idx="8">
                  <c:v/>
                </c:pt>
                <c:pt idx="9">
                  <c:v/>
                </c:pt>
                <c:pt idx="10">
                  <c:v/>
                </c:pt>
                <c:pt idx="11">
                  <c:v/>
                </c:pt>
                <c:pt idx="12">
                  <c:v/>
                </c:pt>
                <c:pt idx="13">
                  <c:v/>
                </c:pt>
              </c:numCache>
            </c:numRef>
          </c:val>
        </c:ser>
        <c:gapWidth val="150"/>
        <c:shape val="box"/>
        <c:axId val="96138645"/>
        <c:axId val="30995469"/>
        <c:axId val="0"/>
      </c:bar3DChart>
      <c:catAx>
        <c:axId val="96138645"/>
        <c:scaling>
          <c:orientation val="minMax"/>
        </c:scaling>
        <c:delete val="0"/>
        <c:axPos val="b"/>
        <c:numFmt formatCode="General" sourceLinked="1"/>
        <c:majorTickMark val="none"/>
        <c:minorTickMark val="none"/>
        <c:tickLblPos val="nextTo"/>
        <c:spPr>
          <a:ln w="9360">
            <a:noFill/>
          </a:ln>
        </c:spPr>
        <c:txPr>
          <a:bodyPr/>
          <a:lstStyle/>
          <a:p>
            <a:pPr>
              <a:defRPr b="0" sz="900" spc="-1" strike="noStrike">
                <a:solidFill>
                  <a:srgbClr val="d9d9d9"/>
                </a:solidFill>
                <a:latin typeface="Calibri"/>
              </a:defRPr>
            </a:pPr>
          </a:p>
        </c:txPr>
        <c:crossAx val="30995469"/>
        <c:crosses val="autoZero"/>
        <c:auto val="1"/>
        <c:lblAlgn val="ctr"/>
        <c:lblOffset val="100"/>
      </c:catAx>
      <c:valAx>
        <c:axId val="30995469"/>
        <c:scaling>
          <c:orientation val="minMax"/>
          <c:max val="1"/>
          <c:min val="0"/>
        </c:scaling>
        <c:delete val="0"/>
        <c:axPos val="l"/>
        <c:majorGridlines>
          <c:spPr>
            <a:ln w="9360">
              <a:solidFill>
                <a:srgbClr val="808080"/>
              </a:solidFill>
              <a:round/>
            </a:ln>
          </c:spPr>
        </c:majorGridlines>
        <c:numFmt formatCode="0%" sourceLinked="0"/>
        <c:majorTickMark val="none"/>
        <c:minorTickMark val="none"/>
        <c:tickLblPos val="nextTo"/>
        <c:spPr>
          <a:ln w="9360">
            <a:noFill/>
          </a:ln>
        </c:spPr>
        <c:txPr>
          <a:bodyPr/>
          <a:lstStyle/>
          <a:p>
            <a:pPr>
              <a:defRPr b="0" sz="900" spc="-1" strike="noStrike">
                <a:solidFill>
                  <a:srgbClr val="d9d9d9"/>
                </a:solidFill>
                <a:latin typeface="Calibri"/>
              </a:defRPr>
            </a:pPr>
          </a:p>
        </c:txPr>
        <c:crossAx val="96138645"/>
        <c:crosses val="autoZero"/>
      </c:valAx>
    </c:plotArea>
    <c:plotVisOnly val="1"/>
    <c:dispBlanksAs val="gap"/>
  </c:chart>
  <c:spPr>
    <a:gradFill>
      <a:gsLst>
        <a:gs pos="0">
          <a:srgbClr val="595959"/>
        </a:gs>
        <a:gs pos="100000">
          <a:srgbClr val="262626"/>
        </a:gs>
      </a:gsLst>
      <a:path path="circle"/>
    </a:gra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38" strike="noStrike">
                <a:solidFill>
                  <a:srgbClr val="f2f2f2"/>
                </a:solidFill>
                <a:latin typeface="Calibri"/>
              </a:defRPr>
            </a:pPr>
            <a:r>
              <a:rPr b="1" sz="1600" spc="38" strike="noStrike">
                <a:solidFill>
                  <a:srgbClr val="f2f2f2"/>
                </a:solidFill>
                <a:latin typeface="Calibri"/>
              </a:rPr>
              <a:t>Répartition et maturité ISO 27002</a:t>
            </a:r>
          </a:p>
        </c:rich>
      </c:tx>
      <c:overlay val="0"/>
      <c:spPr>
        <a:noFill/>
        <a:ln>
          <a:noFill/>
        </a:ln>
      </c:spPr>
    </c:title>
    <c:autoTitleDeleted val="0"/>
    <c:view3D>
      <c:rotX val="30"/>
      <c:rotY val="0"/>
      <c:rAngAx val="0"/>
      <c:perspective val="30"/>
    </c:view3D>
    <c:floor>
      <c:spPr>
        <a:solidFill>
          <a:srgbClr val="d9d9d9"/>
        </a:solidFill>
        <a:ln>
          <a:noFill/>
        </a:ln>
      </c:spPr>
    </c:floor>
    <c:sideWall>
      <c:spPr>
        <a:solidFill>
          <a:srgbClr val="d9d9d9"/>
        </a:solidFill>
        <a:ln>
          <a:noFill/>
        </a:ln>
      </c:spPr>
    </c:sideWall>
    <c:backWall>
      <c:spPr>
        <a:solidFill>
          <a:srgbClr val="d9d9d9"/>
        </a:solidFill>
        <a:ln>
          <a:noFill/>
        </a:ln>
      </c:spPr>
    </c:backWall>
    <c:plotArea>
      <c:pie3DChart>
        <c:varyColors val="1"/>
        <c:ser>
          <c:idx val="0"/>
          <c:order val="0"/>
          <c:spPr>
            <a:solidFill>
              <a:srgbClr val="4f81bd"/>
            </a:solidFill>
            <a:ln>
              <a:noFill/>
            </a:ln>
          </c:spPr>
          <c:explosion val="0"/>
          <c:dPt>
            <c:idx val="0"/>
            <c:spPr>
              <a:solidFill>
                <a:srgbClr val="c00000"/>
              </a:solidFill>
              <a:ln>
                <a:noFill/>
              </a:ln>
            </c:spPr>
          </c:dPt>
          <c:dPt>
            <c:idx val="1"/>
            <c:spPr>
              <a:solidFill>
                <a:srgbClr val="ffc000"/>
              </a:solidFill>
              <a:ln>
                <a:noFill/>
              </a:ln>
            </c:spPr>
          </c:dPt>
          <c:dPt>
            <c:idx val="2"/>
            <c:spPr>
              <a:solidFill>
                <a:srgbClr val="ffff00"/>
              </a:solidFill>
              <a:ln>
                <a:noFill/>
              </a:ln>
            </c:spPr>
          </c:dPt>
          <c:dPt>
            <c:idx val="3"/>
            <c:spPr>
              <a:solidFill>
                <a:srgbClr val="92d050"/>
              </a:solidFill>
              <a:ln>
                <a:noFill/>
              </a:ln>
            </c:spPr>
          </c:dPt>
          <c:dLbls>
            <c:numFmt formatCode="General" sourceLinked="1"/>
            <c:dLbl>
              <c:idx val="0"/>
              <c:txPr>
                <a:bodyPr/>
                <a:lstStyle/>
                <a:p>
                  <a:pPr>
                    <a:defRPr b="0" sz="1000" spc="-1" strike="noStrike">
                      <a:latin typeface="Arial"/>
                    </a:defRPr>
                  </a:pPr>
                </a:p>
              </c:txPr>
              <c:dLblPos val="ctr"/>
              <c:showLegendKey val="0"/>
              <c:showVal val="0"/>
              <c:showCatName val="0"/>
              <c:showSerName val="0"/>
              <c:showPercent val="1"/>
            </c:dLbl>
            <c:dLbl>
              <c:idx val="1"/>
              <c:txPr>
                <a:bodyPr/>
                <a:lstStyle/>
                <a:p>
                  <a:pPr>
                    <a:defRPr b="0" sz="1000" spc="-1" strike="noStrike">
                      <a:latin typeface="Arial"/>
                    </a:defRPr>
                  </a:pPr>
                </a:p>
              </c:txPr>
              <c:dLblPos val="ctr"/>
              <c:showLegendKey val="0"/>
              <c:showVal val="0"/>
              <c:showCatName val="0"/>
              <c:showSerName val="0"/>
              <c:showPercent val="1"/>
            </c:dLbl>
            <c:dLbl>
              <c:idx val="2"/>
              <c:txPr>
                <a:bodyPr/>
                <a:lstStyle/>
                <a:p>
                  <a:pPr>
                    <a:defRPr b="0" sz="1000" spc="-1" strike="noStrike">
                      <a:latin typeface="Arial"/>
                    </a:defRPr>
                  </a:pPr>
                </a:p>
              </c:txPr>
              <c:dLblPos val="ctr"/>
              <c:showLegendKey val="0"/>
              <c:showVal val="0"/>
              <c:showCatName val="0"/>
              <c:showSerName val="0"/>
              <c:showPercent val="1"/>
            </c:dLbl>
            <c:dLbl>
              <c:idx val="3"/>
              <c:txPr>
                <a:bodyPr/>
                <a:lstStyle/>
                <a:p>
                  <a:pPr>
                    <a:defRPr b="0" sz="1000" spc="-1" strike="noStrike">
                      <a:latin typeface="Arial"/>
                    </a:defRPr>
                  </a:pPr>
                </a:p>
              </c:txPr>
              <c:dLblPos val="ctr"/>
              <c:showLegendKey val="0"/>
              <c:showVal val="0"/>
              <c:showCatName val="0"/>
              <c:showSerName val="0"/>
              <c:showPercent val="1"/>
            </c:dLbl>
            <c:txPr>
              <a:bodyPr/>
              <a:lstStyle/>
              <a:p>
                <a:pPr>
                  <a:defRPr b="0" sz="1000" spc="-1" strike="noStrike">
                    <a:latin typeface="Arial"/>
                  </a:defRPr>
                </a:pPr>
              </a:p>
            </c:txPr>
            <c:dLblPos val="ctr"/>
            <c:showLegendKey val="0"/>
            <c:showVal val="0"/>
            <c:showCatName val="0"/>
            <c:showSerName val="0"/>
            <c:showPercent val="1"/>
            <c:showLeaderLines val="0"/>
          </c:dLbls>
          <c:cat>
            <c:strRef>
              <c:f>'Synthèse ISO 27002'!$A$24:$A$27</c:f>
              <c:strCache>
                <c:ptCount val="4"/>
                <c:pt idx="0">
                  <c:v>NC Majeure</c:v>
                </c:pt>
                <c:pt idx="1">
                  <c:v>NC Mineure</c:v>
                </c:pt>
                <c:pt idx="2">
                  <c:v>Remarque</c:v>
                </c:pt>
                <c:pt idx="3">
                  <c:v>Conforme</c:v>
                </c:pt>
              </c:strCache>
            </c:strRef>
          </c:cat>
          <c:val>
            <c:numRef>
              <c:f>'Synthèse ISO 27002'!$B$24:$B$27</c:f>
              <c:numCache>
                <c:formatCode>General</c:formatCode>
                <c:ptCount val="4"/>
                <c:pt idx="0">
                  <c:v>0</c:v>
                </c:pt>
                <c:pt idx="1">
                  <c:v>0</c:v>
                </c:pt>
                <c:pt idx="2">
                  <c:v>0</c:v>
                </c:pt>
                <c:pt idx="3">
                  <c:v>0</c:v>
                </c:pt>
              </c:numCache>
            </c:numRef>
          </c:val>
        </c:ser>
      </c:pie3DChart>
    </c:plotArea>
    <c:legend>
      <c:legendPos val="b"/>
      <c:overlay val="0"/>
      <c:spPr>
        <a:noFill/>
        <a:ln>
          <a:noFill/>
        </a:ln>
      </c:spPr>
      <c:txPr>
        <a:bodyPr/>
        <a:lstStyle/>
        <a:p>
          <a:pPr>
            <a:defRPr b="0" sz="900" spc="-1" strike="noStrike">
              <a:solidFill>
                <a:srgbClr val="d9d9d9"/>
              </a:solidFill>
              <a:latin typeface="Calibri"/>
            </a:defRPr>
          </a:pPr>
        </a:p>
      </c:txPr>
    </c:legend>
    <c:plotVisOnly val="1"/>
    <c:dispBlanksAs val="gap"/>
  </c:chart>
  <c:spPr>
    <a:gradFill>
      <a:gsLst>
        <a:gs pos="0">
          <a:srgbClr val="595959"/>
        </a:gs>
        <a:gs pos="100000">
          <a:srgbClr val="262626"/>
        </a:gs>
      </a:gsLst>
      <a:path path="circle"/>
    </a:gra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3452760</xdr:colOff>
      <xdr:row>1</xdr:row>
      <xdr:rowOff>26280</xdr:rowOff>
    </xdr:to>
    <xdr:pic>
      <xdr:nvPicPr>
        <xdr:cNvPr id="0" name="Image 1" descr=""/>
        <xdr:cNvPicPr/>
      </xdr:nvPicPr>
      <xdr:blipFill>
        <a:blip r:embed="rId1"/>
        <a:stretch/>
      </xdr:blipFill>
      <xdr:spPr>
        <a:xfrm>
          <a:off x="0" y="0"/>
          <a:ext cx="3452760" cy="2051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436320</xdr:colOff>
      <xdr:row>2</xdr:row>
      <xdr:rowOff>133200</xdr:rowOff>
    </xdr:from>
    <xdr:to>
      <xdr:col>12</xdr:col>
      <xdr:colOff>775440</xdr:colOff>
      <xdr:row>29</xdr:row>
      <xdr:rowOff>60840</xdr:rowOff>
    </xdr:to>
    <xdr:graphicFrame>
      <xdr:nvGraphicFramePr>
        <xdr:cNvPr id="1" name="Graphe ISO 27001"/>
        <xdr:cNvGraphicFramePr/>
      </xdr:nvGraphicFramePr>
      <xdr:xfrm>
        <a:off x="5851440" y="564840"/>
        <a:ext cx="9705240" cy="498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431640</xdr:colOff>
      <xdr:row>29</xdr:row>
      <xdr:rowOff>104400</xdr:rowOff>
    </xdr:from>
    <xdr:to>
      <xdr:col>12</xdr:col>
      <xdr:colOff>770760</xdr:colOff>
      <xdr:row>56</xdr:row>
      <xdr:rowOff>29160</xdr:rowOff>
    </xdr:to>
    <xdr:graphicFrame>
      <xdr:nvGraphicFramePr>
        <xdr:cNvPr id="2" name="Graphe ISO 27001"/>
        <xdr:cNvGraphicFramePr/>
      </xdr:nvGraphicFramePr>
      <xdr:xfrm>
        <a:off x="5846760" y="5596920"/>
        <a:ext cx="9705240" cy="4896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257040</xdr:colOff>
      <xdr:row>1</xdr:row>
      <xdr:rowOff>139680</xdr:rowOff>
    </xdr:from>
    <xdr:to>
      <xdr:col>12</xdr:col>
      <xdr:colOff>513000</xdr:colOff>
      <xdr:row>30</xdr:row>
      <xdr:rowOff>57600</xdr:rowOff>
    </xdr:to>
    <xdr:graphicFrame>
      <xdr:nvGraphicFramePr>
        <xdr:cNvPr id="3" name="Graphe ISO 27001"/>
        <xdr:cNvGraphicFramePr/>
      </xdr:nvGraphicFramePr>
      <xdr:xfrm>
        <a:off x="7386480" y="330120"/>
        <a:ext cx="10633320" cy="5391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253800</xdr:colOff>
      <xdr:row>31</xdr:row>
      <xdr:rowOff>60480</xdr:rowOff>
    </xdr:from>
    <xdr:to>
      <xdr:col>12</xdr:col>
      <xdr:colOff>525600</xdr:colOff>
      <xdr:row>50</xdr:row>
      <xdr:rowOff>169920</xdr:rowOff>
    </xdr:to>
    <xdr:graphicFrame>
      <xdr:nvGraphicFramePr>
        <xdr:cNvPr id="4" name="Graphique 4"/>
        <xdr:cNvGraphicFramePr/>
      </xdr:nvGraphicFramePr>
      <xdr:xfrm>
        <a:off x="7383240" y="5908680"/>
        <a:ext cx="10649160" cy="3608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RowHeight="14.5" zeroHeight="false" outlineLevelRow="0" outlineLevelCol="0"/>
  <cols>
    <col collapsed="false" customWidth="true" hidden="false" outlineLevel="0" max="1" min="1" style="0" width="209.37"/>
    <col collapsed="false" customWidth="true" hidden="false" outlineLevel="0" max="1025" min="2" style="0" width="10.53"/>
  </cols>
  <sheetData>
    <row r="1" customFormat="false" ht="159.5" hidden="false" customHeight="true" outlineLevel="0" collapsed="false"/>
    <row r="2" customFormat="false" ht="15" hidden="false" customHeight="false" outlineLevel="0" collapsed="false">
      <c r="A2" s="1"/>
    </row>
    <row r="3" customFormat="false" ht="19" hidden="false" customHeight="false" outlineLevel="0" collapsed="false">
      <c r="A3" s="2" t="s">
        <v>0</v>
      </c>
    </row>
    <row r="4" customFormat="false" ht="159.5" hidden="false" customHeight="false" outlineLevel="0" collapsed="false">
      <c r="A4" s="3" t="s">
        <v>1</v>
      </c>
    </row>
    <row r="5" customFormat="false" ht="15" hidden="false" customHeight="false" outlineLevel="0" collapsed="false"/>
    <row r="6" customFormat="false" ht="19" hidden="false" customHeight="false" outlineLevel="0" collapsed="false">
      <c r="A6" s="2" t="s">
        <v>2</v>
      </c>
    </row>
    <row r="7" customFormat="false" ht="29" hidden="false" customHeight="false" outlineLevel="0" collapsed="false">
      <c r="A7" s="3" t="s">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B42" activeCellId="0" sqref="B42"/>
    </sheetView>
  </sheetViews>
  <sheetFormatPr defaultRowHeight="14.5" zeroHeight="false" outlineLevelRow="0" outlineLevelCol="0"/>
  <cols>
    <col collapsed="false" customWidth="true" hidden="false" outlineLevel="0" max="1" min="1" style="0" width="56.36"/>
    <col collapsed="false" customWidth="true" hidden="false" outlineLevel="0" max="2" min="2" style="0" width="14.83"/>
    <col collapsed="false" customWidth="true" hidden="false" outlineLevel="0" max="3" min="3" style="0" width="68.36"/>
    <col collapsed="false" customWidth="true" hidden="false" outlineLevel="0" max="4" min="4" style="0" width="8"/>
    <col collapsed="false" customWidth="true" hidden="false" outlineLevel="0" max="5" min="5" style="0" width="10.54"/>
    <col collapsed="false" customWidth="true" hidden="false" outlineLevel="0" max="6" min="6" style="0" width="14.36"/>
    <col collapsed="false" customWidth="true" hidden="false" outlineLevel="0" max="1025" min="7" style="0" width="10.53"/>
  </cols>
  <sheetData>
    <row r="1" customFormat="false" ht="19" hidden="false" customHeight="false" outlineLevel="0" collapsed="false">
      <c r="A1" s="4" t="s">
        <v>4</v>
      </c>
      <c r="B1" s="4" t="s">
        <v>5</v>
      </c>
      <c r="C1" s="4" t="s">
        <v>6</v>
      </c>
      <c r="D1" s="4" t="s">
        <v>7</v>
      </c>
      <c r="E1" s="4" t="s">
        <v>8</v>
      </c>
      <c r="F1" s="4" t="s">
        <v>9</v>
      </c>
    </row>
    <row r="2" customFormat="false" ht="14.5" hidden="false" customHeight="false" outlineLevel="0" collapsed="false">
      <c r="A2" s="5"/>
      <c r="C2" s="5"/>
    </row>
    <row r="3" customFormat="false" ht="14.5" hidden="false" customHeight="false" outlineLevel="0" collapsed="false">
      <c r="A3" s="6" t="s">
        <v>10</v>
      </c>
      <c r="B3" s="6"/>
      <c r="C3" s="6"/>
      <c r="D3" s="6" t="e">
        <f aca="false">ROUND(SUM(F4:F7)/SUM(E4:E7),2)</f>
        <v>#N/A</v>
      </c>
      <c r="E3" s="6"/>
      <c r="F3" s="6"/>
    </row>
    <row r="4" customFormat="false" ht="55.2" hidden="false" customHeight="false" outlineLevel="0" collapsed="false">
      <c r="A4" s="7" t="s">
        <v>11</v>
      </c>
      <c r="B4" s="8"/>
      <c r="C4" s="9"/>
      <c r="D4" s="10" t="e">
        <f aca="false">INDEX('Liste déroulante'!$A$3:$B$6,MATCH(B4,Conformité,0),2)</f>
        <v>#N/A</v>
      </c>
      <c r="E4" s="10" t="n">
        <v>1</v>
      </c>
      <c r="F4" s="10" t="e">
        <f aca="false">D4*E4</f>
        <v>#N/A</v>
      </c>
    </row>
    <row r="5" customFormat="false" ht="41.75" hidden="false" customHeight="false" outlineLevel="0" collapsed="false">
      <c r="A5" s="7" t="s">
        <v>12</v>
      </c>
      <c r="B5" s="8"/>
      <c r="C5" s="9"/>
      <c r="D5" s="10" t="e">
        <f aca="false">INDEX('Liste déroulante'!$A$3:$B$6,MATCH(B5,Conformité,0),2)</f>
        <v>#N/A</v>
      </c>
      <c r="E5" s="10" t="n">
        <v>1</v>
      </c>
      <c r="F5" s="10" t="e">
        <f aca="false">D5*E5</f>
        <v>#N/A</v>
      </c>
    </row>
    <row r="6" customFormat="false" ht="28.35" hidden="false" customHeight="false" outlineLevel="0" collapsed="false">
      <c r="A6" s="7" t="s">
        <v>13</v>
      </c>
      <c r="B6" s="8"/>
      <c r="C6" s="9"/>
      <c r="D6" s="10" t="e">
        <f aca="false">INDEX('Liste déroulante'!$A$3:$B$6,MATCH(B6,Conformité,0),2)</f>
        <v>#N/A</v>
      </c>
      <c r="E6" s="10" t="n">
        <v>1</v>
      </c>
      <c r="F6" s="10" t="e">
        <f aca="false">D6*E6</f>
        <v>#N/A</v>
      </c>
    </row>
    <row r="7" customFormat="false" ht="28.35" hidden="false" customHeight="false" outlineLevel="0" collapsed="false">
      <c r="A7" s="7" t="s">
        <v>14</v>
      </c>
      <c r="B7" s="8"/>
      <c r="C7" s="9"/>
      <c r="D7" s="10" t="e">
        <f aca="false">INDEX('Liste déroulante'!$A$3:$B$6,MATCH(B7,Conformité,0),2)</f>
        <v>#N/A</v>
      </c>
      <c r="E7" s="10" t="n">
        <v>1</v>
      </c>
      <c r="F7" s="10" t="e">
        <f aca="false">D7*E7</f>
        <v>#N/A</v>
      </c>
    </row>
    <row r="8" customFormat="false" ht="14.5" hidden="false" customHeight="false" outlineLevel="0" collapsed="false">
      <c r="A8" s="11"/>
      <c r="B8" s="12"/>
      <c r="C8" s="13"/>
      <c r="D8" s="14"/>
      <c r="E8" s="12"/>
      <c r="F8" s="12"/>
    </row>
    <row r="9" customFormat="false" ht="14.5" hidden="false" customHeight="false" outlineLevel="0" collapsed="false">
      <c r="A9" s="6" t="s">
        <v>15</v>
      </c>
      <c r="B9" s="6"/>
      <c r="C9" s="6"/>
      <c r="D9" s="6" t="e">
        <f aca="false">ROUND(SUM(F10:F12)/SUM(E10:E12),2)</f>
        <v>#N/A</v>
      </c>
      <c r="E9" s="6"/>
      <c r="F9" s="6"/>
    </row>
    <row r="10" customFormat="false" ht="28.35" hidden="false" customHeight="false" outlineLevel="0" collapsed="false">
      <c r="A10" s="7" t="s">
        <v>16</v>
      </c>
      <c r="B10" s="8"/>
      <c r="C10" s="9"/>
      <c r="D10" s="10" t="e">
        <f aca="false">INDEX('Liste déroulante'!$A$3:$B$6,MATCH(B10,Conformité,0),2)</f>
        <v>#N/A</v>
      </c>
      <c r="E10" s="10" t="n">
        <v>1</v>
      </c>
      <c r="F10" s="10" t="e">
        <f aca="false">D10*E10</f>
        <v>#N/A</v>
      </c>
    </row>
    <row r="11" customFormat="false" ht="41.75" hidden="false" customHeight="false" outlineLevel="0" collapsed="false">
      <c r="A11" s="7" t="s">
        <v>17</v>
      </c>
      <c r="B11" s="8"/>
      <c r="C11" s="9"/>
      <c r="D11" s="10" t="e">
        <f aca="false">INDEX('Liste déroulante'!$A$3:$B$6,MATCH(B11,Conformité,0),2)</f>
        <v>#N/A</v>
      </c>
      <c r="E11" s="10" t="n">
        <v>1</v>
      </c>
      <c r="F11" s="10" t="e">
        <f aca="false">D11*E11</f>
        <v>#N/A</v>
      </c>
    </row>
    <row r="12" customFormat="false" ht="28.35" hidden="false" customHeight="false" outlineLevel="0" collapsed="false">
      <c r="A12" s="7" t="s">
        <v>18</v>
      </c>
      <c r="B12" s="8"/>
      <c r="C12" s="9"/>
      <c r="D12" s="10" t="e">
        <f aca="false">INDEX('Liste déroulante'!$A$3:$B$6,MATCH(B12,Conformité,0),2)</f>
        <v>#N/A</v>
      </c>
      <c r="E12" s="10" t="n">
        <v>1</v>
      </c>
      <c r="F12" s="10" t="e">
        <f aca="false">D12*E12</f>
        <v>#N/A</v>
      </c>
    </row>
    <row r="13" customFormat="false" ht="14.5" hidden="false" customHeight="false" outlineLevel="0" collapsed="false">
      <c r="A13" s="11"/>
      <c r="B13" s="12"/>
      <c r="C13" s="13"/>
      <c r="D13" s="14"/>
      <c r="E13" s="12"/>
      <c r="F13" s="12"/>
    </row>
    <row r="14" customFormat="false" ht="14.5" hidden="false" customHeight="false" outlineLevel="0" collapsed="false">
      <c r="A14" s="6" t="s">
        <v>19</v>
      </c>
      <c r="B14" s="6"/>
      <c r="C14" s="6"/>
      <c r="D14" s="6" t="e">
        <f aca="false">(F15+F19)/(E15+E19)</f>
        <v>#N/A</v>
      </c>
      <c r="E14" s="6"/>
      <c r="F14" s="6"/>
    </row>
    <row r="15" customFormat="false" ht="14.5" hidden="false" customHeight="false" outlineLevel="0" collapsed="false">
      <c r="A15" s="15" t="s">
        <v>20</v>
      </c>
      <c r="B15" s="12"/>
      <c r="C15" s="13"/>
      <c r="D15" s="16" t="e">
        <f aca="false">ROUND(SUM(F16:F18)/SUM(E16:E18),2)</f>
        <v>#N/A</v>
      </c>
      <c r="E15" s="10" t="n">
        <v>1</v>
      </c>
      <c r="F15" s="10" t="e">
        <f aca="false">D15*E15</f>
        <v>#N/A</v>
      </c>
    </row>
    <row r="16" customFormat="false" ht="41.75" hidden="false" customHeight="false" outlineLevel="0" collapsed="false">
      <c r="A16" s="17" t="s">
        <v>21</v>
      </c>
      <c r="B16" s="8"/>
      <c r="C16" s="9"/>
      <c r="D16" s="18" t="e">
        <f aca="false">INDEX('Liste déroulante'!$A$3:$B$6,MATCH(B16,Conformité,0),2)</f>
        <v>#N/A</v>
      </c>
      <c r="E16" s="18" t="n">
        <v>1</v>
      </c>
      <c r="F16" s="18" t="e">
        <f aca="false">D16*E16</f>
        <v>#N/A</v>
      </c>
    </row>
    <row r="17" customFormat="false" ht="68.65" hidden="false" customHeight="false" outlineLevel="0" collapsed="false">
      <c r="A17" s="17" t="s">
        <v>22</v>
      </c>
      <c r="B17" s="8"/>
      <c r="C17" s="19"/>
      <c r="D17" s="18" t="e">
        <f aca="false">INDEX('Liste déroulante'!$A$3:$B$6,MATCH(B17,Conformité,0),2)</f>
        <v>#N/A</v>
      </c>
      <c r="E17" s="18" t="n">
        <v>3</v>
      </c>
      <c r="F17" s="18" t="e">
        <f aca="false">D17*E17</f>
        <v>#N/A</v>
      </c>
    </row>
    <row r="18" customFormat="false" ht="95.5" hidden="false" customHeight="false" outlineLevel="0" collapsed="false">
      <c r="A18" s="17" t="s">
        <v>23</v>
      </c>
      <c r="B18" s="8"/>
      <c r="C18" s="19"/>
      <c r="D18" s="18" t="e">
        <f aca="false">INDEX('Liste déroulante'!$A$3:$B$6,MATCH(B18,Conformité,0),2)</f>
        <v>#N/A</v>
      </c>
      <c r="E18" s="18" t="n">
        <v>3</v>
      </c>
      <c r="F18" s="18" t="e">
        <f aca="false">D18*E18</f>
        <v>#N/A</v>
      </c>
    </row>
    <row r="19" customFormat="false" ht="108.95" hidden="false" customHeight="false" outlineLevel="0" collapsed="false">
      <c r="A19" s="7" t="s">
        <v>24</v>
      </c>
      <c r="B19" s="8"/>
      <c r="C19" s="19"/>
      <c r="D19" s="10" t="e">
        <f aca="false">INDEX('Liste déroulante'!$A$3:$B$6,MATCH(B19,Conformité,0),2)</f>
        <v>#N/A</v>
      </c>
      <c r="E19" s="10" t="n">
        <v>1</v>
      </c>
      <c r="F19" s="10" t="e">
        <f aca="false">D19*E19</f>
        <v>#N/A</v>
      </c>
    </row>
    <row r="20" customFormat="false" ht="14.5" hidden="false" customHeight="false" outlineLevel="0" collapsed="false">
      <c r="A20" s="11"/>
      <c r="B20" s="12"/>
      <c r="C20" s="13"/>
      <c r="D20" s="14"/>
      <c r="E20" s="12"/>
      <c r="F20" s="12"/>
    </row>
    <row r="21" customFormat="false" ht="14.5" hidden="false" customHeight="false" outlineLevel="0" collapsed="false">
      <c r="A21" s="6" t="s">
        <v>25</v>
      </c>
      <c r="B21" s="6"/>
      <c r="C21" s="6"/>
      <c r="D21" s="6" t="e">
        <f aca="false">ROUND(SUM(F22:F26)/SUM(E22:E26),2)</f>
        <v>#N/A</v>
      </c>
      <c r="E21" s="6"/>
      <c r="F21" s="6"/>
    </row>
    <row r="22" customFormat="false" ht="28.35" hidden="false" customHeight="false" outlineLevel="0" collapsed="false">
      <c r="A22" s="7" t="s">
        <v>26</v>
      </c>
      <c r="B22" s="8"/>
      <c r="C22" s="19"/>
      <c r="D22" s="10" t="e">
        <f aca="false">INDEX('Liste déroulante'!$A$3:$B$6,MATCH(B22,Conformité,0),2)</f>
        <v>#N/A</v>
      </c>
      <c r="E22" s="10" t="n">
        <v>1</v>
      </c>
      <c r="F22" s="10" t="e">
        <f aca="false">D22*E22</f>
        <v>#N/A</v>
      </c>
    </row>
    <row r="23" customFormat="false" ht="41.75" hidden="false" customHeight="false" outlineLevel="0" collapsed="false">
      <c r="A23" s="7" t="s">
        <v>27</v>
      </c>
      <c r="B23" s="8"/>
      <c r="C23" s="19"/>
      <c r="D23" s="10" t="e">
        <f aca="false">INDEX('Liste déroulante'!$A$3:$B$6,MATCH(B23,Conformité,0),2)</f>
        <v>#N/A</v>
      </c>
      <c r="E23" s="10" t="n">
        <v>1</v>
      </c>
      <c r="F23" s="10" t="e">
        <f aca="false">D23*E23</f>
        <v>#N/A</v>
      </c>
    </row>
    <row r="24" customFormat="false" ht="41.75" hidden="false" customHeight="false" outlineLevel="0" collapsed="false">
      <c r="A24" s="7" t="s">
        <v>28</v>
      </c>
      <c r="B24" s="8"/>
      <c r="C24" s="19"/>
      <c r="D24" s="10" t="e">
        <f aca="false">INDEX('Liste déroulante'!$A$3:$B$6,MATCH(B24,Conformité,0),2)</f>
        <v>#N/A</v>
      </c>
      <c r="E24" s="10" t="n">
        <v>3</v>
      </c>
      <c r="F24" s="10" t="e">
        <f aca="false">D24*E24</f>
        <v>#N/A</v>
      </c>
    </row>
    <row r="25" customFormat="false" ht="28.35" hidden="false" customHeight="false" outlineLevel="0" collapsed="false">
      <c r="A25" s="7" t="s">
        <v>29</v>
      </c>
      <c r="B25" s="8"/>
      <c r="C25" s="19"/>
      <c r="D25" s="10" t="e">
        <f aca="false">INDEX('Liste déroulante'!$A$3:$B$6,MATCH(B25,Conformité,0),2)</f>
        <v>#N/A</v>
      </c>
      <c r="E25" s="10" t="n">
        <v>1</v>
      </c>
      <c r="F25" s="10" t="e">
        <f aca="false">D25*E25</f>
        <v>#N/A</v>
      </c>
    </row>
    <row r="26" customFormat="false" ht="14.5" hidden="false" customHeight="false" outlineLevel="0" collapsed="false">
      <c r="A26" s="20" t="s">
        <v>30</v>
      </c>
      <c r="B26" s="21"/>
      <c r="C26" s="22"/>
      <c r="D26" s="16" t="e">
        <f aca="false">ROUND(SUM(F27:F29)/SUM(E27:E29),2)</f>
        <v>#N/A</v>
      </c>
      <c r="E26" s="10" t="n">
        <v>2</v>
      </c>
      <c r="F26" s="10" t="e">
        <f aca="false">D26*E26</f>
        <v>#N/A</v>
      </c>
    </row>
    <row r="27" customFormat="false" ht="41.75" hidden="false" customHeight="false" outlineLevel="0" collapsed="false">
      <c r="A27" s="17" t="s">
        <v>31</v>
      </c>
      <c r="B27" s="8"/>
      <c r="C27" s="19"/>
      <c r="D27" s="18" t="e">
        <f aca="false">INDEX('Liste déroulante'!$A$3:$B$6,MATCH(B27,Conformité,0),2)</f>
        <v>#N/A</v>
      </c>
      <c r="E27" s="18" t="n">
        <v>1</v>
      </c>
      <c r="F27" s="18" t="e">
        <f aca="false">D27*E27</f>
        <v>#N/A</v>
      </c>
    </row>
    <row r="28" customFormat="false" ht="41.75" hidden="false" customHeight="false" outlineLevel="0" collapsed="false">
      <c r="A28" s="17" t="s">
        <v>32</v>
      </c>
      <c r="B28" s="8"/>
      <c r="C28" s="19"/>
      <c r="D28" s="18" t="e">
        <f aca="false">INDEX('Liste déroulante'!$A$3:$B$6,MATCH(B28,Conformité,0),2)</f>
        <v>#N/A</v>
      </c>
      <c r="E28" s="18" t="n">
        <v>3</v>
      </c>
      <c r="F28" s="18" t="e">
        <f aca="false">D28*E28</f>
        <v>#N/A</v>
      </c>
    </row>
    <row r="29" customFormat="false" ht="41.75" hidden="false" customHeight="false" outlineLevel="0" collapsed="false">
      <c r="A29" s="17" t="s">
        <v>33</v>
      </c>
      <c r="B29" s="8"/>
      <c r="C29" s="19"/>
      <c r="D29" s="18" t="e">
        <f aca="false">INDEX('Liste déroulante'!$A$3:$B$6,MATCH(B29,Conformité,0),2)</f>
        <v>#N/A</v>
      </c>
      <c r="E29" s="18" t="n">
        <v>3</v>
      </c>
      <c r="F29" s="18" t="e">
        <f aca="false">D29*E29</f>
        <v>#N/A</v>
      </c>
    </row>
    <row r="30" customFormat="false" ht="14.5" hidden="false" customHeight="false" outlineLevel="0" collapsed="false">
      <c r="A30" s="11"/>
      <c r="B30" s="12"/>
      <c r="C30" s="13"/>
      <c r="D30" s="14"/>
      <c r="E30" s="12"/>
      <c r="F30" s="12"/>
    </row>
    <row r="31" customFormat="false" ht="14.5" hidden="false" customHeight="false" outlineLevel="0" collapsed="false">
      <c r="A31" s="6" t="s">
        <v>34</v>
      </c>
      <c r="B31" s="6"/>
      <c r="C31" s="6"/>
      <c r="D31" s="6" t="e">
        <f aca="false">ROUND(SUM(F32:F34)/SUM(E32:E34),2)</f>
        <v>#N/A</v>
      </c>
      <c r="E31" s="6"/>
      <c r="F31" s="6"/>
    </row>
    <row r="32" customFormat="false" ht="28.35" hidden="false" customHeight="false" outlineLevel="0" collapsed="false">
      <c r="A32" s="7" t="s">
        <v>35</v>
      </c>
      <c r="B32" s="8"/>
      <c r="C32" s="19"/>
      <c r="D32" s="10" t="e">
        <f aca="false">INDEX('Liste déroulante'!$A$3:$B$6,MATCH(B32,Conformité,0),2)</f>
        <v>#N/A</v>
      </c>
      <c r="E32" s="10" t="n">
        <v>1</v>
      </c>
      <c r="F32" s="10" t="e">
        <f aca="false">D32*E32</f>
        <v>#N/A</v>
      </c>
    </row>
    <row r="33" customFormat="false" ht="55.2" hidden="false" customHeight="false" outlineLevel="0" collapsed="false">
      <c r="A33" s="7" t="s">
        <v>36</v>
      </c>
      <c r="B33" s="8"/>
      <c r="C33" s="19"/>
      <c r="D33" s="10" t="e">
        <f aca="false">INDEX('Liste déroulante'!$A$3:$B$6,MATCH(B33,Conformité,0),2)</f>
        <v>#N/A</v>
      </c>
      <c r="E33" s="10" t="n">
        <v>1</v>
      </c>
      <c r="F33" s="10" t="e">
        <f aca="false">D33*E33</f>
        <v>#N/A</v>
      </c>
    </row>
    <row r="34" customFormat="false" ht="55.2" hidden="false" customHeight="false" outlineLevel="0" collapsed="false">
      <c r="A34" s="7" t="s">
        <v>37</v>
      </c>
      <c r="B34" s="8"/>
      <c r="C34" s="19"/>
      <c r="D34" s="10" t="e">
        <f aca="false">INDEX('Liste déroulante'!$A$3:$B$6,MATCH(B34,Conformité,0),2)</f>
        <v>#N/A</v>
      </c>
      <c r="E34" s="10" t="n">
        <v>3</v>
      </c>
      <c r="F34" s="10" t="e">
        <f aca="false">D34*E34</f>
        <v>#N/A</v>
      </c>
    </row>
    <row r="35" customFormat="false" ht="14.5" hidden="false" customHeight="false" outlineLevel="0" collapsed="false">
      <c r="A35" s="11"/>
      <c r="B35" s="12"/>
      <c r="C35" s="13"/>
      <c r="D35" s="14"/>
      <c r="E35" s="12"/>
      <c r="F35" s="12"/>
    </row>
    <row r="36" customFormat="false" ht="14.5" hidden="false" customHeight="false" outlineLevel="0" collapsed="false">
      <c r="A36" s="6" t="s">
        <v>38</v>
      </c>
      <c r="B36" s="6"/>
      <c r="C36" s="6"/>
      <c r="D36" s="6" t="e">
        <f aca="false">ROUND(SUM(F37:F39)/SUM(E37:E39),2)</f>
        <v>#N/A</v>
      </c>
      <c r="E36" s="6"/>
      <c r="F36" s="6"/>
    </row>
    <row r="37" customFormat="false" ht="55.2" hidden="false" customHeight="false" outlineLevel="0" collapsed="false">
      <c r="A37" s="7" t="s">
        <v>39</v>
      </c>
      <c r="B37" s="8"/>
      <c r="C37" s="19"/>
      <c r="D37" s="10" t="e">
        <f aca="false">INDEX('Liste déroulante'!$A$3:$B$6,MATCH(B37,Conformité,0),2)</f>
        <v>#N/A</v>
      </c>
      <c r="E37" s="10" t="n">
        <v>1</v>
      </c>
      <c r="F37" s="10" t="e">
        <f aca="false">D37*E37</f>
        <v>#N/A</v>
      </c>
    </row>
    <row r="38" customFormat="false" ht="55.2" hidden="false" customHeight="false" outlineLevel="0" collapsed="false">
      <c r="A38" s="7" t="s">
        <v>40</v>
      </c>
      <c r="B38" s="8"/>
      <c r="C38" s="19"/>
      <c r="D38" s="10" t="e">
        <f aca="false">INDEX('Liste déroulante'!$A$3:$B$6,MATCH(B38,Conformité,0),2)</f>
        <v>#N/A</v>
      </c>
      <c r="E38" s="10" t="n">
        <v>1</v>
      </c>
      <c r="F38" s="10" t="e">
        <f aca="false">D38*E38</f>
        <v>#N/A</v>
      </c>
    </row>
    <row r="39" customFormat="false" ht="41.75" hidden="false" customHeight="false" outlineLevel="0" collapsed="false">
      <c r="A39" s="7" t="s">
        <v>41</v>
      </c>
      <c r="B39" s="8"/>
      <c r="C39" s="19"/>
      <c r="D39" s="10" t="e">
        <f aca="false">INDEX('Liste déroulante'!$A$3:$B$6,MATCH(B39,Conformité,0),2)</f>
        <v>#N/A</v>
      </c>
      <c r="E39" s="10" t="n">
        <v>3</v>
      </c>
      <c r="F39" s="10" t="e">
        <f aca="false">D39*E39</f>
        <v>#N/A</v>
      </c>
    </row>
    <row r="40" customFormat="false" ht="14.5" hidden="false" customHeight="false" outlineLevel="0" collapsed="false">
      <c r="A40" s="5"/>
      <c r="C40" s="13"/>
      <c r="D40" s="14"/>
    </row>
    <row r="41" customFormat="false" ht="14.5" hidden="false" customHeight="false" outlineLevel="0" collapsed="false">
      <c r="A41" s="6" t="s">
        <v>42</v>
      </c>
      <c r="B41" s="6"/>
      <c r="C41" s="6"/>
      <c r="D41" s="6" t="e">
        <f aca="false">ROUND(SUM(F42:F43)/SUM(E42:E43),2)</f>
        <v>#N/A</v>
      </c>
      <c r="E41" s="6"/>
      <c r="F41" s="6"/>
    </row>
    <row r="42" customFormat="false" ht="41.75" hidden="false" customHeight="false" outlineLevel="0" collapsed="false">
      <c r="A42" s="7" t="s">
        <v>43</v>
      </c>
      <c r="B42" s="8"/>
      <c r="C42" s="19"/>
      <c r="D42" s="10" t="e">
        <f aca="false">INDEX('Liste déroulante'!$A$3:$B$6,MATCH(B42,Conformité,0),2)</f>
        <v>#N/A</v>
      </c>
      <c r="E42" s="10" t="n">
        <v>1</v>
      </c>
      <c r="F42" s="10" t="e">
        <f aca="false">D42*E42</f>
        <v>#N/A</v>
      </c>
    </row>
    <row r="43" customFormat="false" ht="14.9" hidden="false" customHeight="false" outlineLevel="0" collapsed="false">
      <c r="A43" s="7" t="s">
        <v>44</v>
      </c>
      <c r="B43" s="8"/>
      <c r="C43" s="19"/>
      <c r="D43" s="10" t="e">
        <f aca="false">INDEX('Liste déroulante'!$A$3:$B$6,MATCH(B43,Conformité,0),2)</f>
        <v>#N/A</v>
      </c>
      <c r="E43" s="10" t="n">
        <v>1</v>
      </c>
      <c r="F43" s="10" t="e">
        <f aca="false">D43*E43</f>
        <v>#N/A</v>
      </c>
    </row>
  </sheetData>
  <conditionalFormatting sqref="B7">
    <cfRule type="expression" priority="2" aboveAverage="0" equalAverage="0" bottom="0" percent="0" rank="0" text="" dxfId="0">
      <formula>B7="NC Majeure"</formula>
    </cfRule>
  </conditionalFormatting>
  <conditionalFormatting sqref="B10:B12">
    <cfRule type="expression" priority="3" aboveAverage="0" equalAverage="0" bottom="0" percent="0" rank="0" text="" dxfId="0">
      <formula>B10="NC Majeure"</formula>
    </cfRule>
  </conditionalFormatting>
  <conditionalFormatting sqref="B16:B18">
    <cfRule type="expression" priority="4" aboveAverage="0" equalAverage="0" bottom="0" percent="0" rank="0" text="" dxfId="0">
      <formula>B16="NC Majeure"</formula>
    </cfRule>
  </conditionalFormatting>
  <conditionalFormatting sqref="B19">
    <cfRule type="expression" priority="5" aboveAverage="0" equalAverage="0" bottom="0" percent="0" rank="0" text="" dxfId="0">
      <formula>B19="NC Majeure"</formula>
    </cfRule>
  </conditionalFormatting>
  <conditionalFormatting sqref="B25">
    <cfRule type="expression" priority="6" aboveAverage="0" equalAverage="0" bottom="0" percent="0" rank="0" text="" dxfId="0">
      <formula>B25="NC Majeure"</formula>
    </cfRule>
  </conditionalFormatting>
  <conditionalFormatting sqref="B26">
    <cfRule type="expression" priority="7" aboveAverage="0" equalAverage="0" bottom="0" percent="0" rank="0" text="" dxfId="0">
      <formula>B26="NC Majeure"</formula>
    </cfRule>
  </conditionalFormatting>
  <conditionalFormatting sqref="B27:B29">
    <cfRule type="expression" priority="8" aboveAverage="0" equalAverage="0" bottom="0" percent="0" rank="0" text="" dxfId="0">
      <formula>B27="NC Majeure"</formula>
    </cfRule>
  </conditionalFormatting>
  <dataValidations count="1">
    <dataValidation allowBlank="true" operator="equal" showDropDown="false" showErrorMessage="true" showInputMessage="true" sqref="B4:B7 B10:B12 B16:B19 B22:B29 B32:B34 B37:B39 B42:B43" type="list">
      <formula1>Conformité</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3" activeCellId="0" sqref="N13"/>
    </sheetView>
  </sheetViews>
  <sheetFormatPr defaultRowHeight="14.5" zeroHeight="false" outlineLevelRow="0" outlineLevelCol="0"/>
  <cols>
    <col collapsed="false" customWidth="true" hidden="false" outlineLevel="0" max="1" min="1" style="0" width="50.37"/>
    <col collapsed="false" customWidth="true" hidden="false" outlineLevel="0" max="1025" min="2" style="0" width="10.53"/>
  </cols>
  <sheetData>
    <row r="1" customFormat="false" ht="15" hidden="false" customHeight="false" outlineLevel="0" collapsed="false"/>
    <row r="2" customFormat="false" ht="19" hidden="false" customHeight="false" outlineLevel="0" collapsed="false">
      <c r="A2" s="23" t="s">
        <v>45</v>
      </c>
    </row>
    <row r="3" customFormat="false" ht="15" hidden="false" customHeight="false" outlineLevel="0" collapsed="false"/>
    <row r="4" customFormat="false" ht="14.5" hidden="false" customHeight="false" outlineLevel="0" collapsed="false">
      <c r="A4" s="24" t="s">
        <v>46</v>
      </c>
      <c r="B4" s="25" t="e">
        <f aca="false">'Clauses ISO 27001'!D3</f>
        <v>#N/A</v>
      </c>
    </row>
    <row r="5" customFormat="false" ht="14.5" hidden="false" customHeight="false" outlineLevel="0" collapsed="false">
      <c r="A5" s="26" t="s">
        <v>47</v>
      </c>
      <c r="B5" s="27" t="e">
        <f aca="false">'Clauses ISO 27001'!D9</f>
        <v>#N/A</v>
      </c>
    </row>
    <row r="6" customFormat="false" ht="14.5" hidden="false" customHeight="false" outlineLevel="0" collapsed="false">
      <c r="A6" s="26" t="s">
        <v>48</v>
      </c>
      <c r="B6" s="27" t="e">
        <f aca="false">'Clauses ISO 27001'!D14</f>
        <v>#N/A</v>
      </c>
    </row>
    <row r="7" customFormat="false" ht="14.5" hidden="false" customHeight="false" outlineLevel="0" collapsed="false">
      <c r="A7" s="26" t="s">
        <v>49</v>
      </c>
      <c r="B7" s="27" t="e">
        <f aca="false">'Clauses ISO 27001'!D21</f>
        <v>#N/A</v>
      </c>
    </row>
    <row r="8" customFormat="false" ht="14.5" hidden="false" customHeight="false" outlineLevel="0" collapsed="false">
      <c r="A8" s="26" t="s">
        <v>50</v>
      </c>
      <c r="B8" s="27" t="e">
        <f aca="false">'Clauses ISO 27001'!D31</f>
        <v>#N/A</v>
      </c>
    </row>
    <row r="9" customFormat="false" ht="14.5" hidden="false" customHeight="false" outlineLevel="0" collapsed="false">
      <c r="A9" s="26" t="s">
        <v>51</v>
      </c>
      <c r="B9" s="27" t="e">
        <f aca="false">'Clauses ISO 27001'!D36</f>
        <v>#N/A</v>
      </c>
    </row>
    <row r="10" customFormat="false" ht="15" hidden="false" customHeight="false" outlineLevel="0" collapsed="false">
      <c r="A10" s="28" t="s">
        <v>52</v>
      </c>
      <c r="B10" s="29" t="e">
        <f aca="false">'Clauses ISO 27001'!D41</f>
        <v>#N/A</v>
      </c>
    </row>
    <row r="13" customFormat="false" ht="15" hidden="false" customHeight="false" outlineLevel="0" collapsed="false"/>
    <row r="14" customFormat="false" ht="19" hidden="false" customHeight="false" outlineLevel="0" collapsed="false">
      <c r="A14" s="23" t="s">
        <v>53</v>
      </c>
      <c r="B14" s="30"/>
    </row>
    <row r="15" customFormat="false" ht="15" hidden="false" customHeight="false" outlineLevel="0" collapsed="false"/>
    <row r="16" customFormat="false" ht="14.5" hidden="false" customHeight="false" outlineLevel="0" collapsed="false">
      <c r="A16" s="31" t="str">
        <f aca="false">'Liste déroulante'!A6</f>
        <v>NC Majeure</v>
      </c>
      <c r="B16" s="25" t="n">
        <f aca="false">COUNTIF('Clauses ISO 27001'!$B$4:$B$43,'Liste déroulante'!A6)</f>
        <v>0</v>
      </c>
    </row>
    <row r="17" customFormat="false" ht="14.5" hidden="false" customHeight="false" outlineLevel="0" collapsed="false">
      <c r="A17" s="32" t="str">
        <f aca="false">'Liste déroulante'!A5</f>
        <v>NC Mineure</v>
      </c>
      <c r="B17" s="27" t="n">
        <f aca="false">COUNTIF('Clauses ISO 27001'!$B$4:$B$43,'Liste déroulante'!A5)</f>
        <v>0</v>
      </c>
    </row>
    <row r="18" customFormat="false" ht="14.5" hidden="false" customHeight="false" outlineLevel="0" collapsed="false">
      <c r="A18" s="33" t="str">
        <f aca="false">'Liste déroulante'!A4</f>
        <v>Remarque</v>
      </c>
      <c r="B18" s="27" t="n">
        <f aca="false">COUNTIF('Clauses ISO 27001'!$B$4:$B$43,'Liste déroulante'!A4)</f>
        <v>0</v>
      </c>
    </row>
    <row r="19" customFormat="false" ht="14.5" hidden="false" customHeight="false" outlineLevel="0" collapsed="false">
      <c r="A19" s="34" t="str">
        <f aca="false">'Liste déroulante'!A3</f>
        <v>Conforme</v>
      </c>
      <c r="B19" s="27" t="n">
        <f aca="false">COUNTIF('Clauses ISO 27001'!$B$4:$B$43,'Liste déroulante'!A3)</f>
        <v>0</v>
      </c>
    </row>
    <row r="20" customFormat="false" ht="15" hidden="false" customHeight="false" outlineLevel="0" collapsed="false">
      <c r="A20" s="35" t="s">
        <v>54</v>
      </c>
      <c r="B20" s="29" t="n">
        <f aca="false">SUM(B16:B19)</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J18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B137" activePane="bottomLeft" state="frozen"/>
      <selection pane="topLeft" activeCell="A1" activeCellId="0" sqref="A1"/>
      <selection pane="bottomLeft" activeCell="C185" activeCellId="0" sqref="C185"/>
    </sheetView>
  </sheetViews>
  <sheetFormatPr defaultRowHeight="13.8" zeroHeight="false" outlineLevelRow="0" outlineLevelCol="0"/>
  <cols>
    <col collapsed="false" customWidth="true" hidden="false" outlineLevel="0" max="1" min="1" style="36" width="59.81"/>
    <col collapsed="false" customWidth="true" hidden="false" outlineLevel="0" max="2" min="2" style="36" width="15.27"/>
    <col collapsed="false" customWidth="true" hidden="false" outlineLevel="0" max="3" min="3" style="37" width="28.94"/>
    <col collapsed="false" customWidth="true" hidden="false" outlineLevel="0" max="4" min="4" style="37" width="22.51"/>
    <col collapsed="false" customWidth="true" hidden="false" outlineLevel="0" max="5" min="5" style="37" width="23.03"/>
    <col collapsed="false" customWidth="true" hidden="false" outlineLevel="0" max="6" min="6" style="37" width="14.87"/>
    <col collapsed="false" customWidth="true" hidden="false" outlineLevel="0" max="7" min="7" style="37" width="27.56"/>
    <col collapsed="false" customWidth="true" hidden="false" outlineLevel="0" max="8" min="8" style="36" width="10.63"/>
    <col collapsed="false" customWidth="true" hidden="false" outlineLevel="0" max="9" min="9" style="36" width="12.82"/>
    <col collapsed="false" customWidth="true" hidden="false" outlineLevel="0" max="10" min="10" style="36" width="14"/>
    <col collapsed="false" customWidth="true" hidden="false" outlineLevel="0" max="1023" min="11" style="36" width="11.36"/>
    <col collapsed="false" customWidth="true" hidden="false" outlineLevel="0" max="1025" min="1024" style="0" width="9.14"/>
  </cols>
  <sheetData>
    <row r="1" customFormat="false" ht="41.75" hidden="false" customHeight="false" outlineLevel="0" collapsed="false">
      <c r="A1" s="38" t="s">
        <v>55</v>
      </c>
      <c r="B1" s="38" t="s">
        <v>5</v>
      </c>
      <c r="C1" s="39" t="s">
        <v>56</v>
      </c>
      <c r="D1" s="39" t="s">
        <v>57</v>
      </c>
      <c r="E1" s="39" t="s">
        <v>58</v>
      </c>
      <c r="F1" s="39" t="s">
        <v>59</v>
      </c>
      <c r="G1" s="39" t="s">
        <v>60</v>
      </c>
      <c r="H1" s="38" t="s">
        <v>7</v>
      </c>
      <c r="I1" s="38" t="s">
        <v>8</v>
      </c>
      <c r="J1" s="38" t="s">
        <v>9</v>
      </c>
    </row>
    <row r="2" customFormat="false" ht="13.8" hidden="false" customHeight="false" outlineLevel="0" collapsed="false">
      <c r="A2" s="40"/>
    </row>
    <row r="3" customFormat="false" ht="14.9" hidden="false" customHeight="false" outlineLevel="0" collapsed="false">
      <c r="A3" s="6" t="s">
        <v>61</v>
      </c>
      <c r="B3" s="6"/>
      <c r="C3" s="41"/>
      <c r="D3" s="41"/>
      <c r="E3" s="41"/>
      <c r="F3" s="41"/>
      <c r="G3" s="41"/>
      <c r="H3" s="6" t="e">
        <f aca="false">H4</f>
        <v>#N/A</v>
      </c>
      <c r="I3" s="6"/>
      <c r="J3" s="6"/>
    </row>
    <row r="4" customFormat="false" ht="13.8" hidden="false" customHeight="false" outlineLevel="0" collapsed="false">
      <c r="A4" s="15" t="s">
        <v>62</v>
      </c>
      <c r="B4" s="42"/>
      <c r="C4" s="43"/>
      <c r="D4" s="43"/>
      <c r="E4" s="43"/>
      <c r="F4" s="43"/>
      <c r="G4" s="43"/>
      <c r="H4" s="16" t="e">
        <f aca="false">ROUND(SUM(J5:J6)/SUM(I5:I6),2)</f>
        <v>#N/A</v>
      </c>
      <c r="I4" s="44" t="n">
        <v>1</v>
      </c>
      <c r="J4" s="44" t="e">
        <f aca="false">H4*I4</f>
        <v>#N/A</v>
      </c>
    </row>
    <row r="5" customFormat="false" ht="55.2" hidden="false" customHeight="false" outlineLevel="0" collapsed="false">
      <c r="A5" s="17" t="s">
        <v>63</v>
      </c>
      <c r="B5" s="9"/>
      <c r="C5" s="45"/>
      <c r="D5" s="45"/>
      <c r="E5" s="45"/>
      <c r="F5" s="46"/>
      <c r="G5" s="46"/>
      <c r="H5" s="47" t="e">
        <f aca="false">INDEX('Liste déroulante'!$A$3:$B$6,MATCH(B5,Conformité,0),2)</f>
        <v>#N/A</v>
      </c>
      <c r="I5" s="47" t="n">
        <v>1</v>
      </c>
      <c r="J5" s="47" t="e">
        <f aca="false">H5*I5</f>
        <v>#N/A</v>
      </c>
    </row>
    <row r="6" customFormat="false" ht="68.65" hidden="false" customHeight="false" outlineLevel="0" collapsed="false">
      <c r="A6" s="48" t="s">
        <v>64</v>
      </c>
      <c r="B6" s="9"/>
      <c r="C6" s="45"/>
      <c r="D6" s="45"/>
      <c r="E6" s="45"/>
      <c r="F6" s="0"/>
      <c r="G6" s="46"/>
      <c r="H6" s="47" t="e">
        <f aca="false">INDEX('Liste déroulante'!$A$3:$B$6,MATCH(B6,Conformité,0),2)</f>
        <v>#N/A</v>
      </c>
      <c r="I6" s="47" t="n">
        <v>1</v>
      </c>
      <c r="J6" s="47" t="e">
        <f aca="false">H6*I6</f>
        <v>#N/A</v>
      </c>
    </row>
    <row r="7" customFormat="false" ht="13.8" hidden="false" customHeight="false" outlineLevel="0" collapsed="false">
      <c r="A7" s="49"/>
      <c r="B7" s="42"/>
      <c r="C7" s="43"/>
      <c r="D7" s="43"/>
      <c r="E7" s="43"/>
      <c r="F7" s="43"/>
      <c r="G7" s="43"/>
      <c r="H7" s="50"/>
      <c r="I7" s="42"/>
      <c r="J7" s="42"/>
    </row>
    <row r="8" customFormat="false" ht="14.9" hidden="false" customHeight="false" outlineLevel="0" collapsed="false">
      <c r="A8" s="6" t="s">
        <v>65</v>
      </c>
      <c r="B8" s="6"/>
      <c r="C8" s="41"/>
      <c r="D8" s="41"/>
      <c r="E8" s="41"/>
      <c r="F8" s="41"/>
      <c r="G8" s="41"/>
      <c r="H8" s="6" t="e">
        <f aca="false">ROUND((J9+J15)/(I9+I15),2)</f>
        <v>#N/A</v>
      </c>
      <c r="I8" s="6"/>
      <c r="J8" s="6"/>
    </row>
    <row r="9" customFormat="false" ht="13.8" hidden="false" customHeight="false" outlineLevel="0" collapsed="false">
      <c r="A9" s="15" t="s">
        <v>66</v>
      </c>
      <c r="B9" s="42"/>
      <c r="C9" s="43"/>
      <c r="D9" s="43"/>
      <c r="E9" s="43"/>
      <c r="F9" s="43"/>
      <c r="G9" s="43"/>
      <c r="H9" s="16" t="e">
        <f aca="false">ROUND(SUM(J10:J14)/SUM(I10:I14),2)</f>
        <v>#N/A</v>
      </c>
      <c r="I9" s="44" t="n">
        <v>3</v>
      </c>
      <c r="J9" s="44" t="e">
        <f aca="false">H9*I9</f>
        <v>#N/A</v>
      </c>
    </row>
    <row r="10" customFormat="false" ht="55.2" hidden="false" customHeight="false" outlineLevel="0" collapsed="false">
      <c r="A10" s="48" t="s">
        <v>67</v>
      </c>
      <c r="B10" s="8"/>
      <c r="C10" s="45"/>
      <c r="D10" s="45"/>
      <c r="E10" s="46"/>
      <c r="F10" s="0"/>
      <c r="G10" s="46"/>
      <c r="H10" s="47" t="e">
        <f aca="false">INDEX('Liste déroulante'!$A$3:$B$6,MATCH(B10,Conformité,0),2)</f>
        <v>#N/A</v>
      </c>
      <c r="I10" s="47" t="n">
        <v>1</v>
      </c>
      <c r="J10" s="47" t="e">
        <f aca="false">H10*I10</f>
        <v>#N/A</v>
      </c>
    </row>
    <row r="11" customFormat="false" ht="68.65" hidden="false" customHeight="false" outlineLevel="0" collapsed="false">
      <c r="A11" s="17" t="s">
        <v>68</v>
      </c>
      <c r="B11" s="8"/>
      <c r="C11" s="45"/>
      <c r="D11" s="45"/>
      <c r="E11" s="46"/>
      <c r="F11" s="46"/>
      <c r="G11" s="46"/>
      <c r="H11" s="47" t="e">
        <f aca="false">INDEX('Liste déroulante'!$A$3:$B$6,MATCH(B11,Conformité,0),2)</f>
        <v>#N/A</v>
      </c>
      <c r="I11" s="47" t="n">
        <v>1</v>
      </c>
      <c r="J11" s="47" t="e">
        <f aca="false">H11*I11</f>
        <v>#N/A</v>
      </c>
    </row>
    <row r="12" customFormat="false" ht="41.75" hidden="false" customHeight="false" outlineLevel="0" collapsed="false">
      <c r="A12" s="17" t="s">
        <v>69</v>
      </c>
      <c r="B12" s="8"/>
      <c r="C12" s="45"/>
      <c r="D12" s="45"/>
      <c r="E12" s="46"/>
      <c r="F12" s="46"/>
      <c r="G12" s="46"/>
      <c r="H12" s="47" t="e">
        <f aca="false">INDEX('Liste déroulante'!$A$3:$B$6,MATCH(B12,Conformité,0),2)</f>
        <v>#N/A</v>
      </c>
      <c r="I12" s="47" t="n">
        <v>1</v>
      </c>
      <c r="J12" s="47" t="e">
        <f aca="false">H12*I12</f>
        <v>#N/A</v>
      </c>
    </row>
    <row r="13" customFormat="false" ht="55.2" hidden="false" customHeight="false" outlineLevel="0" collapsed="false">
      <c r="A13" s="17" t="s">
        <v>70</v>
      </c>
      <c r="B13" s="8"/>
      <c r="C13" s="46"/>
      <c r="D13" s="46"/>
      <c r="E13" s="46"/>
      <c r="F13" s="46"/>
      <c r="G13" s="46"/>
      <c r="H13" s="47" t="e">
        <f aca="false">INDEX('Liste déroulante'!$A$3:$B$6,MATCH(B13,Conformité,0),2)</f>
        <v>#N/A</v>
      </c>
      <c r="I13" s="47" t="n">
        <v>1</v>
      </c>
      <c r="J13" s="47" t="e">
        <f aca="false">H13*I13</f>
        <v>#N/A</v>
      </c>
    </row>
    <row r="14" customFormat="false" ht="41.75" hidden="false" customHeight="false" outlineLevel="0" collapsed="false">
      <c r="A14" s="17" t="s">
        <v>71</v>
      </c>
      <c r="B14" s="8"/>
      <c r="C14" s="51"/>
      <c r="D14" s="51"/>
      <c r="E14" s="51"/>
      <c r="F14" s="51"/>
      <c r="G14" s="51"/>
      <c r="H14" s="47" t="e">
        <f aca="false">INDEX('Liste déroulante'!$A$3:$B$6,MATCH(B14,Conformité,0),2)</f>
        <v>#N/A</v>
      </c>
      <c r="I14" s="47" t="n">
        <v>1</v>
      </c>
      <c r="J14" s="47" t="e">
        <f aca="false">H14*I14</f>
        <v>#N/A</v>
      </c>
    </row>
    <row r="15" customFormat="false" ht="13.8" hidden="false" customHeight="false" outlineLevel="0" collapsed="false">
      <c r="A15" s="15" t="s">
        <v>72</v>
      </c>
      <c r="B15" s="42"/>
      <c r="C15" s="43"/>
      <c r="D15" s="43"/>
      <c r="E15" s="43"/>
      <c r="F15" s="43"/>
      <c r="G15" s="43"/>
      <c r="H15" s="16" t="e">
        <f aca="false">ROUND(SUM(J16:J17)/SUM(I16:I17),2)</f>
        <v>#N/A</v>
      </c>
      <c r="I15" s="44" t="n">
        <v>1</v>
      </c>
      <c r="J15" s="44" t="e">
        <f aca="false">H15*I15</f>
        <v>#N/A</v>
      </c>
    </row>
    <row r="16" customFormat="false" ht="55.2" hidden="false" customHeight="false" outlineLevel="0" collapsed="false">
      <c r="A16" s="17" t="s">
        <v>73</v>
      </c>
      <c r="B16" s="8"/>
      <c r="C16" s="46"/>
      <c r="D16" s="46"/>
      <c r="E16" s="46"/>
      <c r="F16" s="0"/>
      <c r="G16" s="46"/>
      <c r="H16" s="47" t="e">
        <f aca="false">INDEX('Liste déroulante'!$A$3:$B$6,MATCH(B16,Conformité,0),2)</f>
        <v>#N/A</v>
      </c>
      <c r="I16" s="47" t="n">
        <v>1</v>
      </c>
      <c r="J16" s="47" t="e">
        <f aca="false">H16*I16</f>
        <v>#N/A</v>
      </c>
    </row>
    <row r="17" customFormat="false" ht="55.2" hidden="false" customHeight="false" outlineLevel="0" collapsed="false">
      <c r="A17" s="17" t="s">
        <v>74</v>
      </c>
      <c r="B17" s="8"/>
      <c r="C17" s="46"/>
      <c r="D17" s="46"/>
      <c r="E17" s="46"/>
      <c r="F17" s="46"/>
      <c r="G17" s="46"/>
      <c r="H17" s="47" t="e">
        <f aca="false">INDEX('Liste déroulante'!$A$3:$B$6,MATCH(B17,Conformité,0),2)</f>
        <v>#N/A</v>
      </c>
      <c r="I17" s="47" t="n">
        <v>1</v>
      </c>
      <c r="J17" s="47" t="e">
        <f aca="false">H17*I17</f>
        <v>#N/A</v>
      </c>
    </row>
    <row r="19" customFormat="false" ht="14.9" hidden="false" customHeight="false" outlineLevel="0" collapsed="false">
      <c r="A19" s="6" t="s">
        <v>75</v>
      </c>
      <c r="B19" s="6"/>
      <c r="C19" s="41"/>
      <c r="D19" s="41"/>
      <c r="E19" s="41"/>
      <c r="F19" s="41"/>
      <c r="G19" s="41"/>
      <c r="H19" s="6" t="e">
        <f aca="false">ROUND((J20+J23+J27)/(I20+I23+I27),2)</f>
        <v>#N/A</v>
      </c>
      <c r="I19" s="6"/>
      <c r="J19" s="6"/>
    </row>
    <row r="20" customFormat="false" ht="13.8" hidden="false" customHeight="false" outlineLevel="0" collapsed="false">
      <c r="A20" s="15" t="s">
        <v>76</v>
      </c>
      <c r="B20" s="42"/>
      <c r="C20" s="43"/>
      <c r="D20" s="43"/>
      <c r="E20" s="43"/>
      <c r="F20" s="43"/>
      <c r="G20" s="43"/>
      <c r="H20" s="16" t="e">
        <f aca="false">ROUND(SUM(J21:J22)/SUM(I21:I22),2)</f>
        <v>#N/A</v>
      </c>
      <c r="I20" s="44" t="n">
        <v>1</v>
      </c>
      <c r="J20" s="44" t="e">
        <f aca="false">H20*I20</f>
        <v>#N/A</v>
      </c>
    </row>
    <row r="21" customFormat="false" ht="68.65" hidden="false" customHeight="false" outlineLevel="0" collapsed="false">
      <c r="A21" s="17" t="s">
        <v>77</v>
      </c>
      <c r="B21" s="8"/>
      <c r="C21" s="46"/>
      <c r="D21" s="46"/>
      <c r="E21" s="46"/>
      <c r="F21" s="0"/>
      <c r="G21" s="46"/>
      <c r="H21" s="47" t="e">
        <f aca="false">INDEX('Liste déroulante'!$A$3:$B$6,MATCH(B21,Conformité,0),2)</f>
        <v>#N/A</v>
      </c>
      <c r="I21" s="47" t="n">
        <v>1</v>
      </c>
      <c r="J21" s="47" t="e">
        <f aca="false">H21*I21</f>
        <v>#N/A</v>
      </c>
    </row>
    <row r="22" customFormat="false" ht="55.2" hidden="false" customHeight="false" outlineLevel="0" collapsed="false">
      <c r="A22" s="17" t="s">
        <v>78</v>
      </c>
      <c r="B22" s="8"/>
      <c r="C22" s="46"/>
      <c r="D22" s="46"/>
      <c r="E22" s="46"/>
      <c r="F22" s="46"/>
      <c r="G22" s="46"/>
      <c r="H22" s="47" t="e">
        <f aca="false">INDEX('Liste déroulante'!$A$3:$B$6,MATCH(B22,Conformité,0),2)</f>
        <v>#N/A</v>
      </c>
      <c r="I22" s="47" t="n">
        <v>1</v>
      </c>
      <c r="J22" s="47" t="e">
        <f aca="false">H22*I22</f>
        <v>#N/A</v>
      </c>
    </row>
    <row r="23" customFormat="false" ht="13.8" hidden="false" customHeight="false" outlineLevel="0" collapsed="false">
      <c r="A23" s="15" t="s">
        <v>79</v>
      </c>
      <c r="B23" s="42"/>
      <c r="C23" s="46"/>
      <c r="D23" s="46"/>
      <c r="E23" s="46"/>
      <c r="F23" s="46"/>
      <c r="G23" s="46"/>
      <c r="H23" s="16" t="e">
        <f aca="false">ROUND(SUM(J24:J26)/SUM(I24:I26),2)</f>
        <v>#N/A</v>
      </c>
      <c r="I23" s="44" t="n">
        <v>2</v>
      </c>
      <c r="J23" s="44" t="e">
        <f aca="false">H23*I23</f>
        <v>#N/A</v>
      </c>
    </row>
    <row r="24" customFormat="false" ht="55.2" hidden="false" customHeight="false" outlineLevel="0" collapsed="false">
      <c r="A24" s="17" t="s">
        <v>80</v>
      </c>
      <c r="B24" s="8"/>
      <c r="C24" s="46"/>
      <c r="D24" s="46"/>
      <c r="E24" s="46"/>
      <c r="F24" s="46"/>
      <c r="G24" s="46"/>
      <c r="H24" s="47" t="e">
        <f aca="false">INDEX('Liste déroulante'!$A$3:$B$6,MATCH(B24,Conformité,0),2)</f>
        <v>#N/A</v>
      </c>
      <c r="I24" s="47" t="n">
        <v>1</v>
      </c>
      <c r="J24" s="47" t="e">
        <f aca="false">H24*I24</f>
        <v>#N/A</v>
      </c>
    </row>
    <row r="25" customFormat="false" ht="95.5" hidden="false" customHeight="false" outlineLevel="0" collapsed="false">
      <c r="A25" s="48" t="s">
        <v>81</v>
      </c>
      <c r="B25" s="8"/>
      <c r="C25" s="46"/>
      <c r="D25" s="46"/>
      <c r="E25" s="46"/>
      <c r="F25" s="46"/>
      <c r="G25" s="46"/>
      <c r="H25" s="47" t="e">
        <f aca="false">INDEX('Liste déroulante'!$A$3:$B$6,MATCH(B25,Conformité,0),2)</f>
        <v>#N/A</v>
      </c>
      <c r="I25" s="47" t="n">
        <v>1</v>
      </c>
      <c r="J25" s="47" t="e">
        <f aca="false">H25*I25</f>
        <v>#N/A</v>
      </c>
    </row>
    <row r="26" customFormat="false" ht="55.2" hidden="false" customHeight="false" outlineLevel="0" collapsed="false">
      <c r="A26" s="17" t="s">
        <v>82</v>
      </c>
      <c r="B26" s="8"/>
      <c r="C26" s="46"/>
      <c r="D26" s="46"/>
      <c r="E26" s="46"/>
      <c r="F26" s="46"/>
      <c r="G26" s="46"/>
      <c r="H26" s="47" t="e">
        <f aca="false">INDEX('Liste déroulante'!$A$3:$B$6,MATCH(B26,Conformité,0),2)</f>
        <v>#N/A</v>
      </c>
      <c r="I26" s="47" t="n">
        <v>1</v>
      </c>
      <c r="J26" s="47" t="e">
        <f aca="false">H26*I26</f>
        <v>#N/A</v>
      </c>
    </row>
    <row r="27" customFormat="false" ht="13.8" hidden="false" customHeight="false" outlineLevel="0" collapsed="false">
      <c r="A27" s="15" t="s">
        <v>83</v>
      </c>
      <c r="B27" s="42"/>
      <c r="C27" s="43"/>
      <c r="D27" s="43"/>
      <c r="E27" s="43"/>
      <c r="F27" s="43"/>
      <c r="G27" s="43"/>
      <c r="H27" s="16" t="e">
        <f aca="false">ROUND(SUM(J28:J28)/SUM(I28:I28),2)</f>
        <v>#N/A</v>
      </c>
      <c r="I27" s="44" t="n">
        <v>1</v>
      </c>
      <c r="J27" s="44" t="e">
        <f aca="false">H27*I27</f>
        <v>#N/A</v>
      </c>
    </row>
    <row r="28" customFormat="false" ht="82.05" hidden="false" customHeight="false" outlineLevel="0" collapsed="false">
      <c r="A28" s="17" t="s">
        <v>84</v>
      </c>
      <c r="B28" s="8"/>
      <c r="C28" s="46"/>
      <c r="D28" s="46"/>
      <c r="E28" s="46"/>
      <c r="F28" s="46"/>
      <c r="G28" s="46"/>
      <c r="H28" s="47" t="e">
        <f aca="false">INDEX('Liste déroulante'!$A$3:$B$6,MATCH(B28,Conformité,0),2)</f>
        <v>#N/A</v>
      </c>
      <c r="I28" s="47" t="n">
        <v>1</v>
      </c>
      <c r="J28" s="47" t="e">
        <f aca="false">H28*I28</f>
        <v>#N/A</v>
      </c>
    </row>
    <row r="30" customFormat="false" ht="14.9" hidden="false" customHeight="false" outlineLevel="0" collapsed="false">
      <c r="A30" s="6" t="s">
        <v>85</v>
      </c>
      <c r="B30" s="6"/>
      <c r="C30" s="41"/>
      <c r="D30" s="41"/>
      <c r="E30" s="41"/>
      <c r="F30" s="41"/>
      <c r="G30" s="41"/>
      <c r="H30" s="6" t="e">
        <f aca="false">ROUND((J31+J36+J40)/(I31+I36+I40),2)</f>
        <v>#N/A</v>
      </c>
      <c r="I30" s="6"/>
      <c r="J30" s="6"/>
    </row>
    <row r="31" customFormat="false" ht="13.8" hidden="false" customHeight="false" outlineLevel="0" collapsed="false">
      <c r="A31" s="15" t="s">
        <v>86</v>
      </c>
      <c r="B31" s="42"/>
      <c r="C31" s="43"/>
      <c r="D31" s="43"/>
      <c r="E31" s="43"/>
      <c r="F31" s="43"/>
      <c r="G31" s="43"/>
      <c r="H31" s="16" t="e">
        <f aca="false">ROUND(SUM(J32:J35)/SUM(I32:I35),2)</f>
        <v>#N/A</v>
      </c>
      <c r="I31" s="44" t="n">
        <v>1</v>
      </c>
      <c r="J31" s="44" t="e">
        <f aca="false">H31*I31</f>
        <v>#N/A</v>
      </c>
    </row>
    <row r="32" customFormat="false" ht="55.2" hidden="false" customHeight="false" outlineLevel="0" collapsed="false">
      <c r="A32" s="17" t="s">
        <v>87</v>
      </c>
      <c r="B32" s="8"/>
      <c r="C32" s="46"/>
      <c r="D32" s="46"/>
      <c r="E32" s="46"/>
      <c r="F32" s="46"/>
      <c r="G32" s="46"/>
      <c r="H32" s="47" t="e">
        <f aca="false">INDEX('Liste déroulante'!$A$3:$B$6,MATCH(B32,Conformité,0),2)</f>
        <v>#N/A</v>
      </c>
      <c r="I32" s="47" t="n">
        <v>1</v>
      </c>
      <c r="J32" s="47" t="e">
        <f aca="false">H32*I32</f>
        <v>#N/A</v>
      </c>
    </row>
    <row r="33" customFormat="false" ht="41.75" hidden="false" customHeight="false" outlineLevel="0" collapsed="false">
      <c r="A33" s="17" t="s">
        <v>88</v>
      </c>
      <c r="B33" s="8"/>
      <c r="C33" s="46"/>
      <c r="D33" s="46"/>
      <c r="E33" s="46"/>
      <c r="F33" s="0"/>
      <c r="G33" s="46"/>
      <c r="H33" s="47" t="e">
        <f aca="false">INDEX('Liste déroulante'!$A$3:$B$6,MATCH(B33,Conformité,0),2)</f>
        <v>#N/A</v>
      </c>
      <c r="I33" s="47" t="n">
        <v>1</v>
      </c>
      <c r="J33" s="47" t="e">
        <f aca="false">H33*I33</f>
        <v>#N/A</v>
      </c>
    </row>
    <row r="34" customFormat="false" ht="55.2" hidden="false" customHeight="false" outlineLevel="0" collapsed="false">
      <c r="A34" s="17" t="s">
        <v>89</v>
      </c>
      <c r="B34" s="8"/>
      <c r="C34" s="51"/>
      <c r="D34" s="51"/>
      <c r="E34" s="51"/>
      <c r="F34" s="51"/>
      <c r="G34" s="51"/>
      <c r="H34" s="47" t="e">
        <f aca="false">INDEX('Liste déroulante'!$A$3:$B$6,MATCH(B34,Conformité,0),2)</f>
        <v>#N/A</v>
      </c>
      <c r="I34" s="47" t="n">
        <v>1</v>
      </c>
      <c r="J34" s="47" t="e">
        <f aca="false">H34*I34</f>
        <v>#N/A</v>
      </c>
    </row>
    <row r="35" customFormat="false" ht="55.2" hidden="false" customHeight="false" outlineLevel="0" collapsed="false">
      <c r="A35" s="17" t="s">
        <v>90</v>
      </c>
      <c r="B35" s="8"/>
      <c r="C35" s="46"/>
      <c r="D35" s="46"/>
      <c r="E35" s="46"/>
      <c r="F35" s="46"/>
      <c r="G35" s="46"/>
      <c r="H35" s="47" t="e">
        <f aca="false">INDEX('Liste déroulante'!$A$3:$B$6,MATCH(B35,Conformité,0),2)</f>
        <v>#N/A</v>
      </c>
      <c r="I35" s="47" t="n">
        <v>1</v>
      </c>
      <c r="J35" s="47" t="e">
        <f aca="false">H35*I35</f>
        <v>#N/A</v>
      </c>
    </row>
    <row r="36" customFormat="false" ht="13.8" hidden="false" customHeight="false" outlineLevel="0" collapsed="false">
      <c r="A36" s="15" t="s">
        <v>91</v>
      </c>
      <c r="B36" s="42"/>
      <c r="C36" s="43"/>
      <c r="D36" s="43"/>
      <c r="E36" s="43"/>
      <c r="F36" s="43"/>
      <c r="G36" s="43"/>
      <c r="H36" s="16" t="e">
        <f aca="false">ROUND(SUM(J37:J39)/SUM(I37:I39),2)</f>
        <v>#N/A</v>
      </c>
      <c r="I36" s="44" t="n">
        <v>1</v>
      </c>
      <c r="J36" s="44" t="e">
        <f aca="false">H36*I36</f>
        <v>#N/A</v>
      </c>
    </row>
    <row r="37" customFormat="false" ht="55.2" hidden="false" customHeight="false" outlineLevel="0" collapsed="false">
      <c r="A37" s="17" t="s">
        <v>92</v>
      </c>
      <c r="B37" s="8"/>
      <c r="C37" s="46"/>
      <c r="D37" s="46"/>
      <c r="E37" s="46"/>
      <c r="F37" s="46"/>
      <c r="G37" s="46"/>
      <c r="H37" s="47" t="e">
        <f aca="false">INDEX('Liste déroulante'!$A$3:$B$6,MATCH(B37,Conformité,0),2)</f>
        <v>#N/A</v>
      </c>
      <c r="I37" s="47" t="n">
        <v>1</v>
      </c>
      <c r="J37" s="47" t="e">
        <f aca="false">H37*I37</f>
        <v>#N/A</v>
      </c>
    </row>
    <row r="38" customFormat="false" ht="55.2" hidden="false" customHeight="false" outlineLevel="0" collapsed="false">
      <c r="A38" s="17" t="s">
        <v>93</v>
      </c>
      <c r="B38" s="8"/>
      <c r="C38" s="46"/>
      <c r="D38" s="46"/>
      <c r="E38" s="46"/>
      <c r="F38" s="46"/>
      <c r="G38" s="46"/>
      <c r="H38" s="47" t="e">
        <f aca="false">INDEX('Liste déroulante'!$A$3:$B$6,MATCH(B38,Conformité,0),2)</f>
        <v>#N/A</v>
      </c>
      <c r="I38" s="47" t="n">
        <v>1</v>
      </c>
      <c r="J38" s="47" t="e">
        <f aca="false">H38*I38</f>
        <v>#N/A</v>
      </c>
    </row>
    <row r="39" customFormat="false" ht="55.2" hidden="false" customHeight="false" outlineLevel="0" collapsed="false">
      <c r="A39" s="17" t="s">
        <v>94</v>
      </c>
      <c r="B39" s="8"/>
      <c r="C39" s="46"/>
      <c r="D39" s="46"/>
      <c r="E39" s="46"/>
      <c r="F39" s="46"/>
      <c r="G39" s="46"/>
      <c r="H39" s="47" t="e">
        <f aca="false">INDEX('Liste déroulante'!$A$3:$B$6,MATCH(B39,Conformité,0),2)</f>
        <v>#N/A</v>
      </c>
      <c r="I39" s="47" t="n">
        <v>1</v>
      </c>
      <c r="J39" s="47" t="e">
        <f aca="false">H39*I39</f>
        <v>#N/A</v>
      </c>
    </row>
    <row r="40" customFormat="false" ht="13.8" hidden="false" customHeight="false" outlineLevel="0" collapsed="false">
      <c r="A40" s="15" t="s">
        <v>95</v>
      </c>
      <c r="B40" s="42"/>
      <c r="C40" s="43"/>
      <c r="D40" s="43"/>
      <c r="E40" s="43"/>
      <c r="F40" s="43"/>
      <c r="G40" s="43"/>
      <c r="H40" s="16" t="e">
        <f aca="false">ROUND(SUM(J41:J43)/SUM(I41:I43),2)</f>
        <v>#N/A</v>
      </c>
      <c r="I40" s="44" t="n">
        <v>1</v>
      </c>
      <c r="J40" s="44" t="e">
        <f aca="false">H40*I40</f>
        <v>#N/A</v>
      </c>
    </row>
    <row r="41" customFormat="false" ht="55.2" hidden="false" customHeight="false" outlineLevel="0" collapsed="false">
      <c r="A41" s="17" t="s">
        <v>96</v>
      </c>
      <c r="B41" s="8"/>
      <c r="C41" s="46"/>
      <c r="D41" s="46"/>
      <c r="E41" s="46"/>
      <c r="F41" s="46"/>
      <c r="G41" s="46"/>
      <c r="H41" s="47" t="e">
        <f aca="false">INDEX('Liste déroulante'!$A$3:$B$6,MATCH(B41,Conformité,0),2)</f>
        <v>#N/A</v>
      </c>
      <c r="I41" s="47" t="n">
        <v>1</v>
      </c>
      <c r="J41" s="47" t="e">
        <f aca="false">H41*I41</f>
        <v>#N/A</v>
      </c>
    </row>
    <row r="42" customFormat="false" ht="41.75" hidden="false" customHeight="false" outlineLevel="0" collapsed="false">
      <c r="A42" s="17" t="s">
        <v>97</v>
      </c>
      <c r="B42" s="8"/>
      <c r="C42" s="46"/>
      <c r="D42" s="46"/>
      <c r="E42" s="46"/>
      <c r="F42" s="46"/>
      <c r="G42" s="46"/>
      <c r="H42" s="47" t="e">
        <f aca="false">INDEX('Liste déroulante'!$A$3:$B$6,MATCH(B42,Conformité,0),2)</f>
        <v>#N/A</v>
      </c>
      <c r="I42" s="47" t="n">
        <v>1</v>
      </c>
      <c r="J42" s="47" t="e">
        <f aca="false">H42*I42</f>
        <v>#N/A</v>
      </c>
    </row>
    <row r="43" customFormat="false" ht="55.2" hidden="false" customHeight="false" outlineLevel="0" collapsed="false">
      <c r="A43" s="17" t="s">
        <v>98</v>
      </c>
      <c r="B43" s="8"/>
      <c r="C43" s="46"/>
      <c r="D43" s="46"/>
      <c r="E43" s="46"/>
      <c r="F43" s="46"/>
      <c r="G43" s="46"/>
      <c r="H43" s="47" t="e">
        <f aca="false">INDEX('Liste déroulante'!$A$3:$B$6,MATCH(B43,Conformité,0),2)</f>
        <v>#N/A</v>
      </c>
      <c r="I43" s="47" t="n">
        <v>1</v>
      </c>
      <c r="J43" s="47" t="e">
        <f aca="false">H43*I43</f>
        <v>#N/A</v>
      </c>
    </row>
    <row r="45" customFormat="false" ht="14.9" hidden="false" customHeight="false" outlineLevel="0" collapsed="false">
      <c r="A45" s="6" t="s">
        <v>99</v>
      </c>
      <c r="B45" s="6"/>
      <c r="C45" s="41"/>
      <c r="D45" s="41"/>
      <c r="E45" s="41"/>
      <c r="F45" s="41"/>
      <c r="G45" s="41"/>
      <c r="H45" s="6" t="e">
        <f aca="false">ROUND((J46+J49+J56+J58)/(I46+I49+I56+I58),2)</f>
        <v>#N/A</v>
      </c>
      <c r="I45" s="6"/>
      <c r="J45" s="6"/>
    </row>
    <row r="46" customFormat="false" ht="13.8" hidden="false" customHeight="false" outlineLevel="0" collapsed="false">
      <c r="A46" s="15" t="s">
        <v>100</v>
      </c>
      <c r="B46" s="42"/>
      <c r="C46" s="43"/>
      <c r="D46" s="43"/>
      <c r="E46" s="43"/>
      <c r="F46" s="43"/>
      <c r="G46" s="43"/>
      <c r="H46" s="16" t="e">
        <f aca="false">ROUND(SUM(J47:J48)/SUM(I47:I48),2)</f>
        <v>#N/A</v>
      </c>
      <c r="I46" s="44" t="n">
        <v>1</v>
      </c>
      <c r="J46" s="44" t="e">
        <f aca="false">H46*I46</f>
        <v>#N/A</v>
      </c>
    </row>
    <row r="47" customFormat="false" ht="41.75" hidden="false" customHeight="false" outlineLevel="0" collapsed="false">
      <c r="A47" s="17" t="s">
        <v>101</v>
      </c>
      <c r="B47" s="8"/>
      <c r="C47" s="52"/>
      <c r="D47" s="52"/>
      <c r="E47" s="52"/>
      <c r="F47" s="52"/>
      <c r="G47" s="52"/>
      <c r="H47" s="47" t="e">
        <f aca="false">INDEX('Liste déroulante'!$A$3:$B$6,MATCH(B47,Conformité,0),2)</f>
        <v>#N/A</v>
      </c>
      <c r="I47" s="47" t="n">
        <v>1</v>
      </c>
      <c r="J47" s="47" t="e">
        <f aca="false">H47*I47</f>
        <v>#N/A</v>
      </c>
    </row>
    <row r="48" customFormat="false" ht="55.2" hidden="false" customHeight="false" outlineLevel="0" collapsed="false">
      <c r="A48" s="17" t="s">
        <v>102</v>
      </c>
      <c r="B48" s="8"/>
      <c r="C48" s="52"/>
      <c r="D48" s="52"/>
      <c r="E48" s="52"/>
      <c r="F48" s="52"/>
      <c r="G48" s="52"/>
      <c r="H48" s="47" t="e">
        <f aca="false">INDEX('Liste déroulante'!$A$3:$B$6,MATCH(B48,Conformité,0),2)</f>
        <v>#N/A</v>
      </c>
      <c r="I48" s="47" t="n">
        <v>1</v>
      </c>
      <c r="J48" s="47" t="e">
        <f aca="false">H48*I48</f>
        <v>#N/A</v>
      </c>
    </row>
    <row r="49" customFormat="false" ht="13.8" hidden="false" customHeight="false" outlineLevel="0" collapsed="false">
      <c r="A49" s="15" t="s">
        <v>103</v>
      </c>
      <c r="B49" s="42"/>
      <c r="C49" s="43"/>
      <c r="D49" s="43"/>
      <c r="E49" s="43"/>
      <c r="F49" s="43"/>
      <c r="G49" s="43"/>
      <c r="H49" s="16" t="e">
        <f aca="false">ROUND(SUM(J50:J55)/SUM(I50:I55),2)</f>
        <v>#N/A</v>
      </c>
      <c r="I49" s="44" t="n">
        <v>1</v>
      </c>
      <c r="J49" s="44" t="e">
        <f aca="false">H49*I49</f>
        <v>#N/A</v>
      </c>
    </row>
    <row r="50" customFormat="false" ht="55.2" hidden="false" customHeight="false" outlineLevel="0" collapsed="false">
      <c r="A50" s="17" t="s">
        <v>104</v>
      </c>
      <c r="B50" s="8"/>
      <c r="C50" s="46"/>
      <c r="D50" s="46"/>
      <c r="E50" s="46"/>
      <c r="F50" s="46"/>
      <c r="G50" s="46"/>
      <c r="H50" s="47" t="e">
        <f aca="false">INDEX('Liste déroulante'!$A$3:$B$6,MATCH(B50,Conformité,0),2)</f>
        <v>#N/A</v>
      </c>
      <c r="I50" s="47" t="n">
        <v>1</v>
      </c>
      <c r="J50" s="47" t="e">
        <f aca="false">H50*I50</f>
        <v>#N/A</v>
      </c>
    </row>
    <row r="51" customFormat="false" ht="55.2" hidden="false" customHeight="false" outlineLevel="0" collapsed="false">
      <c r="A51" s="48" t="s">
        <v>105</v>
      </c>
      <c r="B51" s="8"/>
      <c r="C51" s="46"/>
      <c r="D51" s="46"/>
      <c r="E51" s="46"/>
      <c r="F51" s="46"/>
      <c r="G51" s="46"/>
      <c r="H51" s="47" t="e">
        <f aca="false">INDEX('Liste déroulante'!$A$3:$B$6,MATCH(B51,Conformité,0),2)</f>
        <v>#N/A</v>
      </c>
      <c r="I51" s="47" t="n">
        <v>1</v>
      </c>
      <c r="J51" s="47" t="e">
        <f aca="false">H51*I51</f>
        <v>#N/A</v>
      </c>
    </row>
    <row r="52" customFormat="false" ht="41.75" hidden="false" customHeight="false" outlineLevel="0" collapsed="false">
      <c r="A52" s="17" t="s">
        <v>106</v>
      </c>
      <c r="B52" s="8"/>
      <c r="C52" s="46"/>
      <c r="D52" s="46"/>
      <c r="E52" s="46"/>
      <c r="F52" s="46"/>
      <c r="G52" s="46"/>
      <c r="H52" s="47" t="e">
        <f aca="false">INDEX('Liste déroulante'!$A$3:$B$6,MATCH(B52,Conformité,0),2)</f>
        <v>#N/A</v>
      </c>
      <c r="I52" s="47" t="n">
        <v>1</v>
      </c>
      <c r="J52" s="47" t="e">
        <f aca="false">H52*I52</f>
        <v>#N/A</v>
      </c>
    </row>
    <row r="53" customFormat="false" ht="55.2" hidden="false" customHeight="false" outlineLevel="0" collapsed="false">
      <c r="A53" s="48" t="s">
        <v>107</v>
      </c>
      <c r="B53" s="8"/>
      <c r="C53" s="46"/>
      <c r="D53" s="46"/>
      <c r="E53" s="46"/>
      <c r="F53" s="46"/>
      <c r="G53" s="46"/>
      <c r="H53" s="47" t="e">
        <f aca="false">INDEX('Liste déroulante'!$A$3:$B$6,MATCH(B53,Conformité,0),2)</f>
        <v>#N/A</v>
      </c>
      <c r="I53" s="47" t="n">
        <v>1</v>
      </c>
      <c r="J53" s="47" t="e">
        <f aca="false">H53*I53</f>
        <v>#N/A</v>
      </c>
    </row>
    <row r="54" customFormat="false" ht="41.75" hidden="false" customHeight="false" outlineLevel="0" collapsed="false">
      <c r="A54" s="17" t="s">
        <v>108</v>
      </c>
      <c r="B54" s="8"/>
      <c r="C54" s="46"/>
      <c r="D54" s="46"/>
      <c r="E54" s="46"/>
      <c r="F54" s="46"/>
      <c r="G54" s="46"/>
      <c r="H54" s="47" t="e">
        <f aca="false">INDEX('Liste déroulante'!$A$3:$B$6,MATCH(B54,Conformité,0),2)</f>
        <v>#N/A</v>
      </c>
      <c r="I54" s="47" t="n">
        <v>1</v>
      </c>
      <c r="J54" s="47" t="e">
        <f aca="false">H54*I54</f>
        <v>#N/A</v>
      </c>
    </row>
    <row r="55" customFormat="false" ht="68.65" hidden="false" customHeight="false" outlineLevel="0" collapsed="false">
      <c r="A55" s="17" t="s">
        <v>109</v>
      </c>
      <c r="B55" s="8"/>
      <c r="C55" s="46"/>
      <c r="D55" s="46"/>
      <c r="E55" s="46"/>
      <c r="F55" s="46"/>
      <c r="G55" s="46"/>
      <c r="H55" s="47" t="e">
        <f aca="false">INDEX('Liste déroulante'!$A$3:$B$6,MATCH(B55,Conformité,0),2)</f>
        <v>#N/A</v>
      </c>
      <c r="I55" s="47" t="n">
        <v>1</v>
      </c>
      <c r="J55" s="47" t="e">
        <f aca="false">H55*I55</f>
        <v>#N/A</v>
      </c>
    </row>
    <row r="56" customFormat="false" ht="13.8" hidden="false" customHeight="false" outlineLevel="0" collapsed="false">
      <c r="A56" s="15" t="s">
        <v>110</v>
      </c>
      <c r="B56" s="42"/>
      <c r="C56" s="43"/>
      <c r="D56" s="43"/>
      <c r="E56" s="43"/>
      <c r="F56" s="43"/>
      <c r="G56" s="43"/>
      <c r="H56" s="16" t="e">
        <f aca="false">ROUND(SUM(J57:J57)/SUM(I57:I57),2)</f>
        <v>#N/A</v>
      </c>
      <c r="I56" s="44" t="n">
        <v>1</v>
      </c>
      <c r="J56" s="44" t="e">
        <f aca="false">H56*I56</f>
        <v>#N/A</v>
      </c>
    </row>
    <row r="57" customFormat="false" ht="41.75" hidden="false" customHeight="false" outlineLevel="0" collapsed="false">
      <c r="A57" s="17" t="s">
        <v>111</v>
      </c>
      <c r="B57" s="8"/>
      <c r="C57" s="46"/>
      <c r="D57" s="46"/>
      <c r="E57" s="46"/>
      <c r="F57" s="46"/>
      <c r="G57" s="46"/>
      <c r="H57" s="47" t="e">
        <f aca="false">INDEX('Liste déroulante'!$A$3:$B$6,MATCH(B57,Conformité,0),2)</f>
        <v>#N/A</v>
      </c>
      <c r="I57" s="47" t="n">
        <v>1</v>
      </c>
      <c r="J57" s="47" t="e">
        <f aca="false">H57*I57</f>
        <v>#N/A</v>
      </c>
    </row>
    <row r="58" customFormat="false" ht="13.8" hidden="false" customHeight="false" outlineLevel="0" collapsed="false">
      <c r="A58" s="15" t="s">
        <v>112</v>
      </c>
      <c r="B58" s="42"/>
      <c r="C58" s="43"/>
      <c r="D58" s="43"/>
      <c r="E58" s="43"/>
      <c r="F58" s="43"/>
      <c r="G58" s="43"/>
      <c r="H58" s="16" t="e">
        <f aca="false">ROUND(SUM(J59:J63)/SUM(I59:I63),2)</f>
        <v>#N/A</v>
      </c>
      <c r="I58" s="44" t="n">
        <v>1</v>
      </c>
      <c r="J58" s="44" t="e">
        <f aca="false">H58*I58</f>
        <v>#N/A</v>
      </c>
    </row>
    <row r="59" customFormat="false" ht="41.75" hidden="false" customHeight="false" outlineLevel="0" collapsed="false">
      <c r="A59" s="17" t="s">
        <v>113</v>
      </c>
      <c r="B59" s="8"/>
      <c r="C59" s="46"/>
      <c r="D59" s="46"/>
      <c r="E59" s="46"/>
      <c r="F59" s="46"/>
      <c r="G59" s="46"/>
      <c r="H59" s="47" t="e">
        <f aca="false">INDEX('Liste déroulante'!$A$3:$B$6,MATCH(B59,Conformité,0),2)</f>
        <v>#N/A</v>
      </c>
      <c r="I59" s="47" t="n">
        <v>1</v>
      </c>
      <c r="J59" s="47" t="e">
        <f aca="false">H59*I59</f>
        <v>#N/A</v>
      </c>
    </row>
    <row r="60" customFormat="false" ht="55.2" hidden="false" customHeight="false" outlineLevel="0" collapsed="false">
      <c r="A60" s="17" t="s">
        <v>114</v>
      </c>
      <c r="B60" s="8"/>
      <c r="C60" s="46"/>
      <c r="D60" s="46"/>
      <c r="E60" s="46"/>
      <c r="F60" s="46"/>
      <c r="G60" s="46"/>
      <c r="H60" s="47" t="e">
        <f aca="false">INDEX('Liste déroulante'!$A$3:$B$6,MATCH(B60,Conformité,0),2)</f>
        <v>#N/A</v>
      </c>
      <c r="I60" s="47" t="n">
        <v>1</v>
      </c>
      <c r="J60" s="47" t="e">
        <f aca="false">H60*I60</f>
        <v>#N/A</v>
      </c>
    </row>
    <row r="61" customFormat="false" ht="41.75" hidden="false" customHeight="false" outlineLevel="0" collapsed="false">
      <c r="A61" s="17" t="s">
        <v>115</v>
      </c>
      <c r="B61" s="8"/>
      <c r="C61" s="46"/>
      <c r="D61" s="46"/>
      <c r="E61" s="46"/>
      <c r="F61" s="46"/>
      <c r="G61" s="46"/>
      <c r="H61" s="47" t="e">
        <f aca="false">INDEX('Liste déroulante'!$A$3:$B$6,MATCH(B61,Conformité,0),2)</f>
        <v>#N/A</v>
      </c>
      <c r="I61" s="47" t="n">
        <v>1</v>
      </c>
      <c r="J61" s="47" t="e">
        <f aca="false">H61*I61</f>
        <v>#N/A</v>
      </c>
    </row>
    <row r="62" customFormat="false" ht="55.2" hidden="false" customHeight="false" outlineLevel="0" collapsed="false">
      <c r="A62" s="17" t="s">
        <v>116</v>
      </c>
      <c r="B62" s="53"/>
      <c r="C62" s="54"/>
      <c r="D62" s="54"/>
      <c r="E62" s="54"/>
      <c r="F62" s="54"/>
      <c r="G62" s="54"/>
      <c r="H62" s="47" t="e">
        <f aca="false">INDEX('Liste déroulante'!$A$3:$B$6,MATCH(B62,Conformité,0),2)</f>
        <v>#N/A</v>
      </c>
      <c r="I62" s="47" t="n">
        <v>1</v>
      </c>
      <c r="J62" s="47" t="e">
        <f aca="false">H62*I62</f>
        <v>#N/A</v>
      </c>
    </row>
    <row r="63" customFormat="false" ht="28.35" hidden="false" customHeight="false" outlineLevel="0" collapsed="false">
      <c r="A63" s="55" t="s">
        <v>117</v>
      </c>
      <c r="B63" s="8"/>
      <c r="C63" s="46"/>
      <c r="D63" s="46"/>
      <c r="E63" s="46"/>
      <c r="F63" s="46"/>
      <c r="G63" s="46"/>
      <c r="H63" s="47" t="e">
        <f aca="false">INDEX('Liste déroulante'!$A$3:$B$6,MATCH(B63,Conformité,0),2)</f>
        <v>#N/A</v>
      </c>
      <c r="I63" s="47" t="n">
        <v>1</v>
      </c>
      <c r="J63" s="47" t="e">
        <f aca="false">H63*I63</f>
        <v>#N/A</v>
      </c>
    </row>
    <row r="65" customFormat="false" ht="14.9" hidden="false" customHeight="false" outlineLevel="0" collapsed="false">
      <c r="A65" s="6" t="s">
        <v>118</v>
      </c>
      <c r="B65" s="6"/>
      <c r="C65" s="41"/>
      <c r="D65" s="41"/>
      <c r="E65" s="41"/>
      <c r="F65" s="41"/>
      <c r="G65" s="41"/>
      <c r="H65" s="6" t="e">
        <f aca="false">H66</f>
        <v>#N/A</v>
      </c>
      <c r="I65" s="6"/>
      <c r="J65" s="6"/>
    </row>
    <row r="66" customFormat="false" ht="13.8" hidden="false" customHeight="false" outlineLevel="0" collapsed="false">
      <c r="A66" s="15" t="s">
        <v>119</v>
      </c>
      <c r="B66" s="42"/>
      <c r="C66" s="43"/>
      <c r="D66" s="43"/>
      <c r="E66" s="43"/>
      <c r="F66" s="43"/>
      <c r="G66" s="43"/>
      <c r="H66" s="16" t="e">
        <f aca="false">ROUND(SUM(J67:J68)/SUM(I67:I68),2)</f>
        <v>#N/A</v>
      </c>
      <c r="I66" s="44" t="n">
        <v>1</v>
      </c>
      <c r="J66" s="44" t="e">
        <f aca="false">H66*I66</f>
        <v>#N/A</v>
      </c>
    </row>
    <row r="67" customFormat="false" ht="41.75" hidden="false" customHeight="false" outlineLevel="0" collapsed="false">
      <c r="A67" s="55" t="s">
        <v>120</v>
      </c>
      <c r="B67" s="8"/>
      <c r="C67" s="46"/>
      <c r="D67" s="46"/>
      <c r="E67" s="46"/>
      <c r="F67" s="46"/>
      <c r="G67" s="46"/>
      <c r="H67" s="47" t="e">
        <f aca="false">INDEX('Liste déroulante'!$A$3:$B$6,MATCH(B67,Conformité,0),2)</f>
        <v>#N/A</v>
      </c>
      <c r="I67" s="47" t="n">
        <v>1</v>
      </c>
      <c r="J67" s="47" t="e">
        <f aca="false">H67*I67</f>
        <v>#N/A</v>
      </c>
    </row>
    <row r="68" customFormat="false" ht="55.2" hidden="false" customHeight="false" outlineLevel="0" collapsed="false">
      <c r="A68" s="55" t="s">
        <v>121</v>
      </c>
      <c r="B68" s="8"/>
      <c r="C68" s="46"/>
      <c r="D68" s="46"/>
      <c r="E68" s="46"/>
      <c r="F68" s="46"/>
      <c r="G68" s="46"/>
      <c r="H68" s="47" t="e">
        <f aca="false">INDEX('Liste déroulante'!$A$3:$B$6,MATCH(B68,Conformité,0),2)</f>
        <v>#N/A</v>
      </c>
      <c r="I68" s="47" t="n">
        <v>1</v>
      </c>
      <c r="J68" s="47" t="e">
        <f aca="false">H68*I68</f>
        <v>#N/A</v>
      </c>
    </row>
    <row r="70" customFormat="false" ht="14.9" hidden="false" customHeight="false" outlineLevel="0" collapsed="false">
      <c r="A70" s="6" t="s">
        <v>122</v>
      </c>
      <c r="B70" s="6"/>
      <c r="C70" s="41"/>
      <c r="D70" s="41"/>
      <c r="E70" s="41"/>
      <c r="F70" s="41"/>
      <c r="G70" s="41"/>
      <c r="H70" s="6" t="e">
        <f aca="false">ROUND((J71+J78)/(I71+I78),2)</f>
        <v>#N/A</v>
      </c>
      <c r="I70" s="6"/>
      <c r="J70" s="6"/>
    </row>
    <row r="71" customFormat="false" ht="13.8" hidden="false" customHeight="false" outlineLevel="0" collapsed="false">
      <c r="A71" s="15" t="s">
        <v>123</v>
      </c>
      <c r="B71" s="42"/>
      <c r="C71" s="43"/>
      <c r="D71" s="43"/>
      <c r="E71" s="43"/>
      <c r="F71" s="43"/>
      <c r="G71" s="43"/>
      <c r="H71" s="16" t="e">
        <f aca="false">ROUND(SUM(J72:J77)/SUM(I72:I77),2)</f>
        <v>#N/A</v>
      </c>
      <c r="I71" s="44" t="n">
        <v>1</v>
      </c>
      <c r="J71" s="44" t="e">
        <f aca="false">H71*I71</f>
        <v>#N/A</v>
      </c>
    </row>
    <row r="72" customFormat="false" ht="55.2" hidden="false" customHeight="false" outlineLevel="0" collapsed="false">
      <c r="A72" s="17" t="s">
        <v>124</v>
      </c>
      <c r="B72" s="8"/>
      <c r="C72" s="52"/>
      <c r="D72" s="52"/>
      <c r="E72" s="52"/>
      <c r="F72" s="52"/>
      <c r="G72" s="52"/>
      <c r="H72" s="47" t="e">
        <f aca="false">INDEX('Liste déroulante'!$A$3:$B$6,MATCH(B72,Conformité,0),2)</f>
        <v>#N/A</v>
      </c>
      <c r="I72" s="47" t="n">
        <v>1</v>
      </c>
      <c r="J72" s="47" t="e">
        <f aca="false">H72*I72</f>
        <v>#N/A</v>
      </c>
    </row>
    <row r="73" customFormat="false" ht="55.2" hidden="false" customHeight="false" outlineLevel="0" collapsed="false">
      <c r="A73" s="17" t="s">
        <v>125</v>
      </c>
      <c r="B73" s="8"/>
      <c r="C73" s="52"/>
      <c r="D73" s="52"/>
      <c r="E73" s="52"/>
      <c r="F73" s="52"/>
      <c r="G73" s="52"/>
      <c r="H73" s="47" t="e">
        <f aca="false">INDEX('Liste déroulante'!$A$3:$B$6,MATCH(B73,Conformité,0),2)</f>
        <v>#N/A</v>
      </c>
      <c r="I73" s="47" t="n">
        <v>1</v>
      </c>
      <c r="J73" s="47" t="e">
        <f aca="false">H73*I73</f>
        <v>#N/A</v>
      </c>
    </row>
    <row r="74" customFormat="false" ht="55.2" hidden="false" customHeight="false" outlineLevel="0" collapsed="false">
      <c r="A74" s="17" t="s">
        <v>126</v>
      </c>
      <c r="B74" s="8"/>
      <c r="C74" s="52"/>
      <c r="D74" s="52"/>
      <c r="E74" s="52"/>
      <c r="F74" s="52"/>
      <c r="G74" s="52"/>
      <c r="H74" s="47" t="e">
        <f aca="false">INDEX('Liste déroulante'!$A$3:$B$6,MATCH(B74,Conformité,0),2)</f>
        <v>#N/A</v>
      </c>
      <c r="I74" s="47" t="n">
        <v>1</v>
      </c>
      <c r="J74" s="47" t="e">
        <f aca="false">H74*I74</f>
        <v>#N/A</v>
      </c>
    </row>
    <row r="75" customFormat="false" ht="68.65" hidden="false" customHeight="false" outlineLevel="0" collapsed="false">
      <c r="A75" s="17" t="s">
        <v>127</v>
      </c>
      <c r="B75" s="8"/>
      <c r="C75" s="46"/>
      <c r="D75" s="46"/>
      <c r="E75" s="46"/>
      <c r="F75" s="46"/>
      <c r="G75" s="46"/>
      <c r="H75" s="47" t="e">
        <f aca="false">INDEX('Liste déroulante'!$A$3:$B$6,MATCH(B75,Conformité,0),2)</f>
        <v>#N/A</v>
      </c>
      <c r="I75" s="47" t="n">
        <v>1</v>
      </c>
      <c r="J75" s="47" t="e">
        <f aca="false">H75*I75</f>
        <v>#N/A</v>
      </c>
    </row>
    <row r="76" customFormat="false" ht="41.75" hidden="false" customHeight="false" outlineLevel="0" collapsed="false">
      <c r="A76" s="48" t="s">
        <v>128</v>
      </c>
      <c r="B76" s="8"/>
      <c r="C76" s="46"/>
      <c r="D76" s="46"/>
      <c r="E76" s="46"/>
      <c r="F76" s="46"/>
      <c r="G76" s="46"/>
      <c r="H76" s="47" t="e">
        <f aca="false">INDEX('Liste déroulante'!$A$3:$B$6,MATCH(B76,Conformité,0),2)</f>
        <v>#N/A</v>
      </c>
      <c r="I76" s="47" t="n">
        <v>1</v>
      </c>
      <c r="J76" s="47" t="e">
        <f aca="false">H76*I76</f>
        <v>#N/A</v>
      </c>
    </row>
    <row r="77" customFormat="false" ht="82.05" hidden="false" customHeight="false" outlineLevel="0" collapsed="false">
      <c r="A77" s="55" t="s">
        <v>129</v>
      </c>
      <c r="B77" s="8"/>
      <c r="C77" s="46"/>
      <c r="D77" s="46"/>
      <c r="E77" s="46"/>
      <c r="F77" s="46"/>
      <c r="G77" s="46"/>
      <c r="H77" s="47" t="e">
        <f aca="false">INDEX('Liste déroulante'!$A$3:$B$6,MATCH(B77,Conformité,0),2)</f>
        <v>#N/A</v>
      </c>
      <c r="I77" s="47" t="n">
        <v>1</v>
      </c>
      <c r="J77" s="47" t="e">
        <f aca="false">H77*I77</f>
        <v>#N/A</v>
      </c>
    </row>
    <row r="78" customFormat="false" ht="13.8" hidden="false" customHeight="false" outlineLevel="0" collapsed="false">
      <c r="A78" s="15" t="s">
        <v>130</v>
      </c>
      <c r="B78" s="42"/>
      <c r="C78" s="46"/>
      <c r="D78" s="46"/>
      <c r="E78" s="46"/>
      <c r="F78" s="46"/>
      <c r="G78" s="46"/>
      <c r="H78" s="16" t="e">
        <f aca="false">ROUND(SUM(J79:J87)/SUM(I79:I87),2)</f>
        <v>#N/A</v>
      </c>
      <c r="I78" s="44" t="n">
        <v>1</v>
      </c>
      <c r="J78" s="44" t="e">
        <f aca="false">H78*I78</f>
        <v>#N/A</v>
      </c>
    </row>
    <row r="79" customFormat="false" ht="55.2" hidden="false" customHeight="false" outlineLevel="0" collapsed="false">
      <c r="A79" s="17" t="s">
        <v>131</v>
      </c>
      <c r="B79" s="8"/>
      <c r="C79" s="46"/>
      <c r="D79" s="46"/>
      <c r="E79" s="46"/>
      <c r="F79" s="46"/>
      <c r="G79" s="46"/>
      <c r="H79" s="47" t="e">
        <f aca="false">INDEX('Liste déroulante'!$A$3:$B$6,MATCH(B79,Conformité,0),2)</f>
        <v>#N/A</v>
      </c>
      <c r="I79" s="47" t="n">
        <v>1</v>
      </c>
      <c r="J79" s="47" t="e">
        <f aca="false">H79*I79</f>
        <v>#N/A</v>
      </c>
    </row>
    <row r="80" customFormat="false" ht="41.75" hidden="false" customHeight="false" outlineLevel="0" collapsed="false">
      <c r="A80" s="17" t="s">
        <v>132</v>
      </c>
      <c r="B80" s="8"/>
      <c r="C80" s="46"/>
      <c r="D80" s="46"/>
      <c r="E80" s="46"/>
      <c r="F80" s="46"/>
      <c r="G80" s="46"/>
      <c r="H80" s="47" t="e">
        <f aca="false">INDEX('Liste déroulante'!$A$3:$B$6,MATCH(B80,Conformité,0),2)</f>
        <v>#N/A</v>
      </c>
      <c r="I80" s="47" t="n">
        <v>1</v>
      </c>
      <c r="J80" s="47" t="e">
        <f aca="false">H80*I80</f>
        <v>#N/A</v>
      </c>
    </row>
    <row r="81" customFormat="false" ht="55.2" hidden="false" customHeight="false" outlineLevel="0" collapsed="false">
      <c r="A81" s="17" t="s">
        <v>133</v>
      </c>
      <c r="B81" s="8"/>
      <c r="C81" s="46"/>
      <c r="D81" s="46"/>
      <c r="E81" s="46"/>
      <c r="F81" s="46"/>
      <c r="G81" s="46"/>
      <c r="H81" s="47" t="e">
        <f aca="false">INDEX('Liste déroulante'!$A$3:$B$6,MATCH(B81,Conformité,0),2)</f>
        <v>#N/A</v>
      </c>
      <c r="I81" s="47" t="n">
        <v>1</v>
      </c>
      <c r="J81" s="47" t="e">
        <f aca="false">H81*I81</f>
        <v>#N/A</v>
      </c>
    </row>
    <row r="82" customFormat="false" ht="41.75" hidden="false" customHeight="false" outlineLevel="0" collapsed="false">
      <c r="A82" s="17" t="s">
        <v>134</v>
      </c>
      <c r="B82" s="8"/>
      <c r="C82" s="46"/>
      <c r="D82" s="46"/>
      <c r="E82" s="46"/>
      <c r="F82" s="46"/>
      <c r="G82" s="46"/>
      <c r="H82" s="47" t="e">
        <f aca="false">INDEX('Liste déroulante'!$A$3:$B$6,MATCH(B82,Conformité,0),2)</f>
        <v>#N/A</v>
      </c>
      <c r="I82" s="47" t="n">
        <v>1</v>
      </c>
      <c r="J82" s="47" t="e">
        <f aca="false">H82*I82</f>
        <v>#N/A</v>
      </c>
    </row>
    <row r="83" customFormat="false" ht="41.75" hidden="false" customHeight="false" outlineLevel="0" collapsed="false">
      <c r="A83" s="17" t="s">
        <v>135</v>
      </c>
      <c r="B83" s="8"/>
      <c r="C83" s="46"/>
      <c r="D83" s="46"/>
      <c r="E83" s="46"/>
      <c r="F83" s="46"/>
      <c r="G83" s="46"/>
      <c r="H83" s="47" t="e">
        <f aca="false">INDEX('Liste déroulante'!$A$3:$B$6,MATCH(B83,Conformité,0),2)</f>
        <v>#N/A</v>
      </c>
      <c r="I83" s="47" t="n">
        <v>1</v>
      </c>
      <c r="J83" s="47" t="e">
        <f aca="false">H83*I83</f>
        <v>#N/A</v>
      </c>
    </row>
    <row r="84" customFormat="false" ht="55.2" hidden="false" customHeight="false" outlineLevel="0" collapsed="false">
      <c r="A84" s="17" t="s">
        <v>136</v>
      </c>
      <c r="B84" s="8"/>
      <c r="C84" s="46"/>
      <c r="D84" s="46"/>
      <c r="E84" s="46"/>
      <c r="F84" s="46"/>
      <c r="G84" s="46"/>
      <c r="H84" s="47" t="e">
        <f aca="false">INDEX('Liste déroulante'!$A$3:$B$6,MATCH(B84,Conformité,0),2)</f>
        <v>#N/A</v>
      </c>
      <c r="I84" s="47" t="n">
        <v>1</v>
      </c>
      <c r="J84" s="47" t="e">
        <f aca="false">H84*I84</f>
        <v>#N/A</v>
      </c>
    </row>
    <row r="85" customFormat="false" ht="82.05" hidden="false" customHeight="false" outlineLevel="0" collapsed="false">
      <c r="A85" s="48" t="s">
        <v>137</v>
      </c>
      <c r="B85" s="8"/>
      <c r="C85" s="46"/>
      <c r="D85" s="46"/>
      <c r="E85" s="46"/>
      <c r="F85" s="46"/>
      <c r="G85" s="46"/>
      <c r="H85" s="47" t="e">
        <f aca="false">INDEX('Liste déroulante'!$A$3:$B$6,MATCH(B85,Conformité,0),2)</f>
        <v>#N/A</v>
      </c>
      <c r="I85" s="47" t="n">
        <v>1</v>
      </c>
      <c r="J85" s="47" t="e">
        <f aca="false">H85*I85</f>
        <v>#N/A</v>
      </c>
    </row>
    <row r="86" customFormat="false" ht="41.75" hidden="false" customHeight="false" outlineLevel="0" collapsed="false">
      <c r="A86" s="17" t="s">
        <v>138</v>
      </c>
      <c r="B86" s="8"/>
      <c r="C86" s="46"/>
      <c r="D86" s="46"/>
      <c r="E86" s="46"/>
      <c r="F86" s="46"/>
      <c r="G86" s="46"/>
      <c r="H86" s="47" t="e">
        <f aca="false">INDEX('Liste déroulante'!$A$3:$B$6,MATCH(B86,Conformité,0),2)</f>
        <v>#N/A</v>
      </c>
      <c r="I86" s="47" t="n">
        <v>1</v>
      </c>
      <c r="J86" s="47" t="e">
        <f aca="false">H86*I86</f>
        <v>#N/A</v>
      </c>
    </row>
    <row r="87" customFormat="false" ht="55.2" hidden="false" customHeight="false" outlineLevel="0" collapsed="false">
      <c r="A87" s="17" t="s">
        <v>139</v>
      </c>
      <c r="B87" s="8"/>
      <c r="C87" s="46"/>
      <c r="D87" s="46"/>
      <c r="E87" s="46"/>
      <c r="F87" s="46"/>
      <c r="G87" s="46"/>
      <c r="H87" s="47" t="e">
        <f aca="false">INDEX('Liste déroulante'!$A$3:$B$6,MATCH(B87,Conformité,0),2)</f>
        <v>#N/A</v>
      </c>
      <c r="I87" s="47" t="n">
        <v>1</v>
      </c>
      <c r="J87" s="47" t="e">
        <f aca="false">H87*I87</f>
        <v>#N/A</v>
      </c>
    </row>
    <row r="88" customFormat="false" ht="13.8" hidden="false" customHeight="false" outlineLevel="0" collapsed="false">
      <c r="C88" s="46"/>
      <c r="D88" s="46"/>
      <c r="E88" s="46"/>
      <c r="F88" s="46"/>
      <c r="G88" s="46"/>
    </row>
    <row r="89" customFormat="false" ht="14.9" hidden="false" customHeight="false" outlineLevel="0" collapsed="false">
      <c r="A89" s="6" t="s">
        <v>140</v>
      </c>
      <c r="B89" s="6"/>
      <c r="C89" s="46"/>
      <c r="D89" s="46"/>
      <c r="E89" s="46"/>
      <c r="F89" s="46"/>
      <c r="G89" s="46"/>
      <c r="H89" s="6" t="e">
        <f aca="false">ROUND((J90+J95+J97+J99+J104+J106+J109)/(I90+I95+I97+I99+I104+I106+I109),2)</f>
        <v>#N/A</v>
      </c>
      <c r="I89" s="6"/>
      <c r="J89" s="6"/>
    </row>
    <row r="90" customFormat="false" ht="13.8" hidden="false" customHeight="false" outlineLevel="0" collapsed="false">
      <c r="A90" s="15" t="s">
        <v>141</v>
      </c>
      <c r="B90" s="42"/>
      <c r="C90" s="46"/>
      <c r="D90" s="46"/>
      <c r="E90" s="46"/>
      <c r="F90" s="46"/>
      <c r="G90" s="46"/>
      <c r="H90" s="16" t="e">
        <f aca="false">ROUND(SUM(J91:J94)/SUM(I91:I94),2)</f>
        <v>#N/A</v>
      </c>
      <c r="I90" s="44" t="n">
        <v>1</v>
      </c>
      <c r="J90" s="44" t="e">
        <f aca="false">H90*I90</f>
        <v>#N/A</v>
      </c>
    </row>
    <row r="91" customFormat="false" ht="41.75" hidden="false" customHeight="false" outlineLevel="0" collapsed="false">
      <c r="A91" s="17" t="s">
        <v>142</v>
      </c>
      <c r="B91" s="8"/>
      <c r="C91" s="46"/>
      <c r="D91" s="46"/>
      <c r="E91" s="46"/>
      <c r="F91" s="46"/>
      <c r="G91" s="46"/>
      <c r="H91" s="47" t="e">
        <f aca="false">INDEX('Liste déroulante'!$A$3:$B$6,MATCH(B91,Conformité,0),2)</f>
        <v>#N/A</v>
      </c>
      <c r="I91" s="47" t="n">
        <v>1</v>
      </c>
      <c r="J91" s="47" t="e">
        <f aca="false">H91*I91</f>
        <v>#N/A</v>
      </c>
    </row>
    <row r="92" customFormat="false" ht="55.2" hidden="false" customHeight="false" outlineLevel="0" collapsed="false">
      <c r="A92" s="17" t="s">
        <v>143</v>
      </c>
      <c r="B92" s="8"/>
      <c r="C92" s="46"/>
      <c r="D92" s="46"/>
      <c r="E92" s="46"/>
      <c r="F92" s="46"/>
      <c r="G92" s="46"/>
      <c r="H92" s="47" t="e">
        <f aca="false">INDEX('Liste déroulante'!$A$3:$B$6,MATCH(B92,Conformité,0),2)</f>
        <v>#N/A</v>
      </c>
      <c r="I92" s="47" t="n">
        <v>1</v>
      </c>
      <c r="J92" s="47" t="e">
        <f aca="false">H92*I92</f>
        <v>#N/A</v>
      </c>
    </row>
    <row r="93" customFormat="false" ht="55.2" hidden="false" customHeight="false" outlineLevel="0" collapsed="false">
      <c r="A93" s="17" t="s">
        <v>144</v>
      </c>
      <c r="B93" s="53"/>
      <c r="C93" s="46"/>
      <c r="D93" s="46"/>
      <c r="E93" s="46"/>
      <c r="F93" s="46"/>
      <c r="G93" s="46"/>
      <c r="H93" s="47" t="e">
        <f aca="false">INDEX('Liste déroulante'!$A$3:$B$6,MATCH(B93,Conformité,0),2)</f>
        <v>#N/A</v>
      </c>
      <c r="I93" s="47" t="n">
        <v>1</v>
      </c>
      <c r="J93" s="47" t="e">
        <f aca="false">H93*I93</f>
        <v>#N/A</v>
      </c>
    </row>
    <row r="94" customFormat="false" ht="68.65" hidden="false" customHeight="false" outlineLevel="0" collapsed="false">
      <c r="A94" s="17" t="s">
        <v>145</v>
      </c>
      <c r="B94" s="8"/>
      <c r="C94" s="54"/>
      <c r="D94" s="54"/>
      <c r="E94" s="54"/>
      <c r="F94" s="54"/>
      <c r="G94" s="54"/>
      <c r="H94" s="47" t="e">
        <f aca="false">INDEX('Liste déroulante'!$A$3:$B$6,MATCH(B94,Conformité,0),2)</f>
        <v>#N/A</v>
      </c>
      <c r="I94" s="47" t="n">
        <v>1</v>
      </c>
      <c r="J94" s="47" t="e">
        <f aca="false">H94*I94</f>
        <v>#N/A</v>
      </c>
    </row>
    <row r="95" customFormat="false" ht="13.8" hidden="false" customHeight="false" outlineLevel="0" collapsed="false">
      <c r="A95" s="15" t="s">
        <v>146</v>
      </c>
      <c r="B95" s="42"/>
      <c r="C95" s="43"/>
      <c r="D95" s="43"/>
      <c r="E95" s="43"/>
      <c r="F95" s="43"/>
      <c r="G95" s="43"/>
      <c r="H95" s="16" t="e">
        <f aca="false">ROUND(SUM(J96:J96)/SUM(I96:I96),2)</f>
        <v>#N/A</v>
      </c>
      <c r="I95" s="44" t="n">
        <v>1</v>
      </c>
      <c r="J95" s="44" t="e">
        <f aca="false">H95*I95</f>
        <v>#N/A</v>
      </c>
    </row>
    <row r="96" customFormat="false" ht="55.2" hidden="false" customHeight="false" outlineLevel="0" collapsed="false">
      <c r="A96" s="17" t="s">
        <v>147</v>
      </c>
      <c r="B96" s="8"/>
      <c r="C96" s="46"/>
      <c r="D96" s="46"/>
      <c r="E96" s="46"/>
      <c r="F96" s="46"/>
      <c r="G96" s="46"/>
      <c r="H96" s="47" t="e">
        <f aca="false">INDEX('Liste déroulante'!$A$3:$B$6,MATCH(B96,Conformité,0),2)</f>
        <v>#N/A</v>
      </c>
      <c r="I96" s="47" t="n">
        <v>1</v>
      </c>
      <c r="J96" s="47" t="e">
        <f aca="false">H96*I96</f>
        <v>#N/A</v>
      </c>
    </row>
    <row r="97" customFormat="false" ht="13.8" hidden="false" customHeight="false" outlineLevel="0" collapsed="false">
      <c r="A97" s="15" t="s">
        <v>148</v>
      </c>
      <c r="B97" s="42"/>
      <c r="C97" s="43"/>
      <c r="D97" s="43"/>
      <c r="E97" s="43"/>
      <c r="F97" s="43"/>
      <c r="G97" s="43"/>
      <c r="H97" s="16" t="e">
        <f aca="false">ROUND(SUM(J98:J98)/SUM(I98:I98),2)</f>
        <v>#N/A</v>
      </c>
      <c r="I97" s="44" t="n">
        <v>1</v>
      </c>
      <c r="J97" s="44" t="e">
        <f aca="false">H97*I97</f>
        <v>#N/A</v>
      </c>
    </row>
    <row r="98" customFormat="false" ht="55.2" hidden="false" customHeight="false" outlineLevel="0" collapsed="false">
      <c r="A98" s="17" t="s">
        <v>149</v>
      </c>
      <c r="B98" s="8"/>
      <c r="C98" s="46"/>
      <c r="D98" s="46"/>
      <c r="E98" s="46"/>
      <c r="F98" s="46"/>
      <c r="G98" s="46"/>
      <c r="H98" s="47" t="e">
        <f aca="false">INDEX('Liste déroulante'!$A$3:$B$6,MATCH(B98,Conformité,0),2)</f>
        <v>#N/A</v>
      </c>
      <c r="I98" s="47" t="n">
        <v>1</v>
      </c>
      <c r="J98" s="47" t="e">
        <f aca="false">H98*I98</f>
        <v>#N/A</v>
      </c>
    </row>
    <row r="99" customFormat="false" ht="13.8" hidden="false" customHeight="false" outlineLevel="0" collapsed="false">
      <c r="A99" s="15" t="s">
        <v>150</v>
      </c>
      <c r="B99" s="42"/>
      <c r="C99" s="46"/>
      <c r="D99" s="46"/>
      <c r="E99" s="46"/>
      <c r="F99" s="46"/>
      <c r="G99" s="46"/>
      <c r="H99" s="16" t="e">
        <f aca="false">ROUND(SUM(J100:J103)/SUM(I100:I103),2)</f>
        <v>#N/A</v>
      </c>
      <c r="I99" s="44" t="n">
        <v>1</v>
      </c>
      <c r="J99" s="44" t="e">
        <f aca="false">H99*I99</f>
        <v>#N/A</v>
      </c>
    </row>
    <row r="100" customFormat="false" ht="55.2" hidden="false" customHeight="false" outlineLevel="0" collapsed="false">
      <c r="A100" s="17" t="s">
        <v>151</v>
      </c>
      <c r="B100" s="8"/>
      <c r="C100" s="54"/>
      <c r="D100" s="54"/>
      <c r="E100" s="54"/>
      <c r="F100" s="54"/>
      <c r="G100" s="54"/>
      <c r="H100" s="47" t="e">
        <f aca="false">INDEX('Liste déroulante'!$A$3:$B$6,MATCH(B100,Conformité,0),2)</f>
        <v>#N/A</v>
      </c>
      <c r="I100" s="47" t="n">
        <v>1</v>
      </c>
      <c r="J100" s="47" t="e">
        <f aca="false">H100*I100</f>
        <v>#N/A</v>
      </c>
    </row>
    <row r="101" customFormat="false" ht="55.2" hidden="false" customHeight="false" outlineLevel="0" collapsed="false">
      <c r="A101" s="17" t="s">
        <v>152</v>
      </c>
      <c r="B101" s="8"/>
      <c r="C101" s="54"/>
      <c r="D101" s="54"/>
      <c r="E101" s="54"/>
      <c r="F101" s="54"/>
      <c r="G101" s="54"/>
      <c r="H101" s="47" t="e">
        <f aca="false">INDEX('Liste déroulante'!$A$3:$B$6,MATCH(B101,Conformité,0),2)</f>
        <v>#N/A</v>
      </c>
      <c r="I101" s="47" t="n">
        <v>1</v>
      </c>
      <c r="J101" s="47" t="e">
        <f aca="false">H101*I101</f>
        <v>#N/A</v>
      </c>
    </row>
    <row r="102" customFormat="false" ht="41.75" hidden="false" customHeight="false" outlineLevel="0" collapsed="false">
      <c r="A102" s="17" t="s">
        <v>153</v>
      </c>
      <c r="B102" s="8"/>
      <c r="C102" s="54"/>
      <c r="D102" s="54"/>
      <c r="E102" s="54"/>
      <c r="F102" s="54"/>
      <c r="G102" s="54"/>
      <c r="H102" s="47" t="e">
        <f aca="false">INDEX('Liste déroulante'!$A$3:$B$6,MATCH(B102,Conformité,0),2)</f>
        <v>#N/A</v>
      </c>
      <c r="I102" s="47" t="n">
        <v>1</v>
      </c>
      <c r="J102" s="47" t="e">
        <f aca="false">H102*I102</f>
        <v>#N/A</v>
      </c>
    </row>
    <row r="103" customFormat="false" ht="68.65" hidden="false" customHeight="false" outlineLevel="0" collapsed="false">
      <c r="A103" s="17" t="s">
        <v>154</v>
      </c>
      <c r="B103" s="8"/>
      <c r="C103" s="54"/>
      <c r="D103" s="54"/>
      <c r="E103" s="54"/>
      <c r="F103" s="54"/>
      <c r="G103" s="54"/>
      <c r="H103" s="47" t="e">
        <f aca="false">INDEX('Liste déroulante'!$A$3:$B$6,MATCH(B103,Conformité,0),2)</f>
        <v>#N/A</v>
      </c>
      <c r="I103" s="47" t="n">
        <v>1</v>
      </c>
      <c r="J103" s="47" t="e">
        <f aca="false">H103*I103</f>
        <v>#N/A</v>
      </c>
    </row>
    <row r="104" customFormat="false" ht="13.8" hidden="false" customHeight="false" outlineLevel="0" collapsed="false">
      <c r="A104" s="15" t="s">
        <v>155</v>
      </c>
      <c r="B104" s="42"/>
      <c r="C104" s="43"/>
      <c r="D104" s="43"/>
      <c r="E104" s="43"/>
      <c r="F104" s="43"/>
      <c r="G104" s="43"/>
      <c r="H104" s="16" t="e">
        <f aca="false">ROUND(SUM(J105:J105)/SUM(I105:I105),2)</f>
        <v>#N/A</v>
      </c>
      <c r="I104" s="44" t="n">
        <v>1</v>
      </c>
      <c r="J104" s="44" t="e">
        <f aca="false">H104*I104</f>
        <v>#N/A</v>
      </c>
    </row>
    <row r="105" customFormat="false" ht="55.2" hidden="false" customHeight="false" outlineLevel="0" collapsed="false">
      <c r="A105" s="17" t="s">
        <v>156</v>
      </c>
      <c r="B105" s="8"/>
      <c r="C105" s="56"/>
      <c r="D105" s="56"/>
      <c r="E105" s="56"/>
      <c r="F105" s="56"/>
      <c r="G105" s="56"/>
      <c r="H105" s="47" t="e">
        <f aca="false">INDEX('Liste déroulante'!$A$3:$B$6,MATCH(B105,Conformité,0),2)</f>
        <v>#N/A</v>
      </c>
      <c r="I105" s="47" t="n">
        <v>1</v>
      </c>
      <c r="J105" s="47" t="e">
        <f aca="false">H105*I105</f>
        <v>#N/A</v>
      </c>
    </row>
    <row r="106" customFormat="false" ht="13.8" hidden="false" customHeight="false" outlineLevel="0" collapsed="false">
      <c r="A106" s="15" t="s">
        <v>157</v>
      </c>
      <c r="B106" s="42"/>
      <c r="C106" s="43"/>
      <c r="D106" s="43"/>
      <c r="E106" s="43"/>
      <c r="F106" s="43"/>
      <c r="G106" s="43"/>
      <c r="H106" s="16" t="e">
        <f aca="false">ROUND(SUM(J107:J108)/SUM(I107:I108),2)</f>
        <v>#N/A</v>
      </c>
      <c r="I106" s="44" t="n">
        <v>1</v>
      </c>
      <c r="J106" s="44" t="e">
        <f aca="false">H106*I106</f>
        <v>#N/A</v>
      </c>
    </row>
    <row r="107" customFormat="false" ht="82.05" hidden="false" customHeight="false" outlineLevel="0" collapsed="false">
      <c r="A107" s="17" t="s">
        <v>158</v>
      </c>
      <c r="B107" s="8"/>
      <c r="C107" s="46"/>
      <c r="D107" s="46"/>
      <c r="E107" s="46"/>
      <c r="F107" s="46"/>
      <c r="G107" s="46"/>
      <c r="H107" s="47" t="e">
        <f aca="false">INDEX('Liste déroulante'!$A$3:$B$6,MATCH(B107,Conformité,0),2)</f>
        <v>#N/A</v>
      </c>
      <c r="I107" s="47" t="n">
        <v>1</v>
      </c>
      <c r="J107" s="47" t="e">
        <f aca="false">H107*I107</f>
        <v>#N/A</v>
      </c>
    </row>
    <row r="108" customFormat="false" ht="41.75" hidden="false" customHeight="false" outlineLevel="0" collapsed="false">
      <c r="A108" s="17" t="s">
        <v>159</v>
      </c>
      <c r="B108" s="8"/>
      <c r="C108" s="46"/>
      <c r="D108" s="46"/>
      <c r="E108" s="46"/>
      <c r="F108" s="46"/>
      <c r="G108" s="46"/>
      <c r="H108" s="47" t="e">
        <f aca="false">INDEX('Liste déroulante'!$A$3:$B$6,MATCH(B108,Conformité,0),2)</f>
        <v>#N/A</v>
      </c>
      <c r="I108" s="47" t="n">
        <v>1</v>
      </c>
      <c r="J108" s="47" t="e">
        <f aca="false">H108*I108</f>
        <v>#N/A</v>
      </c>
    </row>
    <row r="109" customFormat="false" ht="13.8" hidden="false" customHeight="false" outlineLevel="0" collapsed="false">
      <c r="A109" s="15" t="s">
        <v>160</v>
      </c>
      <c r="B109" s="42"/>
      <c r="C109" s="43"/>
      <c r="D109" s="43"/>
      <c r="E109" s="43"/>
      <c r="F109" s="43"/>
      <c r="G109" s="43"/>
      <c r="H109" s="16" t="e">
        <f aca="false">ROUND(SUM(J110:J110)/SUM(I110:I110),2)</f>
        <v>#N/A</v>
      </c>
      <c r="I109" s="44" t="n">
        <v>1</v>
      </c>
      <c r="J109" s="44" t="e">
        <f aca="false">H109*I109</f>
        <v>#N/A</v>
      </c>
    </row>
    <row r="110" customFormat="false" ht="68.65" hidden="false" customHeight="false" outlineLevel="0" collapsed="false">
      <c r="A110" s="17" t="s">
        <v>161</v>
      </c>
      <c r="B110" s="8"/>
      <c r="C110" s="46"/>
      <c r="D110" s="46"/>
      <c r="E110" s="46"/>
      <c r="F110" s="46"/>
      <c r="G110" s="46"/>
      <c r="H110" s="47" t="e">
        <f aca="false">INDEX('Liste déroulante'!$A$3:$B$6,MATCH(B110,Conformité,0),2)</f>
        <v>#N/A</v>
      </c>
      <c r="I110" s="47" t="n">
        <v>1</v>
      </c>
      <c r="J110" s="47" t="e">
        <f aca="false">H110*I110</f>
        <v>#N/A</v>
      </c>
    </row>
    <row r="112" customFormat="false" ht="14.9" hidden="false" customHeight="false" outlineLevel="0" collapsed="false">
      <c r="A112" s="6" t="s">
        <v>162</v>
      </c>
      <c r="B112" s="6"/>
      <c r="C112" s="41"/>
      <c r="D112" s="41"/>
      <c r="E112" s="41"/>
      <c r="F112" s="41"/>
      <c r="G112" s="41"/>
      <c r="H112" s="6" t="e">
        <f aca="false">ROUND((J113+J117)/(I113+I117),2)</f>
        <v>#N/A</v>
      </c>
      <c r="I112" s="6"/>
      <c r="J112" s="6"/>
    </row>
    <row r="113" customFormat="false" ht="13.8" hidden="false" customHeight="false" outlineLevel="0" collapsed="false">
      <c r="A113" s="15" t="s">
        <v>163</v>
      </c>
      <c r="B113" s="42"/>
      <c r="C113" s="43"/>
      <c r="D113" s="43"/>
      <c r="E113" s="43"/>
      <c r="F113" s="43"/>
      <c r="G113" s="43"/>
      <c r="H113" s="16" t="e">
        <f aca="false">ROUND(SUM(J114:J116)/SUM(I114:I116),2)</f>
        <v>#N/A</v>
      </c>
      <c r="I113" s="44" t="n">
        <v>1</v>
      </c>
      <c r="J113" s="44" t="e">
        <f aca="false">H113*I113</f>
        <v>#N/A</v>
      </c>
    </row>
    <row r="114" customFormat="false" ht="41.75" hidden="false" customHeight="false" outlineLevel="0" collapsed="false">
      <c r="A114" s="17" t="s">
        <v>164</v>
      </c>
      <c r="B114" s="8"/>
      <c r="C114" s="57"/>
      <c r="D114" s="57"/>
      <c r="E114" s="57"/>
      <c r="F114" s="57"/>
      <c r="G114" s="57"/>
      <c r="H114" s="47" t="e">
        <f aca="false">INDEX('Liste déroulante'!$A$3:$B$6,MATCH(B114,Conformité,0),2)</f>
        <v>#N/A</v>
      </c>
      <c r="I114" s="47" t="n">
        <v>1</v>
      </c>
      <c r="J114" s="47" t="e">
        <f aca="false">H114*I114</f>
        <v>#N/A</v>
      </c>
    </row>
    <row r="115" customFormat="false" ht="68.65" hidden="false" customHeight="false" outlineLevel="0" collapsed="false">
      <c r="A115" s="17" t="s">
        <v>165</v>
      </c>
      <c r="B115" s="8"/>
      <c r="C115" s="57"/>
      <c r="D115" s="57"/>
      <c r="E115" s="57"/>
      <c r="F115" s="57"/>
      <c r="G115" s="57"/>
      <c r="H115" s="47" t="e">
        <f aca="false">INDEX('Liste déroulante'!$A$3:$B$6,MATCH(B115,Conformité,0),2)</f>
        <v>#N/A</v>
      </c>
      <c r="I115" s="47" t="n">
        <v>1</v>
      </c>
      <c r="J115" s="47" t="e">
        <f aca="false">H115*I115</f>
        <v>#N/A</v>
      </c>
    </row>
    <row r="116" customFormat="false" ht="41.75" hidden="false" customHeight="false" outlineLevel="0" collapsed="false">
      <c r="A116" s="17" t="s">
        <v>166</v>
      </c>
      <c r="B116" s="8"/>
      <c r="C116" s="57"/>
      <c r="D116" s="57"/>
      <c r="E116" s="57"/>
      <c r="F116" s="57"/>
      <c r="G116" s="57"/>
      <c r="H116" s="47" t="e">
        <f aca="false">INDEX('Liste déroulante'!$A$3:$B$6,MATCH(B116,Conformité,0),2)</f>
        <v>#N/A</v>
      </c>
      <c r="I116" s="47" t="n">
        <v>1</v>
      </c>
      <c r="J116" s="47" t="e">
        <f aca="false">H116*I116</f>
        <v>#N/A</v>
      </c>
    </row>
    <row r="117" customFormat="false" ht="13.8" hidden="false" customHeight="false" outlineLevel="0" collapsed="false">
      <c r="A117" s="15" t="s">
        <v>167</v>
      </c>
      <c r="B117" s="42"/>
      <c r="C117" s="46"/>
      <c r="D117" s="46"/>
      <c r="E117" s="46"/>
      <c r="F117" s="46"/>
      <c r="G117" s="46"/>
      <c r="H117" s="16" t="e">
        <f aca="false">ROUND(SUM(J118:J121)/SUM(I118:I121),2)</f>
        <v>#N/A</v>
      </c>
      <c r="I117" s="44" t="n">
        <v>1</v>
      </c>
      <c r="J117" s="44" t="e">
        <f aca="false">H117*I117</f>
        <v>#N/A</v>
      </c>
    </row>
    <row r="118" customFormat="false" ht="55.2" hidden="false" customHeight="false" outlineLevel="0" collapsed="false">
      <c r="A118" s="17" t="s">
        <v>168</v>
      </c>
      <c r="B118" s="8"/>
      <c r="C118" s="46"/>
      <c r="D118" s="46"/>
      <c r="E118" s="46"/>
      <c r="F118" s="46"/>
      <c r="G118" s="46"/>
      <c r="H118" s="47" t="e">
        <f aca="false">INDEX('Liste déroulante'!$A$3:$B$6,MATCH(B118,Conformité,0),2)</f>
        <v>#N/A</v>
      </c>
      <c r="I118" s="47" t="n">
        <v>1</v>
      </c>
      <c r="J118" s="47" t="e">
        <f aca="false">H118*I118</f>
        <v>#N/A</v>
      </c>
    </row>
    <row r="119" customFormat="false" ht="41.75" hidden="false" customHeight="false" outlineLevel="0" collapsed="false">
      <c r="A119" s="17" t="s">
        <v>169</v>
      </c>
      <c r="B119" s="8"/>
      <c r="C119" s="54"/>
      <c r="D119" s="54"/>
      <c r="E119" s="54"/>
      <c r="F119" s="54"/>
      <c r="G119" s="54"/>
      <c r="H119" s="47" t="e">
        <f aca="false">INDEX('Liste déroulante'!$A$3:$B$6,MATCH(B119,Conformité,0),2)</f>
        <v>#N/A</v>
      </c>
      <c r="I119" s="47" t="n">
        <v>1</v>
      </c>
      <c r="J119" s="47" t="e">
        <f aca="false">H119*I119</f>
        <v>#N/A</v>
      </c>
    </row>
    <row r="120" customFormat="false" ht="41.75" hidden="false" customHeight="false" outlineLevel="0" collapsed="false">
      <c r="A120" s="17" t="s">
        <v>170</v>
      </c>
      <c r="B120" s="8"/>
      <c r="C120" s="54"/>
      <c r="D120" s="54"/>
      <c r="E120" s="54"/>
      <c r="F120" s="54"/>
      <c r="G120" s="54"/>
      <c r="H120" s="47" t="e">
        <f aca="false">INDEX('Liste déroulante'!$A$3:$B$6,MATCH(B120,Conformité,0),2)</f>
        <v>#N/A</v>
      </c>
      <c r="I120" s="47" t="n">
        <v>1</v>
      </c>
      <c r="J120" s="47" t="e">
        <f aca="false">H120*I120</f>
        <v>#N/A</v>
      </c>
    </row>
    <row r="121" customFormat="false" ht="55.2" hidden="false" customHeight="false" outlineLevel="0" collapsed="false">
      <c r="A121" s="48" t="s">
        <v>171</v>
      </c>
      <c r="B121" s="8"/>
      <c r="C121" s="46"/>
      <c r="D121" s="46"/>
      <c r="E121" s="46"/>
      <c r="F121" s="46"/>
      <c r="G121" s="46"/>
      <c r="H121" s="47" t="e">
        <f aca="false">INDEX('Liste déroulante'!$A$3:$B$6,MATCH(B121,Conformité,0),2)</f>
        <v>#N/A</v>
      </c>
      <c r="I121" s="47" t="n">
        <v>1</v>
      </c>
      <c r="J121" s="47" t="e">
        <f aca="false">H121*I121</f>
        <v>#N/A</v>
      </c>
    </row>
    <row r="123" customFormat="false" ht="14.9" hidden="false" customHeight="false" outlineLevel="0" collapsed="false">
      <c r="A123" s="6" t="s">
        <v>172</v>
      </c>
      <c r="B123" s="6"/>
      <c r="C123" s="41"/>
      <c r="D123" s="41"/>
      <c r="E123" s="41"/>
      <c r="F123" s="41"/>
      <c r="G123" s="41"/>
      <c r="H123" s="6" t="e">
        <f aca="false">ROUND((J124+J128+J138)/(I124+I128+I138),2)</f>
        <v>#N/A</v>
      </c>
      <c r="I123" s="6"/>
      <c r="J123" s="6"/>
    </row>
    <row r="124" customFormat="false" ht="13.8" hidden="false" customHeight="false" outlineLevel="0" collapsed="false">
      <c r="A124" s="15" t="s">
        <v>173</v>
      </c>
      <c r="B124" s="42"/>
      <c r="C124" s="43"/>
      <c r="D124" s="43"/>
      <c r="E124" s="43"/>
      <c r="F124" s="43"/>
      <c r="G124" s="43"/>
      <c r="H124" s="16" t="e">
        <f aca="false">ROUND(SUM(J125:J127)/SUM(I125:I127),2)</f>
        <v>#N/A</v>
      </c>
      <c r="I124" s="44" t="n">
        <v>1</v>
      </c>
      <c r="J124" s="44" t="e">
        <f aca="false">H124*I124</f>
        <v>#N/A</v>
      </c>
    </row>
    <row r="125" customFormat="false" ht="68.65" hidden="false" customHeight="false" outlineLevel="0" collapsed="false">
      <c r="A125" s="55" t="s">
        <v>174</v>
      </c>
      <c r="B125" s="8"/>
      <c r="C125" s="54"/>
      <c r="D125" s="54"/>
      <c r="E125" s="54"/>
      <c r="F125" s="54"/>
      <c r="G125" s="54"/>
      <c r="H125" s="47" t="e">
        <f aca="false">INDEX('Liste déroulante'!$A$3:$B$6,MATCH(B125,Conformité,0),2)</f>
        <v>#N/A</v>
      </c>
      <c r="I125" s="47" t="n">
        <v>1</v>
      </c>
      <c r="J125" s="47" t="e">
        <f aca="false">H125*I125</f>
        <v>#N/A</v>
      </c>
    </row>
    <row r="126" customFormat="false" ht="68.65" hidden="false" customHeight="false" outlineLevel="0" collapsed="false">
      <c r="A126" s="55" t="s">
        <v>175</v>
      </c>
      <c r="B126" s="8"/>
      <c r="C126" s="54"/>
      <c r="D126" s="54"/>
      <c r="E126" s="54"/>
      <c r="F126" s="54"/>
      <c r="G126" s="54"/>
      <c r="H126" s="47" t="e">
        <f aca="false">INDEX('Liste déroulante'!$A$3:$B$6,MATCH(B126,Conformité,0),2)</f>
        <v>#N/A</v>
      </c>
      <c r="I126" s="47" t="n">
        <v>1</v>
      </c>
      <c r="J126" s="47" t="e">
        <f aca="false">H126*I126</f>
        <v>#N/A</v>
      </c>
    </row>
    <row r="127" customFormat="false" ht="82.05" hidden="false" customHeight="false" outlineLevel="0" collapsed="false">
      <c r="A127" s="55" t="s">
        <v>176</v>
      </c>
      <c r="B127" s="8"/>
      <c r="C127" s="54"/>
      <c r="D127" s="54"/>
      <c r="E127" s="54"/>
      <c r="F127" s="54"/>
      <c r="G127" s="54"/>
      <c r="H127" s="47" t="e">
        <f aca="false">INDEX('Liste déroulante'!$A$3:$B$6,MATCH(B127,Conformité,0),2)</f>
        <v>#N/A</v>
      </c>
      <c r="I127" s="47" t="n">
        <v>1</v>
      </c>
      <c r="J127" s="47" t="e">
        <f aca="false">H127*I127</f>
        <v>#N/A</v>
      </c>
    </row>
    <row r="128" customFormat="false" ht="28.3" hidden="false" customHeight="false" outlineLevel="0" collapsed="false">
      <c r="A128" s="58" t="s">
        <v>177</v>
      </c>
      <c r="B128" s="59"/>
      <c r="C128" s="60"/>
      <c r="D128" s="60"/>
      <c r="E128" s="60"/>
      <c r="F128" s="60"/>
      <c r="G128" s="60"/>
      <c r="H128" s="61" t="e">
        <f aca="false">ROUND(SUM(J129:J137)/SUM(I129:I137),2)</f>
        <v>#N/A</v>
      </c>
      <c r="I128" s="61" t="n">
        <v>1</v>
      </c>
      <c r="J128" s="61" t="e">
        <f aca="false">H128*I128</f>
        <v>#N/A</v>
      </c>
    </row>
    <row r="129" customFormat="false" ht="41.75" hidden="false" customHeight="false" outlineLevel="0" collapsed="false">
      <c r="A129" s="55" t="s">
        <v>178</v>
      </c>
      <c r="B129" s="53"/>
      <c r="C129" s="54"/>
      <c r="D129" s="54"/>
      <c r="E129" s="54"/>
      <c r="F129" s="54"/>
      <c r="G129" s="54"/>
      <c r="H129" s="47" t="e">
        <f aca="false">INDEX('Liste déroulante'!$A$3:$B$6,MATCH(B129,Conformité,0),2)</f>
        <v>#N/A</v>
      </c>
      <c r="I129" s="47" t="n">
        <v>1</v>
      </c>
      <c r="J129" s="47" t="e">
        <f aca="false">H129*I129</f>
        <v>#N/A</v>
      </c>
    </row>
    <row r="130" customFormat="false" ht="55.2" hidden="false" customHeight="false" outlineLevel="0" collapsed="false">
      <c r="A130" s="55" t="s">
        <v>179</v>
      </c>
      <c r="B130" s="53"/>
      <c r="C130" s="54"/>
      <c r="D130" s="54"/>
      <c r="E130" s="54"/>
      <c r="F130" s="54"/>
      <c r="G130" s="54"/>
      <c r="H130" s="47" t="e">
        <f aca="false">INDEX('Liste déroulante'!$A$3:$B$6,MATCH(B130,Conformité,0),2)</f>
        <v>#N/A</v>
      </c>
      <c r="I130" s="47" t="n">
        <v>1</v>
      </c>
      <c r="J130" s="47" t="e">
        <f aca="false">H130*I130</f>
        <v>#N/A</v>
      </c>
    </row>
    <row r="131" customFormat="false" ht="82.05" hidden="false" customHeight="false" outlineLevel="0" collapsed="false">
      <c r="A131" s="55" t="s">
        <v>180</v>
      </c>
      <c r="B131" s="53"/>
      <c r="C131" s="54"/>
      <c r="D131" s="54"/>
      <c r="E131" s="54"/>
      <c r="F131" s="54"/>
      <c r="G131" s="54"/>
      <c r="H131" s="47" t="e">
        <f aca="false">INDEX('Liste déroulante'!$A$3:$B$6,MATCH(B131,Conformité,0),2)</f>
        <v>#N/A</v>
      </c>
      <c r="I131" s="47" t="n">
        <v>1</v>
      </c>
      <c r="J131" s="47" t="e">
        <f aca="false">H131*I131</f>
        <v>#N/A</v>
      </c>
    </row>
    <row r="132" customFormat="false" ht="55.2" hidden="false" customHeight="false" outlineLevel="0" collapsed="false">
      <c r="A132" s="55" t="s">
        <v>181</v>
      </c>
      <c r="B132" s="53"/>
      <c r="C132" s="54"/>
      <c r="D132" s="54"/>
      <c r="E132" s="54"/>
      <c r="F132" s="54"/>
      <c r="G132" s="54"/>
      <c r="H132" s="47" t="e">
        <f aca="false">INDEX('Liste déroulante'!$A$3:$B$6,MATCH(B132,Conformité,0),2)</f>
        <v>#N/A</v>
      </c>
      <c r="I132" s="47" t="n">
        <v>1</v>
      </c>
      <c r="J132" s="47" t="e">
        <f aca="false">H132*I132</f>
        <v>#N/A</v>
      </c>
    </row>
    <row r="133" customFormat="false" ht="55.2" hidden="false" customHeight="false" outlineLevel="0" collapsed="false">
      <c r="A133" s="62" t="s">
        <v>182</v>
      </c>
      <c r="B133" s="53"/>
      <c r="C133" s="54"/>
      <c r="D133" s="54"/>
      <c r="E133" s="54"/>
      <c r="F133" s="54"/>
      <c r="G133" s="54"/>
      <c r="H133" s="47" t="e">
        <f aca="false">INDEX('Liste déroulante'!$A$3:$B$6,MATCH(B133,Conformité,0),2)</f>
        <v>#N/A</v>
      </c>
      <c r="I133" s="47" t="n">
        <v>1</v>
      </c>
      <c r="J133" s="47" t="e">
        <f aca="false">H133*I133</f>
        <v>#N/A</v>
      </c>
    </row>
    <row r="134" customFormat="false" ht="82.05" hidden="false" customHeight="false" outlineLevel="0" collapsed="false">
      <c r="A134" s="55" t="s">
        <v>183</v>
      </c>
      <c r="B134" s="53"/>
      <c r="C134" s="54"/>
      <c r="D134" s="54"/>
      <c r="E134" s="54"/>
      <c r="F134" s="54"/>
      <c r="G134" s="54"/>
      <c r="H134" s="47" t="e">
        <f aca="false">INDEX('Liste déroulante'!$A$3:$B$6,MATCH(B134,Conformité,0),2)</f>
        <v>#N/A</v>
      </c>
      <c r="I134" s="47" t="n">
        <v>1</v>
      </c>
      <c r="J134" s="47" t="e">
        <f aca="false">H134*I134</f>
        <v>#N/A</v>
      </c>
    </row>
    <row r="135" customFormat="false" ht="41.75" hidden="false" customHeight="false" outlineLevel="0" collapsed="false">
      <c r="A135" s="55" t="s">
        <v>184</v>
      </c>
      <c r="B135" s="53"/>
      <c r="C135" s="54"/>
      <c r="D135" s="54"/>
      <c r="E135" s="54"/>
      <c r="F135" s="54"/>
      <c r="G135" s="54"/>
      <c r="H135" s="47" t="e">
        <f aca="false">INDEX('Liste déroulante'!$A$3:$B$6,MATCH(B135,Conformité,0),2)</f>
        <v>#N/A</v>
      </c>
      <c r="I135" s="47" t="n">
        <v>1</v>
      </c>
      <c r="J135" s="47" t="e">
        <f aca="false">H135*I135</f>
        <v>#N/A</v>
      </c>
    </row>
    <row r="136" customFormat="false" ht="41.75" hidden="false" customHeight="false" outlineLevel="0" collapsed="false">
      <c r="A136" s="55" t="s">
        <v>185</v>
      </c>
      <c r="B136" s="53"/>
      <c r="C136" s="54"/>
      <c r="D136" s="54"/>
      <c r="E136" s="54"/>
      <c r="F136" s="54"/>
      <c r="G136" s="54"/>
      <c r="H136" s="47" t="e">
        <f aca="false">INDEX('Liste déroulante'!$A$3:$B$6,MATCH(B136,Conformité,0),2)</f>
        <v>#N/A</v>
      </c>
      <c r="I136" s="47" t="n">
        <v>1</v>
      </c>
      <c r="J136" s="47" t="e">
        <f aca="false">H136*I136</f>
        <v>#N/A</v>
      </c>
    </row>
    <row r="137" customFormat="false" ht="55.2" hidden="false" customHeight="false" outlineLevel="0" collapsed="false">
      <c r="A137" s="55" t="s">
        <v>186</v>
      </c>
      <c r="B137" s="53"/>
      <c r="C137" s="54"/>
      <c r="D137" s="54"/>
      <c r="E137" s="54"/>
      <c r="F137" s="54"/>
      <c r="G137" s="54"/>
      <c r="H137" s="47" t="e">
        <f aca="false">INDEX('Liste déroulante'!$A$3:$B$6,MATCH(B137,Conformité,0),2)</f>
        <v>#N/A</v>
      </c>
      <c r="I137" s="47" t="n">
        <v>1</v>
      </c>
      <c r="J137" s="47" t="e">
        <f aca="false">H137*I137</f>
        <v>#N/A</v>
      </c>
    </row>
    <row r="138" customFormat="false" ht="14.9" hidden="false" customHeight="false" outlineLevel="0" collapsed="false">
      <c r="A138" s="17" t="s">
        <v>187</v>
      </c>
      <c r="B138" s="53"/>
      <c r="C138" s="54"/>
      <c r="D138" s="54"/>
      <c r="E138" s="54"/>
      <c r="F138" s="54"/>
      <c r="G138" s="54"/>
      <c r="H138" s="47" t="e">
        <f aca="false">ROUND(SUM(J139:J139)/SUM(I139:I139),2)</f>
        <v>#N/A</v>
      </c>
      <c r="I138" s="47" t="n">
        <v>1</v>
      </c>
      <c r="J138" s="47" t="e">
        <f aca="false">H138*I138</f>
        <v>#N/A</v>
      </c>
    </row>
    <row r="139" customFormat="false" ht="41.75" hidden="false" customHeight="false" outlineLevel="0" collapsed="false">
      <c r="A139" s="55" t="s">
        <v>188</v>
      </c>
      <c r="B139" s="53"/>
      <c r="C139" s="54"/>
      <c r="D139" s="54"/>
      <c r="E139" s="54"/>
      <c r="F139" s="54"/>
      <c r="G139" s="54"/>
      <c r="H139" s="47" t="e">
        <f aca="false">INDEX('Liste déroulante'!$A$3:$B$6,MATCH(B139,Conformité,0),2)</f>
        <v>#N/A</v>
      </c>
      <c r="I139" s="47" t="n">
        <v>1</v>
      </c>
      <c r="J139" s="47" t="e">
        <f aca="false">H139*I139</f>
        <v>#N/A</v>
      </c>
    </row>
    <row r="141" customFormat="false" ht="14.9" hidden="false" customHeight="false" outlineLevel="0" collapsed="false">
      <c r="A141" s="6" t="s">
        <v>189</v>
      </c>
      <c r="B141" s="6"/>
      <c r="C141" s="41"/>
      <c r="D141" s="41"/>
      <c r="E141" s="41"/>
      <c r="F141" s="41"/>
      <c r="G141" s="41"/>
      <c r="H141" s="6" t="e">
        <f aca="false">ROUND((J142+J146)/(I142+I146),2)</f>
        <v>#N/A</v>
      </c>
      <c r="I141" s="6"/>
      <c r="J141" s="6"/>
    </row>
    <row r="142" customFormat="false" ht="13.8" hidden="false" customHeight="false" outlineLevel="0" collapsed="false">
      <c r="A142" s="15" t="s">
        <v>190</v>
      </c>
      <c r="B142" s="42"/>
      <c r="C142" s="43"/>
      <c r="D142" s="43"/>
      <c r="E142" s="43"/>
      <c r="F142" s="43"/>
      <c r="G142" s="43"/>
      <c r="H142" s="16" t="e">
        <f aca="false">ROUND(SUM(J143:J145)/SUM(I143:I145),2)</f>
        <v>#N/A</v>
      </c>
      <c r="I142" s="44" t="n">
        <v>1</v>
      </c>
      <c r="J142" s="44" t="e">
        <f aca="false">H142*I142</f>
        <v>#N/A</v>
      </c>
    </row>
    <row r="143" customFormat="false" ht="68.65" hidden="false" customHeight="false" outlineLevel="0" collapsed="false">
      <c r="A143" s="17" t="s">
        <v>191</v>
      </c>
      <c r="B143" s="8"/>
      <c r="C143" s="46"/>
      <c r="D143" s="46"/>
      <c r="E143" s="46"/>
      <c r="F143" s="46"/>
      <c r="G143" s="46"/>
      <c r="H143" s="47" t="e">
        <f aca="false">INDEX('Liste déroulante'!$A$3:$B$6,MATCH(B143,Conformité,0),2)</f>
        <v>#N/A</v>
      </c>
      <c r="I143" s="47" t="n">
        <v>1</v>
      </c>
      <c r="J143" s="47" t="e">
        <f aca="false">H143*I143</f>
        <v>#N/A</v>
      </c>
    </row>
    <row r="144" customFormat="false" ht="82.05" hidden="false" customHeight="false" outlineLevel="0" collapsed="false">
      <c r="A144" s="17" t="s">
        <v>192</v>
      </c>
      <c r="B144" s="8"/>
      <c r="C144" s="46"/>
      <c r="D144" s="46"/>
      <c r="E144" s="46"/>
      <c r="F144" s="46"/>
      <c r="G144" s="46"/>
      <c r="H144" s="47" t="e">
        <f aca="false">INDEX('Liste déroulante'!$A$3:$B$6,MATCH(B144,Conformité,0),2)</f>
        <v>#N/A</v>
      </c>
      <c r="I144" s="47" t="n">
        <v>1</v>
      </c>
      <c r="J144" s="47" t="e">
        <f aca="false">H144*I144</f>
        <v>#N/A</v>
      </c>
    </row>
    <row r="145" customFormat="false" ht="68.65" hidden="false" customHeight="false" outlineLevel="0" collapsed="false">
      <c r="A145" s="17" t="s">
        <v>193</v>
      </c>
      <c r="B145" s="8"/>
      <c r="C145" s="46"/>
      <c r="D145" s="46"/>
      <c r="E145" s="46"/>
      <c r="F145" s="46"/>
      <c r="G145" s="46"/>
      <c r="H145" s="47" t="e">
        <f aca="false">INDEX('Liste déroulante'!$A$3:$B$6,MATCH(B145,Conformité,0),2)</f>
        <v>#N/A</v>
      </c>
      <c r="I145" s="47" t="n">
        <v>1</v>
      </c>
      <c r="J145" s="47" t="e">
        <f aca="false">H145*I145</f>
        <v>#N/A</v>
      </c>
    </row>
    <row r="146" customFormat="false" ht="13.8" hidden="false" customHeight="false" outlineLevel="0" collapsed="false">
      <c r="A146" s="15" t="s">
        <v>194</v>
      </c>
      <c r="B146" s="42"/>
      <c r="C146" s="43"/>
      <c r="D146" s="43"/>
      <c r="E146" s="43"/>
      <c r="F146" s="43"/>
      <c r="G146" s="43"/>
      <c r="H146" s="16" t="e">
        <f aca="false">ROUND(SUM(J147:J148)/SUM(I147:I148),2)</f>
        <v>#N/A</v>
      </c>
      <c r="I146" s="44" t="n">
        <v>1</v>
      </c>
      <c r="J146" s="44" t="e">
        <f aca="false">H146*I146</f>
        <v>#N/A</v>
      </c>
    </row>
    <row r="147" customFormat="false" ht="41.75" hidden="false" customHeight="false" outlineLevel="0" collapsed="false">
      <c r="A147" s="17" t="s">
        <v>195</v>
      </c>
      <c r="B147" s="8"/>
      <c r="C147" s="46"/>
      <c r="D147" s="46"/>
      <c r="E147" s="46"/>
      <c r="F147" s="46"/>
      <c r="G147" s="46"/>
      <c r="H147" s="47" t="e">
        <f aca="false">INDEX('Liste déroulante'!$A$3:$B$6,MATCH(B147,Conformité,0),2)</f>
        <v>#N/A</v>
      </c>
      <c r="I147" s="47" t="n">
        <v>1</v>
      </c>
      <c r="J147" s="47" t="e">
        <f aca="false">H147*I147</f>
        <v>#N/A</v>
      </c>
    </row>
    <row r="148" customFormat="false" ht="95.5" hidden="false" customHeight="false" outlineLevel="0" collapsed="false">
      <c r="A148" s="17" t="s">
        <v>196</v>
      </c>
      <c r="B148" s="8"/>
      <c r="C148" s="46"/>
      <c r="D148" s="46"/>
      <c r="E148" s="46"/>
      <c r="F148" s="46"/>
      <c r="G148" s="46"/>
      <c r="H148" s="47" t="e">
        <f aca="false">INDEX('Liste déroulante'!$A$3:$B$6,MATCH(B148,Conformité,0),2)</f>
        <v>#N/A</v>
      </c>
      <c r="I148" s="47" t="n">
        <v>1</v>
      </c>
      <c r="J148" s="47" t="e">
        <f aca="false">H148*I148</f>
        <v>#N/A</v>
      </c>
    </row>
    <row r="150" customFormat="false" ht="14.9" hidden="false" customHeight="false" outlineLevel="0" collapsed="false">
      <c r="A150" s="6" t="s">
        <v>197</v>
      </c>
      <c r="B150" s="6"/>
      <c r="C150" s="41"/>
      <c r="D150" s="41"/>
      <c r="E150" s="41"/>
      <c r="F150" s="41"/>
      <c r="G150" s="41"/>
      <c r="H150" s="6" t="e">
        <f aca="false">ROUND((J151)/(I151),2)</f>
        <v>#N/A</v>
      </c>
      <c r="I150" s="6"/>
      <c r="J150" s="6"/>
    </row>
    <row r="151" customFormat="false" ht="13.8" hidden="false" customHeight="false" outlineLevel="0" collapsed="false">
      <c r="A151" s="15" t="s">
        <v>198</v>
      </c>
      <c r="B151" s="42"/>
      <c r="C151" s="43"/>
      <c r="D151" s="43"/>
      <c r="E151" s="43"/>
      <c r="F151" s="43"/>
      <c r="G151" s="43"/>
      <c r="H151" s="16" t="e">
        <f aca="false">ROUND(SUM(J152:J158)/SUM(I152:I158),2)</f>
        <v>#N/A</v>
      </c>
      <c r="I151" s="44" t="n">
        <v>1</v>
      </c>
      <c r="J151" s="44" t="e">
        <f aca="false">H151*I151</f>
        <v>#N/A</v>
      </c>
    </row>
    <row r="152" customFormat="false" ht="55.2" hidden="false" customHeight="false" outlineLevel="0" collapsed="false">
      <c r="A152" s="17" t="s">
        <v>199</v>
      </c>
      <c r="B152" s="8"/>
      <c r="C152" s="46"/>
      <c r="D152" s="46"/>
      <c r="E152" s="46"/>
      <c r="F152" s="46"/>
      <c r="G152" s="46"/>
      <c r="H152" s="47" t="e">
        <f aca="false">INDEX('Liste déroulante'!$A$3:$B$6,MATCH(B152,Conformité,0),2)</f>
        <v>#N/A</v>
      </c>
      <c r="I152" s="47" t="n">
        <v>1</v>
      </c>
      <c r="J152" s="47" t="e">
        <f aca="false">H152*I152</f>
        <v>#N/A</v>
      </c>
    </row>
    <row r="153" customFormat="false" ht="68.65" hidden="false" customHeight="false" outlineLevel="0" collapsed="false">
      <c r="A153" s="17" t="s">
        <v>200</v>
      </c>
      <c r="B153" s="8"/>
      <c r="C153" s="46"/>
      <c r="D153" s="46"/>
      <c r="E153" s="46"/>
      <c r="F153" s="46"/>
      <c r="G153" s="46"/>
      <c r="H153" s="47" t="e">
        <f aca="false">INDEX('Liste déroulante'!$A$3:$B$6,MATCH(B153,Conformité,0),2)</f>
        <v>#N/A</v>
      </c>
      <c r="I153" s="47" t="n">
        <v>1</v>
      </c>
      <c r="J153" s="47" t="e">
        <f aca="false">H153*I153</f>
        <v>#N/A</v>
      </c>
    </row>
    <row r="154" customFormat="false" ht="55.2" hidden="false" customHeight="false" outlineLevel="0" collapsed="false">
      <c r="A154" s="17" t="s">
        <v>201</v>
      </c>
      <c r="B154" s="8"/>
      <c r="C154" s="46"/>
      <c r="D154" s="46"/>
      <c r="E154" s="46"/>
      <c r="F154" s="46"/>
      <c r="G154" s="46"/>
      <c r="H154" s="47" t="e">
        <f aca="false">INDEX('Liste déroulante'!$A$3:$B$6,MATCH(B154,Conformité,0),2)</f>
        <v>#N/A</v>
      </c>
      <c r="I154" s="47" t="n">
        <v>1</v>
      </c>
      <c r="J154" s="47" t="e">
        <f aca="false">H154*I154</f>
        <v>#N/A</v>
      </c>
    </row>
    <row r="155" customFormat="false" ht="68.65" hidden="false" customHeight="false" outlineLevel="0" collapsed="false">
      <c r="A155" s="17" t="s">
        <v>202</v>
      </c>
      <c r="B155" s="8"/>
      <c r="C155" s="46"/>
      <c r="D155" s="46"/>
      <c r="E155" s="46"/>
      <c r="F155" s="46"/>
      <c r="G155" s="46"/>
      <c r="H155" s="47" t="e">
        <f aca="false">INDEX('Liste déroulante'!$A$3:$B$6,MATCH(B155,Conformité,0),2)</f>
        <v>#N/A</v>
      </c>
      <c r="I155" s="47" t="n">
        <v>1</v>
      </c>
      <c r="J155" s="47" t="e">
        <f aca="false">H155*I155</f>
        <v>#N/A</v>
      </c>
    </row>
    <row r="156" customFormat="false" ht="41.75" hidden="false" customHeight="false" outlineLevel="0" collapsed="false">
      <c r="A156" s="17" t="s">
        <v>203</v>
      </c>
      <c r="B156" s="8"/>
      <c r="C156" s="46"/>
      <c r="D156" s="46"/>
      <c r="E156" s="46"/>
      <c r="F156" s="46"/>
      <c r="G156" s="46"/>
      <c r="H156" s="47" t="e">
        <f aca="false">INDEX('Liste déroulante'!$A$3:$B$6,MATCH(B156,Conformité,0),2)</f>
        <v>#N/A</v>
      </c>
      <c r="I156" s="47" t="n">
        <v>1</v>
      </c>
      <c r="J156" s="47" t="e">
        <f aca="false">H156*I156</f>
        <v>#N/A</v>
      </c>
    </row>
    <row r="157" customFormat="false" ht="68.65" hidden="false" customHeight="false" outlineLevel="0" collapsed="false">
      <c r="A157" s="17" t="s">
        <v>204</v>
      </c>
      <c r="B157" s="8"/>
      <c r="C157" s="46"/>
      <c r="D157" s="46"/>
      <c r="E157" s="46"/>
      <c r="F157" s="46"/>
      <c r="G157" s="46"/>
      <c r="H157" s="47" t="e">
        <f aca="false">INDEX('Liste déroulante'!$A$3:$B$6,MATCH(B157,Conformité,0),2)</f>
        <v>#N/A</v>
      </c>
      <c r="I157" s="47" t="n">
        <v>1</v>
      </c>
      <c r="J157" s="47" t="e">
        <f aca="false">H157*I157</f>
        <v>#N/A</v>
      </c>
    </row>
    <row r="158" customFormat="false" ht="55.2" hidden="false" customHeight="false" outlineLevel="0" collapsed="false">
      <c r="A158" s="17" t="s">
        <v>205</v>
      </c>
      <c r="B158" s="8"/>
      <c r="C158" s="46"/>
      <c r="D158" s="46"/>
      <c r="E158" s="46"/>
      <c r="F158" s="46"/>
      <c r="G158" s="46"/>
      <c r="H158" s="47" t="e">
        <f aca="false">INDEX('Liste déroulante'!$A$3:$B$6,MATCH(B158,Conformité,0),2)</f>
        <v>#N/A</v>
      </c>
      <c r="I158" s="47" t="n">
        <v>1</v>
      </c>
      <c r="J158" s="47" t="e">
        <f aca="false">H158*I158</f>
        <v>#N/A</v>
      </c>
    </row>
    <row r="160" customFormat="false" ht="28.35" hidden="false" customHeight="false" outlineLevel="0" collapsed="false">
      <c r="A160" s="6" t="s">
        <v>206</v>
      </c>
      <c r="B160" s="6"/>
      <c r="C160" s="41"/>
      <c r="D160" s="41"/>
      <c r="E160" s="41"/>
      <c r="F160" s="41"/>
      <c r="G160" s="41"/>
      <c r="H160" s="6" t="e">
        <f aca="false">ROUND((J161+J165)/(I161+I165),2)</f>
        <v>#N/A</v>
      </c>
      <c r="I160" s="6"/>
      <c r="J160" s="6"/>
    </row>
    <row r="161" customFormat="false" ht="13.8" hidden="false" customHeight="false" outlineLevel="0" collapsed="false">
      <c r="A161" s="15" t="s">
        <v>207</v>
      </c>
      <c r="B161" s="42"/>
      <c r="C161" s="43"/>
      <c r="D161" s="43"/>
      <c r="E161" s="43"/>
      <c r="F161" s="43"/>
      <c r="G161" s="43"/>
      <c r="H161" s="16" t="e">
        <f aca="false">ROUND(SUM(J162:J164)/SUM(I162:I164),2)</f>
        <v>#N/A</v>
      </c>
      <c r="I161" s="44" t="n">
        <v>1</v>
      </c>
      <c r="J161" s="44" t="e">
        <f aca="false">H161*I161</f>
        <v>#N/A</v>
      </c>
    </row>
    <row r="162" customFormat="false" ht="82.05" hidden="false" customHeight="false" outlineLevel="0" collapsed="false">
      <c r="A162" s="17" t="s">
        <v>208</v>
      </c>
      <c r="B162" s="8"/>
      <c r="C162" s="46"/>
      <c r="D162" s="46"/>
      <c r="E162" s="46"/>
      <c r="F162" s="46"/>
      <c r="G162" s="46"/>
      <c r="H162" s="47" t="e">
        <f aca="false">INDEX('Liste déroulante'!$A$3:$B$6,MATCH(B162,Conformité,0),2)</f>
        <v>#N/A</v>
      </c>
      <c r="I162" s="47" t="n">
        <v>1</v>
      </c>
      <c r="J162" s="47" t="e">
        <f aca="false">H162*I162</f>
        <v>#N/A</v>
      </c>
    </row>
    <row r="163" customFormat="false" ht="82.05" hidden="false" customHeight="false" outlineLevel="0" collapsed="false">
      <c r="A163" s="17" t="s">
        <v>209</v>
      </c>
      <c r="B163" s="8"/>
      <c r="C163" s="46"/>
      <c r="D163" s="46"/>
      <c r="E163" s="46"/>
      <c r="F163" s="46"/>
      <c r="G163" s="46"/>
      <c r="H163" s="47" t="e">
        <f aca="false">INDEX('Liste déroulante'!$A$3:$B$6,MATCH(B163,Conformité,0),2)</f>
        <v>#N/A</v>
      </c>
      <c r="I163" s="47" t="n">
        <v>1</v>
      </c>
      <c r="J163" s="47" t="e">
        <f aca="false">H163*I163</f>
        <v>#N/A</v>
      </c>
    </row>
    <row r="164" customFormat="false" ht="68.65" hidden="false" customHeight="false" outlineLevel="0" collapsed="false">
      <c r="A164" s="17" t="s">
        <v>210</v>
      </c>
      <c r="B164" s="8"/>
      <c r="C164" s="46"/>
      <c r="D164" s="46"/>
      <c r="E164" s="46"/>
      <c r="F164" s="46"/>
      <c r="G164" s="46"/>
      <c r="H164" s="47" t="e">
        <f aca="false">INDEX('Liste déroulante'!$A$3:$B$6,MATCH(B164,Conformité,0),2)</f>
        <v>#N/A</v>
      </c>
      <c r="I164" s="47" t="n">
        <v>1</v>
      </c>
      <c r="J164" s="47" t="e">
        <f aca="false">H164*I164</f>
        <v>#N/A</v>
      </c>
    </row>
    <row r="165" customFormat="false" ht="13.8" hidden="false" customHeight="false" outlineLevel="0" collapsed="false">
      <c r="A165" s="15" t="s">
        <v>211</v>
      </c>
      <c r="B165" s="42"/>
      <c r="C165" s="43"/>
      <c r="D165" s="43"/>
      <c r="E165" s="43"/>
      <c r="F165" s="43"/>
      <c r="G165" s="43"/>
      <c r="H165" s="16" t="e">
        <f aca="false">ROUND(SUM(J166:J166)/SUM(I166:I166),2)</f>
        <v>#N/A</v>
      </c>
      <c r="I165" s="44" t="n">
        <v>1</v>
      </c>
      <c r="J165" s="44" t="e">
        <f aca="false">H165*I165</f>
        <v>#N/A</v>
      </c>
    </row>
    <row r="166" customFormat="false" ht="55.2" hidden="false" customHeight="false" outlineLevel="0" collapsed="false">
      <c r="A166" s="17" t="s">
        <v>212</v>
      </c>
      <c r="B166" s="8"/>
      <c r="C166" s="46"/>
      <c r="D166" s="46"/>
      <c r="E166" s="46"/>
      <c r="F166" s="46"/>
      <c r="G166" s="46"/>
      <c r="H166" s="47" t="e">
        <f aca="false">INDEX('Liste déroulante'!$A$3:$B$6,MATCH(B166,Conformité,0),2)</f>
        <v>#N/A</v>
      </c>
      <c r="I166" s="47" t="n">
        <v>1</v>
      </c>
      <c r="J166" s="47" t="e">
        <f aca="false">H166*I166</f>
        <v>#N/A</v>
      </c>
    </row>
    <row r="168" customFormat="false" ht="14.9" hidden="false" customHeight="false" outlineLevel="0" collapsed="false">
      <c r="A168" s="6" t="s">
        <v>213</v>
      </c>
      <c r="B168" s="6"/>
      <c r="C168" s="41"/>
      <c r="D168" s="41"/>
      <c r="E168" s="41"/>
      <c r="F168" s="41"/>
      <c r="G168" s="41"/>
      <c r="H168" s="6" t="e">
        <f aca="false">ROUND((J169+J175)/(I169+I175),2)</f>
        <v>#N/A</v>
      </c>
      <c r="I168" s="6"/>
      <c r="J168" s="6"/>
    </row>
    <row r="169" customFormat="false" ht="13.8" hidden="false" customHeight="false" outlineLevel="0" collapsed="false">
      <c r="A169" s="15" t="s">
        <v>214</v>
      </c>
      <c r="B169" s="42"/>
      <c r="C169" s="43"/>
      <c r="D169" s="43"/>
      <c r="E169" s="43"/>
      <c r="F169" s="43"/>
      <c r="G169" s="43"/>
      <c r="H169" s="16" t="e">
        <f aca="false">ROUND(SUM(J170:J174)/SUM(I170:I174),2)</f>
        <v>#N/A</v>
      </c>
      <c r="I169" s="44" t="n">
        <v>1</v>
      </c>
      <c r="J169" s="44" t="e">
        <f aca="false">H169*I169</f>
        <v>#N/A</v>
      </c>
    </row>
    <row r="170" customFormat="false" ht="95.5" hidden="false" customHeight="false" outlineLevel="0" collapsed="false">
      <c r="A170" s="17" t="s">
        <v>215</v>
      </c>
      <c r="B170" s="8"/>
      <c r="C170" s="46"/>
      <c r="D170" s="46"/>
      <c r="E170" s="46"/>
      <c r="F170" s="46"/>
      <c r="G170" s="46"/>
      <c r="H170" s="47" t="e">
        <f aca="false">INDEX('Liste déroulante'!$A$3:$B$6,MATCH(B170,Conformité,0),2)</f>
        <v>#N/A</v>
      </c>
      <c r="I170" s="47" t="n">
        <v>1</v>
      </c>
      <c r="J170" s="47" t="e">
        <f aca="false">H170*I170</f>
        <v>#N/A</v>
      </c>
    </row>
    <row r="171" customFormat="false" ht="68.65" hidden="false" customHeight="false" outlineLevel="0" collapsed="false">
      <c r="A171" s="17" t="s">
        <v>216</v>
      </c>
      <c r="B171" s="8"/>
      <c r="C171" s="46"/>
      <c r="D171" s="46"/>
      <c r="E171" s="46"/>
      <c r="F171" s="46"/>
      <c r="G171" s="46"/>
      <c r="H171" s="47" t="e">
        <f aca="false">INDEX('Liste déroulante'!$A$3:$B$6,MATCH(B171,Conformité,0),2)</f>
        <v>#N/A</v>
      </c>
      <c r="I171" s="47" t="n">
        <v>1</v>
      </c>
      <c r="J171" s="47" t="e">
        <f aca="false">H171*I171</f>
        <v>#N/A</v>
      </c>
    </row>
    <row r="172" customFormat="false" ht="68.65" hidden="false" customHeight="false" outlineLevel="0" collapsed="false">
      <c r="A172" s="17" t="s">
        <v>217</v>
      </c>
      <c r="B172" s="8"/>
      <c r="C172" s="46"/>
      <c r="D172" s="46"/>
      <c r="E172" s="46"/>
      <c r="F172" s="46"/>
      <c r="G172" s="46"/>
      <c r="H172" s="47" t="e">
        <f aca="false">INDEX('Liste déroulante'!$A$3:$B$6,MATCH(B172,Conformité,0),2)</f>
        <v>#N/A</v>
      </c>
      <c r="I172" s="47" t="n">
        <v>1</v>
      </c>
      <c r="J172" s="47" t="e">
        <f aca="false">H172*I172</f>
        <v>#N/A</v>
      </c>
    </row>
    <row r="173" customFormat="false" ht="57.5" hidden="false" customHeight="true" outlineLevel="0" collapsed="false">
      <c r="A173" s="17" t="s">
        <v>218</v>
      </c>
      <c r="B173" s="8"/>
      <c r="C173" s="46"/>
      <c r="D173" s="46"/>
      <c r="E173" s="46"/>
      <c r="F173" s="46"/>
      <c r="G173" s="46"/>
      <c r="H173" s="47" t="e">
        <f aca="false">INDEX('Liste déroulante'!$A$3:$B$6,MATCH(B173,Conformité,0),2)</f>
        <v>#N/A</v>
      </c>
      <c r="I173" s="47" t="n">
        <v>1</v>
      </c>
      <c r="J173" s="47" t="e">
        <f aca="false">H173*I173</f>
        <v>#N/A</v>
      </c>
    </row>
    <row r="174" customFormat="false" ht="41.75" hidden="false" customHeight="false" outlineLevel="0" collapsed="false">
      <c r="A174" s="17" t="s">
        <v>219</v>
      </c>
      <c r="B174" s="8"/>
      <c r="C174" s="46"/>
      <c r="D174" s="46"/>
      <c r="E174" s="46"/>
      <c r="F174" s="46"/>
      <c r="G174" s="46"/>
      <c r="H174" s="47" t="e">
        <f aca="false">INDEX('Liste déroulante'!$A$3:$B$6,MATCH(B174,Conformité,0),2)</f>
        <v>#N/A</v>
      </c>
      <c r="I174" s="47" t="n">
        <v>1</v>
      </c>
      <c r="J174" s="47" t="e">
        <f aca="false">H174*I174</f>
        <v>#N/A</v>
      </c>
    </row>
    <row r="175" customFormat="false" ht="13.8" hidden="false" customHeight="false" outlineLevel="0" collapsed="false">
      <c r="A175" s="15" t="s">
        <v>220</v>
      </c>
      <c r="B175" s="42"/>
      <c r="C175" s="43"/>
      <c r="D175" s="43"/>
      <c r="E175" s="43"/>
      <c r="F175" s="43"/>
      <c r="G175" s="43"/>
      <c r="H175" s="16" t="e">
        <f aca="false">ROUND(SUM(J176:J178)/SUM(I176:I178),2)</f>
        <v>#N/A</v>
      </c>
      <c r="I175" s="44" t="n">
        <v>1</v>
      </c>
      <c r="J175" s="44" t="e">
        <f aca="false">H175*I175</f>
        <v>#N/A</v>
      </c>
    </row>
    <row r="176" customFormat="false" ht="95.5" hidden="false" customHeight="false" outlineLevel="0" collapsed="false">
      <c r="A176" s="17" t="s">
        <v>221</v>
      </c>
      <c r="B176" s="8"/>
      <c r="C176" s="46"/>
      <c r="D176" s="46"/>
      <c r="E176" s="46"/>
      <c r="F176" s="46"/>
      <c r="G176" s="46"/>
      <c r="H176" s="47" t="e">
        <f aca="false">INDEX('Liste déroulante'!$A$3:$B$6,MATCH(B176,Conformité,0),2)</f>
        <v>#N/A</v>
      </c>
      <c r="I176" s="47" t="n">
        <v>1</v>
      </c>
      <c r="J176" s="47" t="e">
        <f aca="false">H176*I176</f>
        <v>#N/A</v>
      </c>
    </row>
    <row r="177" customFormat="false" ht="68.65" hidden="false" customHeight="false" outlineLevel="0" collapsed="false">
      <c r="A177" s="55" t="s">
        <v>222</v>
      </c>
      <c r="B177" s="8"/>
      <c r="C177" s="46"/>
      <c r="D177" s="46"/>
      <c r="E177" s="46"/>
      <c r="F177" s="46"/>
      <c r="G177" s="46"/>
      <c r="H177" s="47" t="e">
        <f aca="false">INDEX('Liste déroulante'!$A$3:$B$6,MATCH(B177,Conformité,0),2)</f>
        <v>#N/A</v>
      </c>
      <c r="I177" s="47" t="n">
        <v>1</v>
      </c>
      <c r="J177" s="47" t="e">
        <f aca="false">H177*I177</f>
        <v>#N/A</v>
      </c>
    </row>
    <row r="178" customFormat="false" ht="55.2" hidden="false" customHeight="false" outlineLevel="0" collapsed="false">
      <c r="A178" s="17" t="s">
        <v>223</v>
      </c>
      <c r="B178" s="8"/>
      <c r="C178" s="46"/>
      <c r="D178" s="46"/>
      <c r="E178" s="46"/>
      <c r="F178" s="46"/>
      <c r="G178" s="46"/>
      <c r="H178" s="47" t="e">
        <f aca="false">INDEX('Liste déroulante'!$A$3:$B$6,MATCH(B178,Conformité,0),2)</f>
        <v>#N/A</v>
      </c>
      <c r="I178" s="47" t="n">
        <v>1</v>
      </c>
      <c r="J178" s="47" t="e">
        <f aca="false">H178*I178</f>
        <v>#N/A</v>
      </c>
    </row>
    <row r="179" customFormat="false" ht="13.8" hidden="false" customHeight="false" outlineLevel="0" collapsed="false">
      <c r="A179" s="0"/>
      <c r="B179" s="0"/>
      <c r="C179" s="0"/>
      <c r="D179" s="0"/>
      <c r="E179" s="0"/>
    </row>
    <row r="180" customFormat="false" ht="13.8" hidden="false" customHeight="false" outlineLevel="0" collapsed="false">
      <c r="A180" s="0"/>
      <c r="B180" s="0"/>
      <c r="C180" s="0"/>
      <c r="D180" s="0"/>
      <c r="E180" s="0"/>
    </row>
    <row r="181" customFormat="false" ht="13.8" hidden="false" customHeight="false" outlineLevel="0" collapsed="false">
      <c r="A181" s="0"/>
      <c r="B181" s="0"/>
      <c r="C181" s="0"/>
      <c r="D181" s="0"/>
      <c r="E181" s="0"/>
    </row>
    <row r="182" customFormat="false" ht="13.8" hidden="false" customHeight="false" outlineLevel="0" collapsed="false">
      <c r="A182" s="0"/>
      <c r="B182" s="0"/>
      <c r="C182" s="0"/>
      <c r="D182" s="0"/>
      <c r="E182" s="0"/>
    </row>
    <row r="183" customFormat="false" ht="13.8" hidden="false" customHeight="false" outlineLevel="0" collapsed="false">
      <c r="A183" s="0"/>
      <c r="B183" s="0"/>
      <c r="C183" s="0"/>
      <c r="D183" s="0"/>
      <c r="E183" s="0"/>
    </row>
    <row r="184" customFormat="false" ht="13.8" hidden="false" customHeight="false" outlineLevel="0" collapsed="false">
      <c r="A184" s="0"/>
      <c r="B184" s="0"/>
      <c r="C184" s="0"/>
      <c r="D184" s="0"/>
      <c r="E184" s="0"/>
    </row>
    <row r="185" customFormat="false" ht="13.8" hidden="false" customHeight="false" outlineLevel="0" collapsed="false">
      <c r="A185" s="0"/>
      <c r="B185" s="0"/>
      <c r="C185" s="0"/>
      <c r="D185" s="0"/>
      <c r="E185" s="0"/>
    </row>
    <row r="186" customFormat="false" ht="13.8" hidden="false" customHeight="false" outlineLevel="0" collapsed="false">
      <c r="A186" s="0"/>
      <c r="B186" s="0"/>
      <c r="C186" s="0"/>
      <c r="D186" s="0"/>
      <c r="E186" s="0"/>
    </row>
    <row r="187" customFormat="false" ht="13.8" hidden="false" customHeight="false" outlineLevel="0" collapsed="false">
      <c r="A187" s="0"/>
      <c r="B187" s="0"/>
      <c r="C187" s="0"/>
      <c r="D187" s="0"/>
      <c r="E187" s="0"/>
    </row>
  </sheetData>
  <conditionalFormatting sqref="B5:B6">
    <cfRule type="expression" priority="2" aboveAverage="0" equalAverage="0" bottom="0" percent="0" rank="0" text="" dxfId="0">
      <formula>B5="NC Majeure"</formula>
    </cfRule>
  </conditionalFormatting>
  <conditionalFormatting sqref="B10:B14">
    <cfRule type="expression" priority="3" aboveAverage="0" equalAverage="0" bottom="0" percent="0" rank="0" text="" dxfId="0">
      <formula>B10="NC Majeure"</formula>
    </cfRule>
  </conditionalFormatting>
  <conditionalFormatting sqref="B16">
    <cfRule type="expression" priority="4" aboveAverage="0" equalAverage="0" bottom="0" percent="0" rank="0" text="" dxfId="0">
      <formula>B16="NC Majeure"</formula>
    </cfRule>
  </conditionalFormatting>
  <conditionalFormatting sqref="B17">
    <cfRule type="expression" priority="5" aboveAverage="0" equalAverage="0" bottom="0" percent="0" rank="0" text="" dxfId="0">
      <formula>B17="NC Majeure"</formula>
    </cfRule>
  </conditionalFormatting>
  <conditionalFormatting sqref="B21:B22">
    <cfRule type="expression" priority="6" aboveAverage="0" equalAverage="0" bottom="0" percent="0" rank="0" text="" dxfId="0">
      <formula>B21="NC Majeure"</formula>
    </cfRule>
  </conditionalFormatting>
  <conditionalFormatting sqref="B24:B26">
    <cfRule type="expression" priority="7" aboveAverage="0" equalAverage="0" bottom="0" percent="0" rank="0" text="" dxfId="0">
      <formula>B24="NC Majeure"</formula>
    </cfRule>
  </conditionalFormatting>
  <conditionalFormatting sqref="B28">
    <cfRule type="expression" priority="8" aboveAverage="0" equalAverage="0" bottom="0" percent="0" rank="0" text="" dxfId="0">
      <formula>B28="NC Majeure"</formula>
    </cfRule>
  </conditionalFormatting>
  <conditionalFormatting sqref="B32:B35">
    <cfRule type="expression" priority="9" aboveAverage="0" equalAverage="0" bottom="0" percent="0" rank="0" text="" dxfId="0">
      <formula>B32="NC Majeure"</formula>
    </cfRule>
  </conditionalFormatting>
  <conditionalFormatting sqref="B41:B43">
    <cfRule type="expression" priority="10" aboveAverage="0" equalAverage="0" bottom="0" percent="0" rank="0" text="" dxfId="0">
      <formula>B41="NC Majeure"</formula>
    </cfRule>
  </conditionalFormatting>
  <conditionalFormatting sqref="B47:B48">
    <cfRule type="expression" priority="11" aboveAverage="0" equalAverage="0" bottom="0" percent="0" rank="0" text="" dxfId="0">
      <formula>B47="NC Majeure"</formula>
    </cfRule>
  </conditionalFormatting>
  <conditionalFormatting sqref="B50:B55">
    <cfRule type="expression" priority="12" aboveAverage="0" equalAverage="0" bottom="0" percent="0" rank="0" text="" dxfId="0">
      <formula>B50="NC Majeure"</formula>
    </cfRule>
  </conditionalFormatting>
  <conditionalFormatting sqref="B57">
    <cfRule type="expression" priority="13" aboveAverage="0" equalAverage="0" bottom="0" percent="0" rank="0" text="" dxfId="0">
      <formula>B57="NC Majeure"</formula>
    </cfRule>
  </conditionalFormatting>
  <conditionalFormatting sqref="B59:B62">
    <cfRule type="expression" priority="14" aboveAverage="0" equalAverage="0" bottom="0" percent="0" rank="0" text="" dxfId="0">
      <formula>B59="NC Majeure"</formula>
    </cfRule>
  </conditionalFormatting>
  <conditionalFormatting sqref="B72:B76">
    <cfRule type="expression" priority="15" aboveAverage="0" equalAverage="0" bottom="0" percent="0" rank="0" text="" dxfId="0">
      <formula>B72="NC Majeure"</formula>
    </cfRule>
  </conditionalFormatting>
  <conditionalFormatting sqref="B87 B79:B85">
    <cfRule type="expression" priority="16" aboveAverage="0" equalAverage="0" bottom="0" percent="0" rank="0" text="" dxfId="0">
      <formula>B79="NC Majeure"</formula>
    </cfRule>
  </conditionalFormatting>
  <conditionalFormatting sqref="B91:B94">
    <cfRule type="expression" priority="17" aboveAverage="0" equalAverage="0" bottom="0" percent="0" rank="0" text="" dxfId="0">
      <formula>B91="NC Majeure"</formula>
    </cfRule>
  </conditionalFormatting>
  <conditionalFormatting sqref="B162:B164">
    <cfRule type="expression" priority="18" aboveAverage="0" equalAverage="0" bottom="0" percent="0" rank="0" text="" dxfId="0">
      <formula>B162="NC Majeure"</formula>
    </cfRule>
  </conditionalFormatting>
  <conditionalFormatting sqref="B166">
    <cfRule type="expression" priority="19" aboveAverage="0" equalAverage="0" bottom="0" percent="0" rank="0" text="" dxfId="0">
      <formula>B166="NC Majeure"</formula>
    </cfRule>
  </conditionalFormatting>
  <conditionalFormatting sqref="B37:B39">
    <cfRule type="expression" priority="20" aboveAverage="0" equalAverage="0" bottom="0" percent="0" rank="0" text="" dxfId="0">
      <formula>B37="NC Majeure"</formula>
    </cfRule>
  </conditionalFormatting>
  <conditionalFormatting sqref="B86">
    <cfRule type="expression" priority="21" aboveAverage="0" equalAverage="0" bottom="0" percent="0" rank="0" text="" dxfId="0">
      <formula>B86="NC Majeure"</formula>
    </cfRule>
  </conditionalFormatting>
  <conditionalFormatting sqref="B96">
    <cfRule type="expression" priority="22" aboveAverage="0" equalAverage="0" bottom="0" percent="0" rank="0" text="" dxfId="0">
      <formula>B96="NC Majeure"</formula>
    </cfRule>
  </conditionalFormatting>
  <conditionalFormatting sqref="B98">
    <cfRule type="expression" priority="23" aboveAverage="0" equalAverage="0" bottom="0" percent="0" rank="0" text="" dxfId="0">
      <formula>B98="NC Majeure"</formula>
    </cfRule>
  </conditionalFormatting>
  <conditionalFormatting sqref="B100:B103">
    <cfRule type="expression" priority="24" aboveAverage="0" equalAverage="0" bottom="0" percent="0" rank="0" text="" dxfId="0">
      <formula>B100="NC Majeure"</formula>
    </cfRule>
  </conditionalFormatting>
  <conditionalFormatting sqref="B105">
    <cfRule type="expression" priority="25" aboveAverage="0" equalAverage="0" bottom="0" percent="0" rank="0" text="" dxfId="0">
      <formula>B105="NC Majeure"</formula>
    </cfRule>
  </conditionalFormatting>
  <conditionalFormatting sqref="B107:B108">
    <cfRule type="expression" priority="26" aboveAverage="0" equalAverage="0" bottom="0" percent="0" rank="0" text="" dxfId="0">
      <formula>B107="NC Majeure"</formula>
    </cfRule>
  </conditionalFormatting>
  <conditionalFormatting sqref="B110">
    <cfRule type="expression" priority="27" aboveAverage="0" equalAverage="0" bottom="0" percent="0" rank="0" text="" dxfId="0">
      <formula>B110="NC Majeure"</formula>
    </cfRule>
  </conditionalFormatting>
  <conditionalFormatting sqref="B114:B116">
    <cfRule type="expression" priority="28" aboveAverage="0" equalAverage="0" bottom="0" percent="0" rank="0" text="" dxfId="0">
      <formula>B114="NC Majeure"</formula>
    </cfRule>
  </conditionalFormatting>
  <conditionalFormatting sqref="B118:B121">
    <cfRule type="expression" priority="29" aboveAverage="0" equalAverage="0" bottom="0" percent="0" rank="0" text="" dxfId="0">
      <formula>B118="NC Majeure"</formula>
    </cfRule>
  </conditionalFormatting>
  <conditionalFormatting sqref="B143:B145">
    <cfRule type="expression" priority="30" aboveAverage="0" equalAverage="0" bottom="0" percent="0" rank="0" text="" dxfId="0">
      <formula>B143="NC Majeure"</formula>
    </cfRule>
  </conditionalFormatting>
  <conditionalFormatting sqref="B147:B148">
    <cfRule type="expression" priority="31" aboveAverage="0" equalAverage="0" bottom="0" percent="0" rank="0" text="" dxfId="0">
      <formula>B147="NC Majeure"</formula>
    </cfRule>
  </conditionalFormatting>
  <conditionalFormatting sqref="B152:B158">
    <cfRule type="expression" priority="32" aboveAverage="0" equalAverage="0" bottom="0" percent="0" rank="0" text="" dxfId="0">
      <formula>B152="NC Majeure"</formula>
    </cfRule>
  </conditionalFormatting>
  <conditionalFormatting sqref="B170:B174">
    <cfRule type="expression" priority="33" aboveAverage="0" equalAverage="0" bottom="0" percent="0" rank="0" text="" dxfId="0">
      <formula>B170="NC Majeure"</formula>
    </cfRule>
  </conditionalFormatting>
  <conditionalFormatting sqref="B176 B178">
    <cfRule type="expression" priority="34" aboveAverage="0" equalAverage="0" bottom="0" percent="0" rank="0" text="" dxfId="0">
      <formula>B176="NC Majeure"</formula>
    </cfRule>
  </conditionalFormatting>
  <conditionalFormatting sqref="B77">
    <cfRule type="expression" priority="35" aboveAverage="0" equalAverage="0" bottom="0" percent="0" rank="0" text="" dxfId="0">
      <formula>B77="NC Majeure"</formula>
    </cfRule>
  </conditionalFormatting>
  <conditionalFormatting sqref="B177">
    <cfRule type="expression" priority="36" aboveAverage="0" equalAverage="0" bottom="0" percent="0" rank="0" text="" dxfId="0">
      <formula>B177="NC Majeure"</formula>
    </cfRule>
  </conditionalFormatting>
  <conditionalFormatting sqref="B125:B139">
    <cfRule type="expression" priority="37" aboveAverage="0" equalAverage="0" bottom="0" percent="0" rank="0" text="" dxfId="0">
      <formula>B125="NC Majeure"</formula>
    </cfRule>
  </conditionalFormatting>
  <conditionalFormatting sqref="B63">
    <cfRule type="expression" priority="38" aboveAverage="0" equalAverage="0" bottom="0" percent="0" rank="0" text="" dxfId="0">
      <formula>B63="NC Majeure"</formula>
    </cfRule>
  </conditionalFormatting>
  <conditionalFormatting sqref="B67:B68">
    <cfRule type="expression" priority="39" aboveAverage="0" equalAverage="0" bottom="0" percent="0" rank="0" text="" dxfId="0">
      <formula>B67="NC Majeure"</formula>
    </cfRule>
  </conditionalFormatting>
  <dataValidations count="1">
    <dataValidation allowBlank="true" operator="equal" showDropDown="false" showErrorMessage="true" showInputMessage="true" sqref="B5:B6 B10:B14 B16:B17 B21:B22 B24:B26 B28 B32:B35 B37:B39 B41:B43 B47:B48 B50:B55 B57 B59:B63 B67:B68 B72:B77 B79:B87 B91:B94 B96 B98 B100:B103 B105 B107:B108 B110 B114:B116 B118:B121 B125:B127 B129:B137 B139 B143:B145 B147:B148 B152:B158 B162:B164 B166 B170:B174 B176:B178" type="list">
      <formula1>Conformité</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G2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5" activeCellId="0" sqref="B5"/>
    </sheetView>
  </sheetViews>
  <sheetFormatPr defaultRowHeight="14.5" zeroHeight="false" outlineLevelRow="0" outlineLevelCol="0"/>
  <cols>
    <col collapsed="false" customWidth="true" hidden="false" outlineLevel="0" max="1" min="1" style="0" width="73.36"/>
    <col collapsed="false" customWidth="true" hidden="false" outlineLevel="0" max="2" min="2" style="0" width="6.82"/>
    <col collapsed="false" customWidth="true" hidden="false" outlineLevel="0" max="7" min="3" style="0" width="11.36"/>
    <col collapsed="false" customWidth="true" hidden="false" outlineLevel="0" max="8" min="8" style="0" width="14.45"/>
    <col collapsed="false" customWidth="true" hidden="false" outlineLevel="0" max="1025" min="9" style="0" width="11.36"/>
  </cols>
  <sheetData>
    <row r="1" customFormat="false" ht="15" hidden="false" customHeight="false" outlineLevel="0" collapsed="false">
      <c r="C1" s="63"/>
      <c r="D1" s="63"/>
      <c r="E1" s="64"/>
      <c r="F1" s="63"/>
    </row>
    <row r="2" customFormat="false" ht="19" hidden="false" customHeight="false" outlineLevel="0" collapsed="false">
      <c r="A2" s="23" t="s">
        <v>224</v>
      </c>
    </row>
    <row r="4" customFormat="false" ht="14.5" hidden="false" customHeight="false" outlineLevel="0" collapsed="false">
      <c r="A4" s="0" t="s">
        <v>225</v>
      </c>
      <c r="B4" s="65" t="e">
        <f aca="false">'Clauses ISO 27002 '!H3</f>
        <v>#N/A</v>
      </c>
      <c r="D4" s="0" t="s">
        <v>226</v>
      </c>
      <c r="E4" s="66" t="e">
        <f aca="false">AVERAGE(B4:B17)</f>
        <v>#N/A</v>
      </c>
      <c r="G4" s="65"/>
    </row>
    <row r="5" customFormat="false" ht="14.5" hidden="false" customHeight="false" outlineLevel="0" collapsed="false">
      <c r="A5" s="0" t="s">
        <v>227</v>
      </c>
      <c r="B5" s="65" t="e">
        <f aca="false">'Clauses ISO 27002 '!H8</f>
        <v>#N/A</v>
      </c>
      <c r="D5" s="0" t="s">
        <v>228</v>
      </c>
      <c r="E5" s="67" t="e">
        <f aca="false">1-E4</f>
        <v>#N/A</v>
      </c>
      <c r="G5" s="65"/>
    </row>
    <row r="6" customFormat="false" ht="14.5" hidden="false" customHeight="false" outlineLevel="0" collapsed="false">
      <c r="A6" s="0" t="s">
        <v>229</v>
      </c>
      <c r="B6" s="65" t="e">
        <f aca="false">'Clauses ISO 27002 '!H19</f>
        <v>#N/A</v>
      </c>
    </row>
    <row r="7" customFormat="false" ht="14.5" hidden="false" customHeight="false" outlineLevel="0" collapsed="false">
      <c r="A7" s="0" t="s">
        <v>230</v>
      </c>
      <c r="B7" s="65" t="e">
        <f aca="false">'Clauses ISO 27002 '!H30</f>
        <v>#N/A</v>
      </c>
      <c r="G7" s="65"/>
    </row>
    <row r="8" customFormat="false" ht="14.5" hidden="false" customHeight="false" outlineLevel="0" collapsed="false">
      <c r="A8" s="0" t="s">
        <v>231</v>
      </c>
      <c r="B8" s="65" t="e">
        <f aca="false">'Clauses ISO 27002 '!H45</f>
        <v>#N/A</v>
      </c>
      <c r="G8" s="65"/>
    </row>
    <row r="9" customFormat="false" ht="14.5" hidden="false" customHeight="false" outlineLevel="0" collapsed="false">
      <c r="A9" s="0" t="s">
        <v>232</v>
      </c>
      <c r="B9" s="65" t="e">
        <f aca="false">'Clauses ISO 27002 '!H65</f>
        <v>#N/A</v>
      </c>
    </row>
    <row r="10" customFormat="false" ht="14.5" hidden="false" customHeight="false" outlineLevel="0" collapsed="false">
      <c r="A10" s="0" t="s">
        <v>233</v>
      </c>
      <c r="B10" s="65" t="e">
        <f aca="false">'Clauses ISO 27002 '!H70</f>
        <v>#N/A</v>
      </c>
    </row>
    <row r="11" customFormat="false" ht="14.5" hidden="false" customHeight="false" outlineLevel="0" collapsed="false">
      <c r="A11" s="0" t="s">
        <v>234</v>
      </c>
      <c r="B11" s="65" t="e">
        <f aca="false">'Clauses ISO 27002 '!H89</f>
        <v>#N/A</v>
      </c>
    </row>
    <row r="12" customFormat="false" ht="14.5" hidden="false" customHeight="false" outlineLevel="0" collapsed="false">
      <c r="A12" s="0" t="s">
        <v>235</v>
      </c>
      <c r="B12" s="65" t="e">
        <f aca="false">'Clauses ISO 27002 '!H112</f>
        <v>#N/A</v>
      </c>
    </row>
    <row r="13" customFormat="false" ht="14.5" hidden="false" customHeight="false" outlineLevel="0" collapsed="false">
      <c r="A13" s="0" t="s">
        <v>236</v>
      </c>
      <c r="B13" s="65" t="e">
        <f aca="false">'Clauses ISO 27002 '!H123</f>
        <v>#N/A</v>
      </c>
    </row>
    <row r="14" customFormat="false" ht="14.5" hidden="false" customHeight="false" outlineLevel="0" collapsed="false">
      <c r="A14" s="0" t="s">
        <v>237</v>
      </c>
      <c r="B14" s="65" t="e">
        <f aca="false">'Clauses ISO 27002 '!H141</f>
        <v>#N/A</v>
      </c>
    </row>
    <row r="15" customFormat="false" ht="14.5" hidden="false" customHeight="false" outlineLevel="0" collapsed="false">
      <c r="A15" s="0" t="s">
        <v>238</v>
      </c>
      <c r="B15" s="65" t="e">
        <f aca="false">'Clauses ISO 27002 '!H150</f>
        <v>#N/A</v>
      </c>
    </row>
    <row r="16" customFormat="false" ht="14.5" hidden="false" customHeight="false" outlineLevel="0" collapsed="false">
      <c r="A16" s="0" t="s">
        <v>239</v>
      </c>
      <c r="B16" s="65" t="e">
        <f aca="false">'Clauses ISO 27002 '!H160</f>
        <v>#N/A</v>
      </c>
    </row>
    <row r="17" customFormat="false" ht="14.5" hidden="false" customHeight="false" outlineLevel="0" collapsed="false">
      <c r="A17" s="0" t="s">
        <v>5</v>
      </c>
      <c r="B17" s="65" t="e">
        <f aca="false">'Clauses ISO 27002 '!H168</f>
        <v>#N/A</v>
      </c>
    </row>
    <row r="21" customFormat="false" ht="15" hidden="false" customHeight="false" outlineLevel="0" collapsed="false"/>
    <row r="22" customFormat="false" ht="19" hidden="false" customHeight="false" outlineLevel="0" collapsed="false">
      <c r="A22" s="23" t="s">
        <v>240</v>
      </c>
      <c r="B22" s="30"/>
    </row>
    <row r="23" customFormat="false" ht="15" hidden="false" customHeight="false" outlineLevel="0" collapsed="false"/>
    <row r="24" customFormat="false" ht="14.5" hidden="false" customHeight="false" outlineLevel="0" collapsed="false">
      <c r="A24" s="68" t="str">
        <f aca="false">'Liste déroulante'!A6</f>
        <v>NC Majeure</v>
      </c>
      <c r="B24" s="25" t="n">
        <f aca="false">COUNTIF('Clauses ISO 27002 '!$B$5:$B$178,'Liste déroulante'!A6)</f>
        <v>0</v>
      </c>
    </row>
    <row r="25" customFormat="false" ht="14.5" hidden="false" customHeight="false" outlineLevel="0" collapsed="false">
      <c r="A25" s="69" t="str">
        <f aca="false">'Liste déroulante'!A5</f>
        <v>NC Mineure</v>
      </c>
      <c r="B25" s="27" t="n">
        <f aca="false">COUNTIF('Clauses ISO 27002 '!$B$5:$B$178,'Liste déroulante'!A5)</f>
        <v>0</v>
      </c>
    </row>
    <row r="26" customFormat="false" ht="14.5" hidden="false" customHeight="false" outlineLevel="0" collapsed="false">
      <c r="A26" s="70" t="str">
        <f aca="false">'Liste déroulante'!A4</f>
        <v>Remarque</v>
      </c>
      <c r="B26" s="27" t="n">
        <f aca="false">COUNTIF('Clauses ISO 27002 '!$B$5:$B$178,'Liste déroulante'!A4)</f>
        <v>0</v>
      </c>
    </row>
    <row r="27" customFormat="false" ht="14.5" hidden="false" customHeight="false" outlineLevel="0" collapsed="false">
      <c r="A27" s="71" t="str">
        <f aca="false">'Liste déroulante'!A3</f>
        <v>Conforme</v>
      </c>
      <c r="B27" s="27" t="n">
        <f aca="false">COUNTIF('Clauses ISO 27002 '!$B$5:$B$178,'Liste déroulante'!A3)</f>
        <v>0</v>
      </c>
    </row>
    <row r="28" customFormat="false" ht="15" hidden="false" customHeight="false" outlineLevel="0" collapsed="false">
      <c r="A28" s="72" t="s">
        <v>54</v>
      </c>
      <c r="B28" s="73" t="n">
        <f aca="false">SUM(B24:B27)</f>
        <v>0</v>
      </c>
    </row>
  </sheetData>
  <printOptions headings="false" gridLines="false" gridLinesSet="true" horizontalCentered="false" verticalCentered="false"/>
  <pageMargins left="0.708333333333333" right="0.708333333333333" top="0.748611111111111" bottom="0.747916666666667" header="0.315277777777778"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&amp;C&amp;F&amp;R&amp;D</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7" activeCellId="0" sqref="C17"/>
    </sheetView>
  </sheetViews>
  <sheetFormatPr defaultRowHeight="14.5" zeroHeight="false" outlineLevelRow="0" outlineLevelCol="0"/>
  <cols>
    <col collapsed="false" customWidth="true" hidden="false" outlineLevel="0" max="1" min="1" style="0" width="24.82"/>
    <col collapsed="false" customWidth="true" hidden="false" outlineLevel="0" max="2" min="2" style="0" width="12.17"/>
    <col collapsed="false" customWidth="true" hidden="false" outlineLevel="0" max="3" min="3" style="0" width="63.36"/>
    <col collapsed="false" customWidth="true" hidden="false" outlineLevel="0" max="1025" min="4" style="0" width="10.53"/>
  </cols>
  <sheetData>
    <row r="1" customFormat="false" ht="15" hidden="false" customHeight="false" outlineLevel="0" collapsed="false"/>
    <row r="2" customFormat="false" ht="53" hidden="false" customHeight="false" outlineLevel="0" collapsed="false">
      <c r="A2" s="74" t="s">
        <v>241</v>
      </c>
    </row>
    <row r="3" customFormat="false" ht="14.5" hidden="false" customHeight="false" outlineLevel="0" collapsed="false">
      <c r="A3" s="0" t="s">
        <v>242</v>
      </c>
      <c r="B3" s="0" t="n">
        <v>1</v>
      </c>
    </row>
    <row r="4" customFormat="false" ht="14.5" hidden="false" customHeight="false" outlineLevel="0" collapsed="false">
      <c r="A4" s="0" t="s">
        <v>243</v>
      </c>
      <c r="B4" s="0" t="n">
        <v>0.7</v>
      </c>
    </row>
    <row r="5" customFormat="false" ht="14.5" hidden="false" customHeight="false" outlineLevel="0" collapsed="false">
      <c r="A5" s="0" t="s">
        <v>244</v>
      </c>
      <c r="B5" s="0" t="n">
        <v>0.3</v>
      </c>
    </row>
    <row r="6" customFormat="false" ht="14.5" hidden="false" customHeight="false" outlineLevel="0" collapsed="false">
      <c r="A6" s="0" t="s">
        <v>245</v>
      </c>
      <c r="B6"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1353</TotalTime>
  <Application>LibreOffice/6.1.5.2$Linux_X86_64 LibreOffice_project/10$Build-2</Application>
  <Company>TELINDUS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2014-09-16T11:54:52Z</dcterms:created>
  <dc:creator>Michel Blanchard</dc:creator>
  <dc:description/>
  <dc:language>fr-FR</dc:language>
  <cp:lastModifiedBy/>
  <cp:lastPrinted>2016-06-30T08:23:27Z</cp:lastPrinted>
  <dcterms:modified xsi:type="dcterms:W3CDTF">2020-10-20T09:25:36Z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TELINDUS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