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yama\Documents\00_学会\土木学会\水理公式集例題プログラムWG\例題_貯水池\"/>
    </mc:Choice>
  </mc:AlternateContent>
  <xr:revisionPtr revIDLastSave="0" documentId="13_ncr:1_{194D905D-39A8-4648-A406-6B3BC31216BE}" xr6:coauthVersionLast="47" xr6:coauthVersionMax="47" xr10:uidLastSave="{00000000-0000-0000-0000-000000000000}"/>
  <bookViews>
    <workbookView xWindow="-110" yWindow="-110" windowWidth="38620" windowHeight="21100" activeTab="1" xr2:uid="{72505AE7-B947-4DAD-AA74-E322AC85934F}"/>
  </bookViews>
  <sheets>
    <sheet name="HS_Table" sheetId="1" r:id="rId1"/>
    <sheet name="Inflow-Outflow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B53" i="1"/>
  <c r="C2" i="1"/>
  <c r="D2" i="1"/>
  <c r="E2" i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D3" i="1"/>
  <c r="D4" i="1"/>
  <c r="E3" i="1"/>
  <c r="D5" i="1"/>
  <c r="E4" i="1"/>
  <c r="D6" i="1"/>
  <c r="E5" i="1"/>
  <c r="D7" i="1"/>
  <c r="E6" i="1"/>
  <c r="D8" i="1"/>
  <c r="E7" i="1"/>
  <c r="D9" i="1"/>
  <c r="E8" i="1"/>
  <c r="D10" i="1"/>
  <c r="E9" i="1"/>
  <c r="D11" i="1"/>
  <c r="E10" i="1"/>
  <c r="D12" i="1"/>
  <c r="E11" i="1"/>
  <c r="D13" i="1"/>
  <c r="E12" i="1"/>
  <c r="D14" i="1"/>
  <c r="E13" i="1"/>
  <c r="D15" i="1"/>
  <c r="E14" i="1"/>
  <c r="D16" i="1"/>
  <c r="E15" i="1"/>
  <c r="D17" i="1"/>
  <c r="E16" i="1"/>
  <c r="D18" i="1"/>
  <c r="E17" i="1"/>
  <c r="D19" i="1"/>
  <c r="E18" i="1"/>
  <c r="D20" i="1"/>
  <c r="E19" i="1"/>
  <c r="D21" i="1"/>
  <c r="E20" i="1"/>
  <c r="D22" i="1"/>
  <c r="E21" i="1"/>
  <c r="D23" i="1"/>
  <c r="E22" i="1"/>
  <c r="D24" i="1"/>
  <c r="E23" i="1"/>
  <c r="D25" i="1"/>
  <c r="E24" i="1"/>
  <c r="D26" i="1"/>
  <c r="E25" i="1"/>
  <c r="D27" i="1"/>
  <c r="E26" i="1"/>
  <c r="D28" i="1"/>
  <c r="E27" i="1"/>
  <c r="D29" i="1"/>
  <c r="E28" i="1"/>
  <c r="D30" i="1"/>
  <c r="E29" i="1"/>
  <c r="D31" i="1"/>
  <c r="E30" i="1"/>
  <c r="D32" i="1"/>
  <c r="E31" i="1"/>
  <c r="D33" i="1"/>
  <c r="E32" i="1"/>
  <c r="D34" i="1"/>
  <c r="E33" i="1"/>
  <c r="D35" i="1"/>
  <c r="E34" i="1"/>
  <c r="D36" i="1"/>
  <c r="E35" i="1"/>
  <c r="D37" i="1"/>
  <c r="E36" i="1"/>
  <c r="D38" i="1"/>
  <c r="E37" i="1"/>
  <c r="D39" i="1"/>
  <c r="E38" i="1"/>
  <c r="D40" i="1"/>
  <c r="E39" i="1"/>
  <c r="D41" i="1"/>
  <c r="E40" i="1"/>
  <c r="D42" i="1"/>
  <c r="E41" i="1"/>
  <c r="D43" i="1"/>
  <c r="E42" i="1"/>
  <c r="D44" i="1"/>
  <c r="E43" i="1"/>
  <c r="D45" i="1"/>
  <c r="E44" i="1"/>
  <c r="D46" i="1"/>
  <c r="E45" i="1"/>
  <c r="D47" i="1"/>
  <c r="E46" i="1"/>
  <c r="D48" i="1"/>
  <c r="E47" i="1"/>
  <c r="D49" i="1"/>
  <c r="E48" i="1"/>
  <c r="D50" i="1"/>
  <c r="E49" i="1"/>
  <c r="D51" i="1"/>
  <c r="E51" i="1"/>
  <c r="E50" i="1"/>
</calcChain>
</file>

<file path=xl/sharedStrings.xml><?xml version="1.0" encoding="utf-8"?>
<sst xmlns="http://schemas.openxmlformats.org/spreadsheetml/2006/main" count="15" uniqueCount="15">
  <si>
    <t>a</t>
    <phoneticPr fontId="1"/>
  </si>
  <si>
    <t>Ca</t>
    <phoneticPr fontId="1"/>
  </si>
  <si>
    <t>t</t>
    <phoneticPr fontId="1"/>
  </si>
  <si>
    <t>c</t>
    <phoneticPr fontId="1"/>
  </si>
  <si>
    <t>Qp</t>
    <phoneticPr fontId="1"/>
  </si>
  <si>
    <t>tp</t>
    <phoneticPr fontId="1"/>
  </si>
  <si>
    <t>Vol</t>
    <phoneticPr fontId="1"/>
  </si>
  <si>
    <t>H[m]</t>
    <phoneticPr fontId="1"/>
  </si>
  <si>
    <t>base</t>
    <phoneticPr fontId="1"/>
  </si>
  <si>
    <r>
      <t>Qin 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/s]</t>
    </r>
    <phoneticPr fontId="1"/>
  </si>
  <si>
    <t>Qout  [m3/s](Solution)</t>
    <phoneticPr fontId="1"/>
  </si>
  <si>
    <r>
      <t>S[m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phoneticPr fontId="1"/>
  </si>
  <si>
    <r>
      <t>S[千m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rPh sb="2" eb="3">
      <t>セン</t>
    </rPh>
    <phoneticPr fontId="1"/>
  </si>
  <si>
    <r>
      <t>Q[m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/s]</t>
    </r>
    <phoneticPr fontId="1"/>
  </si>
  <si>
    <t>H [m] (Solution)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</si>
</sst>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0.00_);[Red]\(0.00\)"/>
    <numFmt numFmtId="181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>
      <alignment vertical="center"/>
    </xf>
    <xf numFmtId="18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49338212502327"/>
          <c:y val="4.5423044292215033E-2"/>
          <c:w val="0.68545312763460486"/>
          <c:h val="0.73106232602491916"/>
        </c:manualLayout>
      </c:layout>
      <c:scatterChart>
        <c:scatterStyle val="smoothMarker"/>
        <c:varyColors val="0"/>
        <c:ser>
          <c:idx val="0"/>
          <c:order val="0"/>
          <c:tx>
            <c:v>貯水量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HS_Table!$A$2:$A$51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HS_Table!$F$2:$F$51</c:f>
              <c:numCache>
                <c:formatCode>0</c:formatCode>
                <c:ptCount val="50"/>
                <c:pt idx="0">
                  <c:v>27.192579452905022</c:v>
                </c:pt>
                <c:pt idx="1">
                  <c:v>65.648694111111254</c:v>
                </c:pt>
                <c:pt idx="2">
                  <c:v>112.74762331239626</c:v>
                </c:pt>
                <c:pt idx="3">
                  <c:v>167.1327822182063</c:v>
                </c:pt>
                <c:pt idx="4">
                  <c:v>227.93723835846595</c:v>
                </c:pt>
                <c:pt idx="5">
                  <c:v>294.54518280817342</c:v>
                </c:pt>
                <c:pt idx="6">
                  <c:v>366.48998554692491</c:v>
                </c:pt>
                <c:pt idx="7">
                  <c:v>443.40221486333741</c:v>
                </c:pt>
                <c:pt idx="8">
                  <c:v>524.97995322205259</c:v>
                </c:pt>
                <c:pt idx="9">
                  <c:v>610.97043974832786</c:v>
                </c:pt>
                <c:pt idx="10">
                  <c:v>701.15802287554152</c:v>
                </c:pt>
                <c:pt idx="11">
                  <c:v>795.35588127811138</c:v>
                </c:pt>
                <c:pt idx="12">
                  <c:v>893.40012080768895</c:v>
                </c:pt>
                <c:pt idx="13">
                  <c:v>995.14543658308833</c:v>
                </c:pt>
                <c:pt idx="14">
                  <c:v>1100.4618439446115</c:v>
                </c:pt>
                <c:pt idx="15">
                  <c:v>1209.2321617562316</c:v>
                </c:pt>
                <c:pt idx="16">
                  <c:v>1321.3500390735594</c:v>
                </c:pt>
                <c:pt idx="17">
                  <c:v>1436.7183830481781</c:v>
                </c:pt>
                <c:pt idx="18">
                  <c:v>1555.2480888975917</c:v>
                </c:pt>
                <c:pt idx="19">
                  <c:v>1676.857001178111</c:v>
                </c:pt>
                <c:pt idx="20">
                  <c:v>1801.4690548621491</c:v>
                </c:pt>
                <c:pt idx="21">
                  <c:v>1929.0135580783056</c:v>
                </c:pt>
                <c:pt idx="22">
                  <c:v>2059.424587818733</c:v>
                </c:pt>
                <c:pt idx="23">
                  <c:v>2192.6404767181484</c:v>
                </c:pt>
                <c:pt idx="24">
                  <c:v>2328.6033739826735</c:v>
                </c:pt>
                <c:pt idx="25">
                  <c:v>2467.2588672379579</c:v>
                </c:pt>
                <c:pt idx="26">
                  <c:v>2608.5556548418131</c:v>
                </c:pt>
                <c:pt idx="27">
                  <c:v>2752.4452603193163</c:v>
                </c:pt>
                <c:pt idx="28">
                  <c:v>2898.8817822043088</c:v>
                </c:pt>
                <c:pt idx="29">
                  <c:v>3047.8216738353844</c:v>
                </c:pt>
                <c:pt idx="30">
                  <c:v>3199.2235486466934</c:v>
                </c:pt>
                <c:pt idx="31">
                  <c:v>3353.0480072795185</c:v>
                </c:pt>
                <c:pt idx="32">
                  <c:v>3509.2574834676943</c:v>
                </c:pt>
                <c:pt idx="33">
                  <c:v>3667.8161061543419</c:v>
                </c:pt>
                <c:pt idx="34">
                  <c:v>3828.6895757060033</c:v>
                </c:pt>
                <c:pt idx="35">
                  <c:v>3991.8450524234336</c:v>
                </c:pt>
                <c:pt idx="36">
                  <c:v>4157.2510558217218</c:v>
                </c:pt>
                <c:pt idx="37">
                  <c:v>4324.8773733780563</c:v>
                </c:pt>
                <c:pt idx="38">
                  <c:v>4494.6949776327374</c:v>
                </c:pt>
                <c:pt idx="39">
                  <c:v>4666.6759506852877</c:v>
                </c:pt>
                <c:pt idx="40">
                  <c:v>4840.7934152585021</c:v>
                </c:pt>
                <c:pt idx="41">
                  <c:v>5017.0214716136334</c:v>
                </c:pt>
                <c:pt idx="42">
                  <c:v>5195.3351396932567</c:v>
                </c:pt>
                <c:pt idx="43">
                  <c:v>5375.710305947684</c:v>
                </c:pt>
                <c:pt idx="44">
                  <c:v>5558.1236743684622</c:v>
                </c:pt>
                <c:pt idx="45">
                  <c:v>5742.5527213104169</c:v>
                </c:pt>
                <c:pt idx="46">
                  <c:v>5928.975653733497</c:v>
                </c:pt>
                <c:pt idx="47">
                  <c:v>6117.3713705386372</c:v>
                </c:pt>
                <c:pt idx="48">
                  <c:v>6307.7194267089717</c:v>
                </c:pt>
                <c:pt idx="49">
                  <c:v>6500.0000000000027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9-4465-830C-0DF58EB8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05696"/>
        <c:axId val="556101120"/>
      </c:scatterChart>
      <c:scatterChart>
        <c:scatterStyle val="smoothMarker"/>
        <c:varyColors val="0"/>
        <c:ser>
          <c:idx val="1"/>
          <c:order val="1"/>
          <c:tx>
            <c:v>放流量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HS_Table!$A$2:$A$51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HS_Table!$G$2:$G$51</c:f>
              <c:numCache>
                <c:formatCode>0</c:formatCode>
                <c:ptCount val="50"/>
                <c:pt idx="0">
                  <c:v>22.253541316383785</c:v>
                </c:pt>
                <c:pt idx="1">
                  <c:v>31.471259940459969</c:v>
                </c:pt>
                <c:pt idx="2">
                  <c:v>38.544264208309912</c:v>
                </c:pt>
                <c:pt idx="3">
                  <c:v>44.50708263276757</c:v>
                </c:pt>
                <c:pt idx="4">
                  <c:v>49.760431123534303</c:v>
                </c:pt>
                <c:pt idx="5">
                  <c:v>54.509821195083745</c:v>
                </c:pt>
                <c:pt idx="6">
                  <c:v>58.877336113652433</c:v>
                </c:pt>
                <c:pt idx="7">
                  <c:v>62.942519880919939</c:v>
                </c:pt>
                <c:pt idx="8">
                  <c:v>66.760623949151366</c:v>
                </c:pt>
                <c:pt idx="9">
                  <c:v>70.371876564434473</c:v>
                </c:pt>
                <c:pt idx="10">
                  <c:v>73.806646803116607</c:v>
                </c:pt>
                <c:pt idx="11">
                  <c:v>77.088528416619823</c:v>
                </c:pt>
                <c:pt idx="12">
                  <c:v>80.236284276878138</c:v>
                </c:pt>
                <c:pt idx="13">
                  <c:v>83.265127248326493</c:v>
                </c:pt>
                <c:pt idx="14">
                  <c:v>86.187594912493068</c:v>
                </c:pt>
                <c:pt idx="15">
                  <c:v>89.014165265535141</c:v>
                </c:pt>
                <c:pt idx="16">
                  <c:v>91.753701391497017</c:v>
                </c:pt>
                <c:pt idx="17">
                  <c:v>94.413779821379904</c:v>
                </c:pt>
                <c:pt idx="18">
                  <c:v>97.000937734024006</c:v>
                </c:pt>
                <c:pt idx="19">
                  <c:v>99.520862247068607</c:v>
                </c:pt>
                <c:pt idx="20">
                  <c:v>101.97853756315592</c:v>
                </c:pt>
                <c:pt idx="21">
                  <c:v>104.37836090224835</c:v>
                </c:pt>
                <c:pt idx="22">
                  <c:v>106.72423495045538</c:v>
                </c:pt>
                <c:pt idx="23">
                  <c:v>109.01964239016749</c:v>
                </c:pt>
                <c:pt idx="24">
                  <c:v>111.26770658191893</c:v>
                </c:pt>
                <c:pt idx="25">
                  <c:v>113.47124141878419</c:v>
                </c:pt>
                <c:pt idx="26">
                  <c:v>115.63279262492973</c:v>
                </c:pt>
                <c:pt idx="27">
                  <c:v>117.75467222730487</c:v>
                </c:pt>
                <c:pt idx="28">
                  <c:v>119.8389875311036</c:v>
                </c:pt>
                <c:pt idx="29">
                  <c:v>121.88766563356609</c:v>
                </c:pt>
                <c:pt idx="30">
                  <c:v>123.90247428812712</c:v>
                </c:pt>
                <c:pt idx="31">
                  <c:v>125.88503976183988</c:v>
                </c:pt>
                <c:pt idx="32">
                  <c:v>127.836862199289</c:v>
                </c:pt>
                <c:pt idx="33">
                  <c:v>129.75932890578622</c:v>
                </c:pt>
                <c:pt idx="34">
                  <c:v>131.65372588423014</c:v>
                </c:pt>
                <c:pt idx="35">
                  <c:v>133.52124789830273</c:v>
                </c:pt>
                <c:pt idx="36">
                  <c:v>135.36300728574261</c:v>
                </c:pt>
                <c:pt idx="37">
                  <c:v>137.18004170636488</c:v>
                </c:pt>
                <c:pt idx="38">
                  <c:v>138.9733209780928</c:v>
                </c:pt>
                <c:pt idx="39">
                  <c:v>140.74375312886895</c:v>
                </c:pt>
                <c:pt idx="40">
                  <c:v>142.49218977165032</c:v>
                </c:pt>
                <c:pt idx="41">
                  <c:v>144.21943089278923</c:v>
                </c:pt>
                <c:pt idx="42">
                  <c:v>145.92622913020131</c:v>
                </c:pt>
                <c:pt idx="43">
                  <c:v>147.61329360623321</c:v>
                </c:pt>
                <c:pt idx="44">
                  <c:v>149.2812933706029</c:v>
                </c:pt>
                <c:pt idx="45">
                  <c:v>150.9308605008267</c:v>
                </c:pt>
                <c:pt idx="46">
                  <c:v>152.56259290088121</c:v>
                </c:pt>
                <c:pt idx="47">
                  <c:v>154.17705683323965</c:v>
                </c:pt>
                <c:pt idx="48">
                  <c:v>155.77478921468648</c:v>
                </c:pt>
                <c:pt idx="49">
                  <c:v>157.35629970229985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99-4465-830C-0DF58EB8B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087392"/>
        <c:axId val="556084480"/>
      </c:scatterChart>
      <c:valAx>
        <c:axId val="55610569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貯水位</a:t>
                </a:r>
                <a:r>
                  <a:rPr lang="ja-JP"/>
                  <a:t> </a:t>
                </a:r>
                <a:r>
                  <a:rPr lang="en-US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56101120"/>
        <c:crosses val="autoZero"/>
        <c:crossBetween val="midCat"/>
      </c:valAx>
      <c:valAx>
        <c:axId val="5561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/>
                  <a:t>貯水量 </a:t>
                </a:r>
                <a:r>
                  <a:rPr lang="en-US"/>
                  <a:t>[</a:t>
                </a:r>
                <a:r>
                  <a:rPr lang="ja-JP"/>
                  <a:t>千</a:t>
                </a:r>
                <a:r>
                  <a:rPr lang="en-US"/>
                  <a:t>m3]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56105696"/>
        <c:crosses val="autoZero"/>
        <c:crossBetween val="midCat"/>
      </c:valAx>
      <c:valAx>
        <c:axId val="5560844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/>
                  <a:t>放流量 </a:t>
                </a:r>
                <a:r>
                  <a:rPr lang="en-US"/>
                  <a:t>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56087392"/>
        <c:crosses val="max"/>
        <c:crossBetween val="midCat"/>
      </c:valAx>
      <c:valAx>
        <c:axId val="55608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08448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07036820269835"/>
          <c:y val="0.55930557211069887"/>
          <c:w val="0.18486196647831854"/>
          <c:h val="0.1805871505598754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2296032937326"/>
          <c:y val="4.0986781433418412E-2"/>
          <c:w val="0.73255003014018172"/>
          <c:h val="0.76452658569398568"/>
        </c:manualLayout>
      </c:layout>
      <c:scatterChart>
        <c:scatterStyle val="smoothMarker"/>
        <c:varyColors val="0"/>
        <c:ser>
          <c:idx val="0"/>
          <c:order val="0"/>
          <c:tx>
            <c:v>流入量 (入力)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'Inflow-Outflow'!$B$7:$B$30</c:f>
              <c:numCache>
                <c:formatCode>0.0_);[Red]\(0.0\)</c:formatCode>
                <c:ptCount val="24"/>
                <c:pt idx="0">
                  <c:v>10.00000000009849</c:v>
                </c:pt>
                <c:pt idx="1">
                  <c:v>10.000013976643338</c:v>
                </c:pt>
                <c:pt idx="2">
                  <c:v>10.006289832787902</c:v>
                </c:pt>
                <c:pt idx="3">
                  <c:v>10.268426178462178</c:v>
                </c:pt>
                <c:pt idx="4">
                  <c:v>13.1509112064562</c:v>
                </c:pt>
                <c:pt idx="5">
                  <c:v>26.348282055693655</c:v>
                </c:pt>
                <c:pt idx="6">
                  <c:v>58.285746583745023</c:v>
                </c:pt>
                <c:pt idx="7">
                  <c:v>104.42107192744459</c:v>
                </c:pt>
                <c:pt idx="8">
                  <c:v>144.75050816350412</c:v>
                </c:pt>
                <c:pt idx="9">
                  <c:v>160</c:v>
                </c:pt>
                <c:pt idx="10">
                  <c:v>146.57021666744154</c:v>
                </c:pt>
                <c:pt idx="11">
                  <c:v>115.32664541161681</c:v>
                </c:pt>
                <c:pt idx="12">
                  <c:v>80.662892986676624</c:v>
                </c:pt>
                <c:pt idx="13">
                  <c:v>52.101359255476964</c:v>
                </c:pt>
                <c:pt idx="14">
                  <c:v>32.644963298176883</c:v>
                </c:pt>
                <c:pt idx="15">
                  <c:v>21.141845432700421</c:v>
                </c:pt>
                <c:pt idx="16">
                  <c:v>15.06928770356522</c:v>
                </c:pt>
                <c:pt idx="17">
                  <c:v>12.151937484961772</c:v>
                </c:pt>
                <c:pt idx="18">
                  <c:v>10.858741801544069</c:v>
                </c:pt>
                <c:pt idx="19">
                  <c:v>10.324191433120321</c:v>
                </c:pt>
                <c:pt idx="20">
                  <c:v>10.116412214768557</c:v>
                </c:pt>
                <c:pt idx="21">
                  <c:v>10.039946369035668</c:v>
                </c:pt>
                <c:pt idx="22">
                  <c:v>10.013151989392478</c:v>
                </c:pt>
                <c:pt idx="23">
                  <c:v>10.00416937156308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0-4FB7-A130-D6367195B504}"/>
            </c:ext>
          </c:extLst>
        </c:ser>
        <c:ser>
          <c:idx val="1"/>
          <c:order val="1"/>
          <c:tx>
            <c:v>放流量 (出力)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'Inflow-Outflow'!$A$7:$A$30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'Inflow-Outflow'!$D$7:$D$30</c:f>
              <c:numCache>
                <c:formatCode>0.0</c:formatCode>
                <c:ptCount val="24"/>
                <c:pt idx="0">
                  <c:v>9.859</c:v>
                </c:pt>
                <c:pt idx="1">
                  <c:v>9.9949999999999992</c:v>
                </c:pt>
                <c:pt idx="2">
                  <c:v>10</c:v>
                </c:pt>
                <c:pt idx="3">
                  <c:v>10.288</c:v>
                </c:pt>
                <c:pt idx="4">
                  <c:v>13.002000000000001</c:v>
                </c:pt>
                <c:pt idx="5">
                  <c:v>23.398</c:v>
                </c:pt>
                <c:pt idx="6">
                  <c:v>39.497</c:v>
                </c:pt>
                <c:pt idx="7">
                  <c:v>56.094000000000001</c:v>
                </c:pt>
                <c:pt idx="8">
                  <c:v>70.375</c:v>
                </c:pt>
                <c:pt idx="9">
                  <c:v>80.846999999999994</c:v>
                </c:pt>
                <c:pt idx="10">
                  <c:v>87.185000000000002</c:v>
                </c:pt>
                <c:pt idx="11">
                  <c:v>89.653999999999996</c:v>
                </c:pt>
                <c:pt idx="12">
                  <c:v>88.887</c:v>
                </c:pt>
                <c:pt idx="13">
                  <c:v>85.567999999999998</c:v>
                </c:pt>
                <c:pt idx="14">
                  <c:v>80.331999999999994</c:v>
                </c:pt>
                <c:pt idx="15">
                  <c:v>73.590999999999994</c:v>
                </c:pt>
                <c:pt idx="16">
                  <c:v>65.572000000000003</c:v>
                </c:pt>
                <c:pt idx="17">
                  <c:v>56.295999999999999</c:v>
                </c:pt>
                <c:pt idx="18">
                  <c:v>45.558999999999997</c:v>
                </c:pt>
                <c:pt idx="19">
                  <c:v>32.856999999999999</c:v>
                </c:pt>
                <c:pt idx="20">
                  <c:v>18.186</c:v>
                </c:pt>
                <c:pt idx="21">
                  <c:v>10.654999999999999</c:v>
                </c:pt>
                <c:pt idx="22">
                  <c:v>10.026</c:v>
                </c:pt>
                <c:pt idx="23">
                  <c:v>10.000999999999999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8E-4377-9B90-0C28103B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730256"/>
        <c:axId val="877730672"/>
      </c:scatterChart>
      <c:scatterChart>
        <c:scatterStyle val="smoothMarker"/>
        <c:varyColors val="0"/>
        <c:ser>
          <c:idx val="2"/>
          <c:order val="2"/>
          <c:tx>
            <c:v>貯水位 (出力)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'Inflow-Outflow'!$A$7:$A$30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'Inflow-Outflow'!$C$7:$C$30</c:f>
              <c:numCache>
                <c:formatCode>0.0</c:formatCode>
                <c:ptCount val="24"/>
                <c:pt idx="0">
                  <c:v>0.19600000000000001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0.214</c:v>
                </c:pt>
                <c:pt idx="4">
                  <c:v>0.34100000000000003</c:v>
                </c:pt>
                <c:pt idx="5">
                  <c:v>1.105</c:v>
                </c:pt>
                <c:pt idx="6">
                  <c:v>3.15</c:v>
                </c:pt>
                <c:pt idx="7">
                  <c:v>6.3540000000000001</c:v>
                </c:pt>
                <c:pt idx="8">
                  <c:v>10.000999999999999</c:v>
                </c:pt>
                <c:pt idx="9">
                  <c:v>13.199</c:v>
                </c:pt>
                <c:pt idx="10">
                  <c:v>15.349</c:v>
                </c:pt>
                <c:pt idx="11">
                  <c:v>16.231000000000002</c:v>
                </c:pt>
                <c:pt idx="12">
                  <c:v>15.954000000000001</c:v>
                </c:pt>
                <c:pt idx="13">
                  <c:v>14.785</c:v>
                </c:pt>
                <c:pt idx="14">
                  <c:v>13.031000000000001</c:v>
                </c:pt>
                <c:pt idx="15">
                  <c:v>10.936</c:v>
                </c:pt>
                <c:pt idx="16">
                  <c:v>8.6820000000000004</c:v>
                </c:pt>
                <c:pt idx="17">
                  <c:v>6.4</c:v>
                </c:pt>
                <c:pt idx="18">
                  <c:v>4.1909999999999998</c:v>
                </c:pt>
                <c:pt idx="19">
                  <c:v>2.1800000000000002</c:v>
                </c:pt>
                <c:pt idx="20">
                  <c:v>0.66800000000000004</c:v>
                </c:pt>
                <c:pt idx="21">
                  <c:v>0.22900000000000001</c:v>
                </c:pt>
                <c:pt idx="22">
                  <c:v>0.20300000000000001</c:v>
                </c:pt>
                <c:pt idx="23">
                  <c:v>0.20200000000000001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8E-4377-9B90-0C28103B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22064"/>
        <c:axId val="602801264"/>
      </c:scatterChart>
      <c:valAx>
        <c:axId val="87773025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/>
                  <a:t>時間</a:t>
                </a:r>
                <a:r>
                  <a:rPr lang="en-US"/>
                  <a:t>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877730672"/>
        <c:crosses val="autoZero"/>
        <c:crossBetween val="midCat"/>
      </c:valAx>
      <c:valAx>
        <c:axId val="8777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/>
                  <a:t>流量</a:t>
                </a:r>
                <a:r>
                  <a:rPr lang="en-US"/>
                  <a:t> [m</a:t>
                </a:r>
                <a:r>
                  <a:rPr lang="en-US" baseline="30000"/>
                  <a:t>3</a:t>
                </a:r>
                <a:r>
                  <a:rPr lang="en-US"/>
                  <a:t>/s]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877730256"/>
        <c:crosses val="autoZero"/>
        <c:crossBetween val="midCat"/>
      </c:valAx>
      <c:valAx>
        <c:axId val="602801264"/>
        <c:scaling>
          <c:orientation val="minMax"/>
          <c:max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貯水位 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602822064"/>
        <c:crosses val="max"/>
        <c:crossBetween val="midCat"/>
      </c:valAx>
      <c:valAx>
        <c:axId val="6028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80126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52274345667754"/>
          <c:y val="5.2589367119255784E-2"/>
          <c:w val="0.27413038470398526"/>
          <c:h val="0.2147878112029119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9</xdr:row>
      <xdr:rowOff>73024</xdr:rowOff>
    </xdr:from>
    <xdr:to>
      <xdr:col>16</xdr:col>
      <xdr:colOff>310092</xdr:colOff>
      <xdr:row>24</xdr:row>
      <xdr:rowOff>209549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2288C2-B5AD-4D25-A720-9B8CB460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7</xdr:row>
      <xdr:rowOff>5396</xdr:rowOff>
    </xdr:from>
    <xdr:to>
      <xdr:col>13</xdr:col>
      <xdr:colOff>323850</xdr:colOff>
      <xdr:row>22</xdr:row>
      <xdr:rowOff>12699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E34D7D-EEC3-41B7-BFD1-7FFC6FB87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3805C-16A5-487E-BF99-99CC53E4BA77}">
  <dimension ref="A1:J53"/>
  <sheetViews>
    <sheetView topLeftCell="D1" workbookViewId="0">
      <selection activeCell="O26" sqref="O25:O26"/>
    </sheetView>
  </sheetViews>
  <sheetFormatPr defaultRowHeight="18" x14ac:dyDescent="0.55000000000000004"/>
  <cols>
    <col min="5" max="5" width="9.9140625" bestFit="1" customWidth="1"/>
    <col min="6" max="6" width="9.9140625" customWidth="1"/>
  </cols>
  <sheetData>
    <row r="1" spans="1:10" ht="20" x14ac:dyDescent="0.55000000000000004">
      <c r="A1" t="s">
        <v>7</v>
      </c>
      <c r="E1" t="s">
        <v>11</v>
      </c>
      <c r="F1" t="s">
        <v>12</v>
      </c>
      <c r="G1" t="s">
        <v>13</v>
      </c>
      <c r="I1" t="s">
        <v>6</v>
      </c>
      <c r="J1">
        <v>6500000</v>
      </c>
    </row>
    <row r="2" spans="1:10" x14ac:dyDescent="0.55000000000000004">
      <c r="A2">
        <v>1</v>
      </c>
      <c r="B2" s="3">
        <f t="shared" ref="B2:B33" si="0">SQRT(A2)</f>
        <v>1</v>
      </c>
      <c r="C2" s="3">
        <f>B2/$B$53</f>
        <v>4.183473761985388E-3</v>
      </c>
      <c r="D2" s="3">
        <f>C2</f>
        <v>4.183473761985388E-3</v>
      </c>
      <c r="E2" s="1">
        <f>D2*$J$1</f>
        <v>27192.579452905022</v>
      </c>
      <c r="F2" s="1">
        <f>E2/1000</f>
        <v>27.192579452905022</v>
      </c>
      <c r="G2" s="1">
        <f>$J$2*$J$3*SQRT(2*9.81*A2)</f>
        <v>22.253541316383785</v>
      </c>
      <c r="I2" t="s">
        <v>0</v>
      </c>
      <c r="J2">
        <f>2*2*3.14</f>
        <v>12.56</v>
      </c>
    </row>
    <row r="3" spans="1:10" x14ac:dyDescent="0.55000000000000004">
      <c r="A3">
        <f>A2+1</f>
        <v>2</v>
      </c>
      <c r="B3" s="3">
        <f t="shared" si="0"/>
        <v>1.4142135623730951</v>
      </c>
      <c r="C3" s="3">
        <f t="shared" ref="C3:C51" si="1">B3/$B$53</f>
        <v>5.9163253320317294E-3</v>
      </c>
      <c r="D3" s="3">
        <f t="shared" ref="D3:D34" si="2">D2+C3</f>
        <v>1.0099799094017117E-2</v>
      </c>
      <c r="E3" s="1">
        <f>D3*$J$1</f>
        <v>65648.694111111254</v>
      </c>
      <c r="F3" s="1">
        <f t="shared" ref="F3:F51" si="3">E3/1000</f>
        <v>65.648694111111254</v>
      </c>
      <c r="G3" s="1">
        <f t="shared" ref="G2:G33" si="4">$J$2*$J$3*SQRT(2*9.81*A3)</f>
        <v>31.471259940459969</v>
      </c>
      <c r="I3" t="s">
        <v>1</v>
      </c>
      <c r="J3">
        <v>0.4</v>
      </c>
    </row>
    <row r="4" spans="1:10" x14ac:dyDescent="0.55000000000000004">
      <c r="A4">
        <f t="shared" ref="A4:A51" si="5">A3+1</f>
        <v>3</v>
      </c>
      <c r="B4" s="3">
        <f t="shared" si="0"/>
        <v>1.7320508075688772</v>
      </c>
      <c r="C4" s="3">
        <f t="shared" si="1"/>
        <v>7.2459891078899994E-3</v>
      </c>
      <c r="D4" s="3">
        <f t="shared" si="2"/>
        <v>1.7345788201907117E-2</v>
      </c>
      <c r="E4" s="1">
        <f>D4*$J$1</f>
        <v>112747.62331239626</v>
      </c>
      <c r="F4" s="1">
        <f t="shared" si="3"/>
        <v>112.74762331239626</v>
      </c>
      <c r="G4" s="1">
        <f t="shared" si="4"/>
        <v>38.544264208309912</v>
      </c>
    </row>
    <row r="5" spans="1:10" x14ac:dyDescent="0.55000000000000004">
      <c r="A5">
        <f t="shared" si="5"/>
        <v>4</v>
      </c>
      <c r="B5" s="3">
        <f t="shared" si="0"/>
        <v>2</v>
      </c>
      <c r="C5" s="3">
        <f t="shared" si="1"/>
        <v>8.3669475239707761E-3</v>
      </c>
      <c r="D5" s="3">
        <f t="shared" si="2"/>
        <v>2.5712735725877893E-2</v>
      </c>
      <c r="E5" s="1">
        <f>D5*$J$1</f>
        <v>167132.7822182063</v>
      </c>
      <c r="F5" s="1">
        <f t="shared" si="3"/>
        <v>167.1327822182063</v>
      </c>
      <c r="G5" s="1">
        <f t="shared" si="4"/>
        <v>44.50708263276757</v>
      </c>
    </row>
    <row r="6" spans="1:10" x14ac:dyDescent="0.55000000000000004">
      <c r="A6">
        <f t="shared" si="5"/>
        <v>5</v>
      </c>
      <c r="B6" s="3">
        <f t="shared" si="0"/>
        <v>2.2360679774997898</v>
      </c>
      <c r="C6" s="3">
        <f t="shared" si="1"/>
        <v>9.3545317138861023E-3</v>
      </c>
      <c r="D6" s="3">
        <f t="shared" si="2"/>
        <v>3.5067267439763995E-2</v>
      </c>
      <c r="E6" s="1">
        <f>D6*$J$1</f>
        <v>227937.23835846595</v>
      </c>
      <c r="F6" s="1">
        <f t="shared" si="3"/>
        <v>227.93723835846595</v>
      </c>
      <c r="G6" s="1">
        <f t="shared" si="4"/>
        <v>49.760431123534303</v>
      </c>
    </row>
    <row r="7" spans="1:10" x14ac:dyDescent="0.55000000000000004">
      <c r="A7">
        <f t="shared" si="5"/>
        <v>6</v>
      </c>
      <c r="B7" s="3">
        <f t="shared" si="0"/>
        <v>2.4494897427831779</v>
      </c>
      <c r="C7" s="3">
        <f t="shared" si="1"/>
        <v>1.024737606918576E-2</v>
      </c>
      <c r="D7" s="3">
        <f t="shared" si="2"/>
        <v>4.5314643508949759E-2</v>
      </c>
      <c r="E7" s="1">
        <f>D7*$J$1</f>
        <v>294545.18280817341</v>
      </c>
      <c r="F7" s="1">
        <f t="shared" si="3"/>
        <v>294.54518280817342</v>
      </c>
      <c r="G7" s="1">
        <f t="shared" si="4"/>
        <v>54.509821195083745</v>
      </c>
    </row>
    <row r="8" spans="1:10" x14ac:dyDescent="0.55000000000000004">
      <c r="A8">
        <f t="shared" si="5"/>
        <v>7</v>
      </c>
      <c r="B8" s="3">
        <f t="shared" si="0"/>
        <v>2.6457513110645907</v>
      </c>
      <c r="C8" s="3">
        <f t="shared" si="1"/>
        <v>1.1068431190577155E-2</v>
      </c>
      <c r="D8" s="3">
        <f t="shared" si="2"/>
        <v>5.6383074699526914E-2</v>
      </c>
      <c r="E8" s="1">
        <f>D8*$J$1</f>
        <v>366489.98554692493</v>
      </c>
      <c r="F8" s="1">
        <f t="shared" si="3"/>
        <v>366.48998554692491</v>
      </c>
      <c r="G8" s="1">
        <f t="shared" si="4"/>
        <v>58.877336113652433</v>
      </c>
    </row>
    <row r="9" spans="1:10" x14ac:dyDescent="0.55000000000000004">
      <c r="A9">
        <f t="shared" si="5"/>
        <v>8</v>
      </c>
      <c r="B9" s="3">
        <f t="shared" si="0"/>
        <v>2.8284271247461903</v>
      </c>
      <c r="C9" s="3">
        <f t="shared" si="1"/>
        <v>1.1832650664063459E-2</v>
      </c>
      <c r="D9" s="3">
        <f t="shared" si="2"/>
        <v>6.8215725363590371E-2</v>
      </c>
      <c r="E9" s="1">
        <f>D9*$J$1</f>
        <v>443402.2148633374</v>
      </c>
      <c r="F9" s="1">
        <f t="shared" si="3"/>
        <v>443.40221486333741</v>
      </c>
      <c r="G9" s="1">
        <f t="shared" si="4"/>
        <v>62.942519880919939</v>
      </c>
    </row>
    <row r="10" spans="1:10" x14ac:dyDescent="0.55000000000000004">
      <c r="A10">
        <f t="shared" si="5"/>
        <v>9</v>
      </c>
      <c r="B10" s="3">
        <f t="shared" si="0"/>
        <v>3</v>
      </c>
      <c r="C10" s="3">
        <f t="shared" si="1"/>
        <v>1.2550421285956164E-2</v>
      </c>
      <c r="D10" s="3">
        <f t="shared" si="2"/>
        <v>8.0766146649546539E-2</v>
      </c>
      <c r="E10" s="1">
        <f>D10*$J$1</f>
        <v>524979.95322205254</v>
      </c>
      <c r="F10" s="1">
        <f t="shared" si="3"/>
        <v>524.97995322205259</v>
      </c>
      <c r="G10" s="1">
        <f t="shared" si="4"/>
        <v>66.760623949151366</v>
      </c>
    </row>
    <row r="11" spans="1:10" x14ac:dyDescent="0.55000000000000004">
      <c r="A11">
        <f t="shared" si="5"/>
        <v>10</v>
      </c>
      <c r="B11" s="3">
        <f t="shared" si="0"/>
        <v>3.1622776601683795</v>
      </c>
      <c r="C11" s="3">
        <f t="shared" si="1"/>
        <v>1.322930561942696E-2</v>
      </c>
      <c r="D11" s="3">
        <f t="shared" si="2"/>
        <v>9.3995452268973503E-2</v>
      </c>
      <c r="E11" s="1">
        <f>D11*$J$1</f>
        <v>610970.43974832783</v>
      </c>
      <c r="F11" s="1">
        <f t="shared" si="3"/>
        <v>610.97043974832786</v>
      </c>
      <c r="G11" s="1">
        <f t="shared" si="4"/>
        <v>70.371876564434473</v>
      </c>
    </row>
    <row r="12" spans="1:10" x14ac:dyDescent="0.55000000000000004">
      <c r="A12">
        <f t="shared" si="5"/>
        <v>11</v>
      </c>
      <c r="B12" s="3">
        <f t="shared" si="0"/>
        <v>3.3166247903553998</v>
      </c>
      <c r="C12" s="3">
        <f t="shared" si="1"/>
        <v>1.3875012788802103E-2</v>
      </c>
      <c r="D12" s="3">
        <f t="shared" si="2"/>
        <v>0.1078704650577756</v>
      </c>
      <c r="E12" s="1">
        <f>D12*$J$1</f>
        <v>701158.02287554147</v>
      </c>
      <c r="F12" s="1">
        <f t="shared" si="3"/>
        <v>701.15802287554152</v>
      </c>
      <c r="G12" s="1">
        <f t="shared" si="4"/>
        <v>73.806646803116607</v>
      </c>
    </row>
    <row r="13" spans="1:10" x14ac:dyDescent="0.55000000000000004">
      <c r="A13">
        <f t="shared" si="5"/>
        <v>12</v>
      </c>
      <c r="B13" s="3">
        <f t="shared" si="0"/>
        <v>3.4641016151377544</v>
      </c>
      <c r="C13" s="3">
        <f t="shared" si="1"/>
        <v>1.4491978215779999E-2</v>
      </c>
      <c r="D13" s="3">
        <f t="shared" si="2"/>
        <v>0.1223624432735556</v>
      </c>
      <c r="E13" s="1">
        <f>D13*$J$1</f>
        <v>795355.88127811137</v>
      </c>
      <c r="F13" s="1">
        <f t="shared" si="3"/>
        <v>795.35588127811138</v>
      </c>
      <c r="G13" s="1">
        <f t="shared" si="4"/>
        <v>77.088528416619823</v>
      </c>
    </row>
    <row r="14" spans="1:10" x14ac:dyDescent="0.55000000000000004">
      <c r="A14">
        <f t="shared" si="5"/>
        <v>13</v>
      </c>
      <c r="B14" s="3">
        <f t="shared" si="0"/>
        <v>3.6055512754639891</v>
      </c>
      <c r="C14" s="3">
        <f t="shared" si="1"/>
        <v>1.5083729158396548E-2</v>
      </c>
      <c r="D14" s="3">
        <f t="shared" si="2"/>
        <v>0.13744617243195215</v>
      </c>
      <c r="E14" s="1">
        <f>D14*$J$1</f>
        <v>893400.12080768892</v>
      </c>
      <c r="F14" s="1">
        <f t="shared" si="3"/>
        <v>893.40012080768895</v>
      </c>
      <c r="G14" s="1">
        <f t="shared" si="4"/>
        <v>80.236284276878138</v>
      </c>
    </row>
    <row r="15" spans="1:10" x14ac:dyDescent="0.55000000000000004">
      <c r="A15">
        <f t="shared" si="5"/>
        <v>14</v>
      </c>
      <c r="B15" s="3">
        <f t="shared" si="0"/>
        <v>3.7416573867739413</v>
      </c>
      <c r="C15" s="3">
        <f t="shared" si="1"/>
        <v>1.5653125503907597E-2</v>
      </c>
      <c r="D15" s="3">
        <f t="shared" si="2"/>
        <v>0.15309929793585975</v>
      </c>
      <c r="E15" s="1">
        <f>D15*$J$1</f>
        <v>995145.43658308836</v>
      </c>
      <c r="F15" s="1">
        <f t="shared" si="3"/>
        <v>995.14543658308833</v>
      </c>
      <c r="G15" s="1">
        <f t="shared" si="4"/>
        <v>83.265127248326493</v>
      </c>
    </row>
    <row r="16" spans="1:10" x14ac:dyDescent="0.55000000000000004">
      <c r="A16">
        <f t="shared" si="5"/>
        <v>15</v>
      </c>
      <c r="B16" s="3">
        <f t="shared" si="0"/>
        <v>3.872983346207417</v>
      </c>
      <c r="C16" s="3">
        <f t="shared" si="1"/>
        <v>1.6202524209465097E-2</v>
      </c>
      <c r="D16" s="3">
        <f t="shared" si="2"/>
        <v>0.16930182214532485</v>
      </c>
      <c r="E16" s="1">
        <f>D16*$J$1</f>
        <v>1100461.8439446115</v>
      </c>
      <c r="F16" s="1">
        <f t="shared" si="3"/>
        <v>1100.4618439446115</v>
      </c>
      <c r="G16" s="1">
        <f t="shared" si="4"/>
        <v>86.187594912493068</v>
      </c>
    </row>
    <row r="17" spans="1:7" x14ac:dyDescent="0.55000000000000004">
      <c r="A17">
        <f t="shared" si="5"/>
        <v>16</v>
      </c>
      <c r="B17" s="3">
        <f t="shared" si="0"/>
        <v>4</v>
      </c>
      <c r="C17" s="3">
        <f t="shared" si="1"/>
        <v>1.6733895047941552E-2</v>
      </c>
      <c r="D17" s="3">
        <f t="shared" si="2"/>
        <v>0.18603571719326639</v>
      </c>
      <c r="E17" s="1">
        <f>D17*$J$1</f>
        <v>1209232.1617562314</v>
      </c>
      <c r="F17" s="1">
        <f t="shared" si="3"/>
        <v>1209.2321617562316</v>
      </c>
      <c r="G17" s="1">
        <f t="shared" si="4"/>
        <v>89.014165265535141</v>
      </c>
    </row>
    <row r="18" spans="1:7" x14ac:dyDescent="0.55000000000000004">
      <c r="A18">
        <f t="shared" si="5"/>
        <v>17</v>
      </c>
      <c r="B18" s="3">
        <f t="shared" si="0"/>
        <v>4.1231056256176606</v>
      </c>
      <c r="C18" s="3">
        <f t="shared" si="1"/>
        <v>1.7248904202665831E-2</v>
      </c>
      <c r="D18" s="3">
        <f t="shared" si="2"/>
        <v>0.20328462139593223</v>
      </c>
      <c r="E18" s="1">
        <f>D18*$J$1</f>
        <v>1321350.0390735595</v>
      </c>
      <c r="F18" s="1">
        <f t="shared" si="3"/>
        <v>1321.3500390735594</v>
      </c>
      <c r="G18" s="1">
        <f t="shared" si="4"/>
        <v>91.753701391497017</v>
      </c>
    </row>
    <row r="19" spans="1:7" x14ac:dyDescent="0.55000000000000004">
      <c r="A19">
        <f t="shared" si="5"/>
        <v>18</v>
      </c>
      <c r="B19" s="3">
        <f t="shared" si="0"/>
        <v>4.2426406871192848</v>
      </c>
      <c r="C19" s="3">
        <f t="shared" si="1"/>
        <v>1.7748975996095186E-2</v>
      </c>
      <c r="D19" s="3">
        <f t="shared" si="2"/>
        <v>0.22103359739202741</v>
      </c>
      <c r="E19" s="1">
        <f>D19*$J$1</f>
        <v>1436718.3830481782</v>
      </c>
      <c r="F19" s="1">
        <f t="shared" si="3"/>
        <v>1436.7183830481781</v>
      </c>
      <c r="G19" s="1">
        <f t="shared" si="4"/>
        <v>94.413779821379904</v>
      </c>
    </row>
    <row r="20" spans="1:7" x14ac:dyDescent="0.55000000000000004">
      <c r="A20">
        <f t="shared" si="5"/>
        <v>19</v>
      </c>
      <c r="B20" s="3">
        <f t="shared" si="0"/>
        <v>4.358898943540674</v>
      </c>
      <c r="C20" s="3">
        <f t="shared" si="1"/>
        <v>1.8235339361448236E-2</v>
      </c>
      <c r="D20" s="3">
        <f t="shared" si="2"/>
        <v>0.23926893675347566</v>
      </c>
      <c r="E20" s="1">
        <f>D20*$J$1</f>
        <v>1555248.0888975917</v>
      </c>
      <c r="F20" s="1">
        <f t="shared" si="3"/>
        <v>1555.2480888975917</v>
      </c>
      <c r="G20" s="1">
        <f t="shared" si="4"/>
        <v>97.000937734024006</v>
      </c>
    </row>
    <row r="21" spans="1:7" x14ac:dyDescent="0.55000000000000004">
      <c r="A21">
        <f t="shared" si="5"/>
        <v>20</v>
      </c>
      <c r="B21" s="3">
        <f t="shared" si="0"/>
        <v>4.4721359549995796</v>
      </c>
      <c r="C21" s="3">
        <f t="shared" si="1"/>
        <v>1.8709063427772205E-2</v>
      </c>
      <c r="D21" s="3">
        <f t="shared" si="2"/>
        <v>0.25797800018124784</v>
      </c>
      <c r="E21" s="1">
        <f>D21*$J$1</f>
        <v>1676857.0011781109</v>
      </c>
      <c r="F21" s="1">
        <f t="shared" si="3"/>
        <v>1676.857001178111</v>
      </c>
      <c r="G21" s="1">
        <f t="shared" si="4"/>
        <v>99.520862247068607</v>
      </c>
    </row>
    <row r="22" spans="1:7" x14ac:dyDescent="0.55000000000000004">
      <c r="A22">
        <f t="shared" si="5"/>
        <v>21</v>
      </c>
      <c r="B22" s="3">
        <f t="shared" si="0"/>
        <v>4.5825756949558398</v>
      </c>
      <c r="C22" s="3">
        <f t="shared" si="1"/>
        <v>1.9171085182159708E-2</v>
      </c>
      <c r="D22" s="3">
        <f t="shared" si="2"/>
        <v>0.27714908536340754</v>
      </c>
      <c r="E22" s="1">
        <f>D22*$J$1</f>
        <v>1801469.0548621491</v>
      </c>
      <c r="F22" s="1">
        <f t="shared" si="3"/>
        <v>1801.4690548621491</v>
      </c>
      <c r="G22" s="1">
        <f t="shared" si="4"/>
        <v>101.97853756315592</v>
      </c>
    </row>
    <row r="23" spans="1:7" x14ac:dyDescent="0.55000000000000004">
      <c r="A23">
        <f t="shared" si="5"/>
        <v>22</v>
      </c>
      <c r="B23" s="3">
        <f t="shared" si="0"/>
        <v>4.6904157598234297</v>
      </c>
      <c r="C23" s="3">
        <f t="shared" si="1"/>
        <v>1.9622231264024074E-2</v>
      </c>
      <c r="D23" s="3">
        <f t="shared" si="2"/>
        <v>0.29677131662743161</v>
      </c>
      <c r="E23" s="1">
        <f>D23*$J$1</f>
        <v>1929013.5580783056</v>
      </c>
      <c r="F23" s="1">
        <f t="shared" si="3"/>
        <v>1929.0135580783056</v>
      </c>
      <c r="G23" s="1">
        <f t="shared" si="4"/>
        <v>104.37836090224835</v>
      </c>
    </row>
    <row r="24" spans="1:7" x14ac:dyDescent="0.55000000000000004">
      <c r="A24">
        <f t="shared" si="5"/>
        <v>23</v>
      </c>
      <c r="B24" s="3">
        <f t="shared" si="0"/>
        <v>4.7958315233127191</v>
      </c>
      <c r="C24" s="3">
        <f t="shared" si="1"/>
        <v>2.0063235344681175E-2</v>
      </c>
      <c r="D24" s="3">
        <f t="shared" si="2"/>
        <v>0.3168345519721128</v>
      </c>
      <c r="E24" s="1">
        <f>D24*$J$1</f>
        <v>2059424.5878187332</v>
      </c>
      <c r="F24" s="1">
        <f t="shared" si="3"/>
        <v>2059.424587818733</v>
      </c>
      <c r="G24" s="1">
        <f t="shared" si="4"/>
        <v>106.72423495045538</v>
      </c>
    </row>
    <row r="25" spans="1:7" x14ac:dyDescent="0.55000000000000004">
      <c r="A25">
        <f t="shared" si="5"/>
        <v>24</v>
      </c>
      <c r="B25" s="3">
        <f t="shared" si="0"/>
        <v>4.8989794855663558</v>
      </c>
      <c r="C25" s="3">
        <f t="shared" si="1"/>
        <v>2.0494752138371521E-2</v>
      </c>
      <c r="D25" s="3">
        <f t="shared" si="2"/>
        <v>0.33732930411048434</v>
      </c>
      <c r="E25" s="1">
        <f>D25*$J$1</f>
        <v>2192640.4767181482</v>
      </c>
      <c r="F25" s="1">
        <f t="shared" si="3"/>
        <v>2192.6404767181484</v>
      </c>
      <c r="G25" s="1">
        <f t="shared" si="4"/>
        <v>109.01964239016749</v>
      </c>
    </row>
    <row r="26" spans="1:7" x14ac:dyDescent="0.55000000000000004">
      <c r="A26">
        <f t="shared" si="5"/>
        <v>25</v>
      </c>
      <c r="B26" s="3">
        <f t="shared" si="0"/>
        <v>5</v>
      </c>
      <c r="C26" s="3">
        <f t="shared" si="1"/>
        <v>2.091736880992694E-2</v>
      </c>
      <c r="D26" s="3">
        <f t="shared" si="2"/>
        <v>0.35824667292041129</v>
      </c>
      <c r="E26" s="1">
        <f>D26*$J$1</f>
        <v>2328603.3739826735</v>
      </c>
      <c r="F26" s="1">
        <f t="shared" si="3"/>
        <v>2328.6033739826735</v>
      </c>
      <c r="G26" s="1">
        <f t="shared" si="4"/>
        <v>111.26770658191893</v>
      </c>
    </row>
    <row r="27" spans="1:7" x14ac:dyDescent="0.55000000000000004">
      <c r="A27">
        <f t="shared" si="5"/>
        <v>26</v>
      </c>
      <c r="B27" s="3">
        <f t="shared" si="0"/>
        <v>5.0990195135927845</v>
      </c>
      <c r="C27" s="3">
        <f t="shared" si="1"/>
        <v>2.1331614346966909E-2</v>
      </c>
      <c r="D27" s="3">
        <f t="shared" si="2"/>
        <v>0.37957828726737819</v>
      </c>
      <c r="E27" s="1">
        <f>D27*$J$1</f>
        <v>2467258.8672379581</v>
      </c>
      <c r="F27" s="1">
        <f t="shared" si="3"/>
        <v>2467.2588672379579</v>
      </c>
      <c r="G27" s="1">
        <f t="shared" si="4"/>
        <v>113.47124141878419</v>
      </c>
    </row>
    <row r="28" spans="1:7" x14ac:dyDescent="0.55000000000000004">
      <c r="A28">
        <f t="shared" si="5"/>
        <v>27</v>
      </c>
      <c r="B28" s="3">
        <f t="shared" si="0"/>
        <v>5.196152422706632</v>
      </c>
      <c r="C28" s="3">
        <f t="shared" si="1"/>
        <v>2.1737967323670001E-2</v>
      </c>
      <c r="D28" s="3">
        <f t="shared" si="2"/>
        <v>0.40131625459104819</v>
      </c>
      <c r="E28" s="1">
        <f>D28*$J$1</f>
        <v>2608555.6548418133</v>
      </c>
      <c r="F28" s="1">
        <f t="shared" si="3"/>
        <v>2608.5556548418131</v>
      </c>
      <c r="G28" s="1">
        <f t="shared" si="4"/>
        <v>115.63279262492973</v>
      </c>
    </row>
    <row r="29" spans="1:7" x14ac:dyDescent="0.55000000000000004">
      <c r="A29">
        <f t="shared" si="5"/>
        <v>28</v>
      </c>
      <c r="B29" s="3">
        <f t="shared" si="0"/>
        <v>5.2915026221291814</v>
      </c>
      <c r="C29" s="3">
        <f t="shared" si="1"/>
        <v>2.213686238115431E-2</v>
      </c>
      <c r="D29" s="3">
        <f t="shared" si="2"/>
        <v>0.4234531169722025</v>
      </c>
      <c r="E29" s="1">
        <f>D29*$J$1</f>
        <v>2752445.2603193163</v>
      </c>
      <c r="F29" s="1">
        <f t="shared" si="3"/>
        <v>2752.4452603193163</v>
      </c>
      <c r="G29" s="1">
        <f t="shared" si="4"/>
        <v>117.75467222730487</v>
      </c>
    </row>
    <row r="30" spans="1:7" x14ac:dyDescent="0.55000000000000004">
      <c r="A30">
        <f t="shared" si="5"/>
        <v>29</v>
      </c>
      <c r="B30" s="3">
        <f t="shared" si="0"/>
        <v>5.3851648071345037</v>
      </c>
      <c r="C30" s="3">
        <f t="shared" si="1"/>
        <v>2.2528695674614296E-2</v>
      </c>
      <c r="D30" s="3">
        <f t="shared" si="2"/>
        <v>0.4459818126468168</v>
      </c>
      <c r="E30" s="1">
        <f>D30*$J$1</f>
        <v>2898881.782204309</v>
      </c>
      <c r="F30" s="1">
        <f t="shared" si="3"/>
        <v>2898.8817822043088</v>
      </c>
      <c r="G30" s="1">
        <f t="shared" si="4"/>
        <v>119.8389875311036</v>
      </c>
    </row>
    <row r="31" spans="1:7" x14ac:dyDescent="0.55000000000000004">
      <c r="A31">
        <f t="shared" si="5"/>
        <v>30</v>
      </c>
      <c r="B31" s="3">
        <f t="shared" si="0"/>
        <v>5.4772255750516612</v>
      </c>
      <c r="C31" s="3">
        <f t="shared" si="1"/>
        <v>2.2913829481703951E-2</v>
      </c>
      <c r="D31" s="3">
        <f t="shared" si="2"/>
        <v>0.46889564212852075</v>
      </c>
      <c r="E31" s="1">
        <f>D31*$J$1</f>
        <v>3047821.6738353847</v>
      </c>
      <c r="F31" s="1">
        <f t="shared" si="3"/>
        <v>3047.8216738353844</v>
      </c>
      <c r="G31" s="1">
        <f t="shared" si="4"/>
        <v>121.88766563356609</v>
      </c>
    </row>
    <row r="32" spans="1:7" x14ac:dyDescent="0.55000000000000004">
      <c r="A32">
        <f t="shared" si="5"/>
        <v>31</v>
      </c>
      <c r="B32" s="3">
        <f t="shared" si="0"/>
        <v>5.5677643628300215</v>
      </c>
      <c r="C32" s="3">
        <f t="shared" si="1"/>
        <v>2.3292596124816687E-2</v>
      </c>
      <c r="D32" s="3">
        <f t="shared" si="2"/>
        <v>0.49218823825333746</v>
      </c>
      <c r="E32" s="1">
        <f>D32*$J$1</f>
        <v>3199223.5486466936</v>
      </c>
      <c r="F32" s="1">
        <f t="shared" si="3"/>
        <v>3199.2235486466934</v>
      </c>
      <c r="G32" s="1">
        <f t="shared" si="4"/>
        <v>123.90247428812712</v>
      </c>
    </row>
    <row r="33" spans="1:7" x14ac:dyDescent="0.55000000000000004">
      <c r="A33">
        <f t="shared" si="5"/>
        <v>32</v>
      </c>
      <c r="B33" s="3">
        <f t="shared" si="0"/>
        <v>5.6568542494923806</v>
      </c>
      <c r="C33" s="3">
        <f t="shared" si="1"/>
        <v>2.3665301328126918E-2</v>
      </c>
      <c r="D33" s="3">
        <f t="shared" si="2"/>
        <v>0.5158535395814644</v>
      </c>
      <c r="E33" s="1">
        <f>D33*$J$1</f>
        <v>3353048.0072795185</v>
      </c>
      <c r="F33" s="1">
        <f t="shared" si="3"/>
        <v>3353.0480072795185</v>
      </c>
      <c r="G33" s="1">
        <f t="shared" si="4"/>
        <v>125.88503976183988</v>
      </c>
    </row>
    <row r="34" spans="1:7" x14ac:dyDescent="0.55000000000000004">
      <c r="A34">
        <f t="shared" si="5"/>
        <v>33</v>
      </c>
      <c r="B34" s="3">
        <f t="shared" ref="B34:B65" si="6">SQRT(A34)</f>
        <v>5.7445626465380286</v>
      </c>
      <c r="C34" s="3">
        <f t="shared" si="1"/>
        <v>2.4032227105873182E-2</v>
      </c>
      <c r="D34" s="3">
        <f t="shared" si="2"/>
        <v>0.53988576668733756</v>
      </c>
      <c r="E34" s="1">
        <f t="shared" ref="E34:E65" si="7">D34*$J$1</f>
        <v>3509257.4834676944</v>
      </c>
      <c r="F34" s="1">
        <f t="shared" si="3"/>
        <v>3509.2574834676943</v>
      </c>
      <c r="G34" s="1">
        <f t="shared" ref="G34:G51" si="8">$J$2*$J$3*SQRT(2*9.81*A34)</f>
        <v>127.836862199289</v>
      </c>
    </row>
    <row r="35" spans="1:7" x14ac:dyDescent="0.55000000000000004">
      <c r="A35">
        <f t="shared" si="5"/>
        <v>34</v>
      </c>
      <c r="B35" s="3">
        <f t="shared" si="6"/>
        <v>5.8309518948453007</v>
      </c>
      <c r="C35" s="3">
        <f t="shared" si="1"/>
        <v>2.4393634259484296E-2</v>
      </c>
      <c r="D35" s="3">
        <f t="shared" ref="D35:D66" si="9">D34+C35</f>
        <v>0.56427940094682183</v>
      </c>
      <c r="E35" s="1">
        <f t="shared" si="7"/>
        <v>3667816.1061543417</v>
      </c>
      <c r="F35" s="1">
        <f t="shared" si="3"/>
        <v>3667.8161061543419</v>
      </c>
      <c r="G35" s="1">
        <f t="shared" si="8"/>
        <v>129.75932890578622</v>
      </c>
    </row>
    <row r="36" spans="1:7" x14ac:dyDescent="0.55000000000000004">
      <c r="A36">
        <f t="shared" si="5"/>
        <v>35</v>
      </c>
      <c r="B36" s="3">
        <f t="shared" si="6"/>
        <v>5.9160797830996161</v>
      </c>
      <c r="C36" s="3">
        <f t="shared" si="1"/>
        <v>2.4749764546409449E-2</v>
      </c>
      <c r="D36" s="3">
        <f t="shared" si="9"/>
        <v>0.58902916549323125</v>
      </c>
      <c r="E36" s="1">
        <f t="shared" si="7"/>
        <v>3828689.5757060032</v>
      </c>
      <c r="F36" s="1">
        <f t="shared" si="3"/>
        <v>3828.6895757060033</v>
      </c>
      <c r="G36" s="1">
        <f t="shared" si="8"/>
        <v>131.65372588423014</v>
      </c>
    </row>
    <row r="37" spans="1:7" x14ac:dyDescent="0.55000000000000004">
      <c r="A37">
        <f t="shared" si="5"/>
        <v>36</v>
      </c>
      <c r="B37" s="3">
        <f t="shared" si="6"/>
        <v>6</v>
      </c>
      <c r="C37" s="3">
        <f t="shared" si="1"/>
        <v>2.5100842571912328E-2</v>
      </c>
      <c r="D37" s="3">
        <f t="shared" si="9"/>
        <v>0.61413000806514362</v>
      </c>
      <c r="E37" s="1">
        <f t="shared" si="7"/>
        <v>3991845.0524234334</v>
      </c>
      <c r="F37" s="1">
        <f t="shared" si="3"/>
        <v>3991.8450524234336</v>
      </c>
      <c r="G37" s="1">
        <f t="shared" si="8"/>
        <v>133.52124789830273</v>
      </c>
    </row>
    <row r="38" spans="1:7" x14ac:dyDescent="0.55000000000000004">
      <c r="A38">
        <f t="shared" si="5"/>
        <v>37</v>
      </c>
      <c r="B38" s="3">
        <f t="shared" si="6"/>
        <v>6.0827625302982193</v>
      </c>
      <c r="C38" s="3">
        <f t="shared" si="1"/>
        <v>2.5447077445890448E-2</v>
      </c>
      <c r="D38" s="3">
        <f t="shared" si="9"/>
        <v>0.63957708551103409</v>
      </c>
      <c r="E38" s="1">
        <f t="shared" si="7"/>
        <v>4157251.0558217214</v>
      </c>
      <c r="F38" s="1">
        <f t="shared" si="3"/>
        <v>4157.2510558217218</v>
      </c>
      <c r="G38" s="1">
        <f t="shared" si="8"/>
        <v>135.36300728574261</v>
      </c>
    </row>
    <row r="39" spans="1:7" x14ac:dyDescent="0.55000000000000004">
      <c r="A39">
        <f t="shared" si="5"/>
        <v>38</v>
      </c>
      <c r="B39" s="3">
        <f t="shared" si="6"/>
        <v>6.164414002968976</v>
      </c>
      <c r="C39" s="3">
        <f t="shared" si="1"/>
        <v>2.5788664239436026E-2</v>
      </c>
      <c r="D39" s="3">
        <f t="shared" si="9"/>
        <v>0.66536574975047014</v>
      </c>
      <c r="E39" s="1">
        <f t="shared" si="7"/>
        <v>4324877.3733780561</v>
      </c>
      <c r="F39" s="1">
        <f t="shared" si="3"/>
        <v>4324.8773733780563</v>
      </c>
      <c r="G39" s="1">
        <f t="shared" si="8"/>
        <v>137.18004170636488</v>
      </c>
    </row>
    <row r="40" spans="1:7" x14ac:dyDescent="0.55000000000000004">
      <c r="A40">
        <f t="shared" si="5"/>
        <v>39</v>
      </c>
      <c r="B40" s="3">
        <f t="shared" si="6"/>
        <v>6.2449979983983983</v>
      </c>
      <c r="C40" s="3">
        <f t="shared" si="1"/>
        <v>2.6125785269950963E-2</v>
      </c>
      <c r="D40" s="3">
        <f t="shared" si="9"/>
        <v>0.69149153502042116</v>
      </c>
      <c r="E40" s="1">
        <f t="shared" si="7"/>
        <v>4494694.9776327377</v>
      </c>
      <c r="F40" s="1">
        <f t="shared" si="3"/>
        <v>4494.6949776327374</v>
      </c>
      <c r="G40" s="1">
        <f t="shared" si="8"/>
        <v>138.9733209780928</v>
      </c>
    </row>
    <row r="41" spans="1:7" x14ac:dyDescent="0.55000000000000004">
      <c r="A41">
        <f t="shared" si="5"/>
        <v>40</v>
      </c>
      <c r="B41" s="3">
        <f t="shared" si="6"/>
        <v>6.324555320336759</v>
      </c>
      <c r="C41" s="3">
        <f t="shared" si="1"/>
        <v>2.6458611238853919E-2</v>
      </c>
      <c r="D41" s="3">
        <f t="shared" si="9"/>
        <v>0.71795014625927511</v>
      </c>
      <c r="E41" s="1">
        <f t="shared" si="7"/>
        <v>4666675.9506852878</v>
      </c>
      <c r="F41" s="1">
        <f t="shared" si="3"/>
        <v>4666.6759506852877</v>
      </c>
      <c r="G41" s="1">
        <f t="shared" si="8"/>
        <v>140.74375312886895</v>
      </c>
    </row>
    <row r="42" spans="1:7" x14ac:dyDescent="0.55000000000000004">
      <c r="A42">
        <f t="shared" si="5"/>
        <v>41</v>
      </c>
      <c r="B42" s="3">
        <f t="shared" si="6"/>
        <v>6.4031242374328485</v>
      </c>
      <c r="C42" s="3">
        <f t="shared" si="1"/>
        <v>2.6787302242033018E-2</v>
      </c>
      <c r="D42" s="3">
        <f t="shared" si="9"/>
        <v>0.74473744850130807</v>
      </c>
      <c r="E42" s="1">
        <f t="shared" si="7"/>
        <v>4840793.4152585026</v>
      </c>
      <c r="F42" s="1">
        <f t="shared" si="3"/>
        <v>4840.7934152585021</v>
      </c>
      <c r="G42" s="1">
        <f t="shared" si="8"/>
        <v>142.49218977165032</v>
      </c>
    </row>
    <row r="43" spans="1:7" x14ac:dyDescent="0.55000000000000004">
      <c r="A43">
        <f t="shared" si="5"/>
        <v>42</v>
      </c>
      <c r="B43" s="3">
        <f t="shared" si="6"/>
        <v>6.4807406984078604</v>
      </c>
      <c r="C43" s="3">
        <f t="shared" si="1"/>
        <v>2.711200867002014E-2</v>
      </c>
      <c r="D43" s="3">
        <f t="shared" si="9"/>
        <v>0.77184945717132825</v>
      </c>
      <c r="E43" s="1">
        <f t="shared" si="7"/>
        <v>5017021.4716136334</v>
      </c>
      <c r="F43" s="1">
        <f t="shared" si="3"/>
        <v>5017.0214716136334</v>
      </c>
      <c r="G43" s="1">
        <f t="shared" si="8"/>
        <v>144.21943089278923</v>
      </c>
    </row>
    <row r="44" spans="1:7" x14ac:dyDescent="0.55000000000000004">
      <c r="A44">
        <f t="shared" si="5"/>
        <v>43</v>
      </c>
      <c r="B44" s="3">
        <f t="shared" si="6"/>
        <v>6.5574385243020004</v>
      </c>
      <c r="C44" s="3">
        <f t="shared" si="1"/>
        <v>2.7432872012249598E-2</v>
      </c>
      <c r="D44" s="3">
        <f t="shared" si="9"/>
        <v>0.79928232918357789</v>
      </c>
      <c r="E44" s="1">
        <f t="shared" si="7"/>
        <v>5195335.1396932565</v>
      </c>
      <c r="F44" s="1">
        <f t="shared" si="3"/>
        <v>5195.3351396932567</v>
      </c>
      <c r="G44" s="1">
        <f t="shared" si="8"/>
        <v>145.92622913020131</v>
      </c>
    </row>
    <row r="45" spans="1:7" x14ac:dyDescent="0.55000000000000004">
      <c r="A45">
        <f t="shared" si="5"/>
        <v>44</v>
      </c>
      <c r="B45" s="3">
        <f t="shared" si="6"/>
        <v>6.6332495807107996</v>
      </c>
      <c r="C45" s="3">
        <f t="shared" si="1"/>
        <v>2.7750025577604205E-2</v>
      </c>
      <c r="D45" s="3">
        <f t="shared" si="9"/>
        <v>0.82703235476118209</v>
      </c>
      <c r="E45" s="1">
        <f t="shared" si="7"/>
        <v>5375710.3059476838</v>
      </c>
      <c r="F45" s="1">
        <f t="shared" si="3"/>
        <v>5375.710305947684</v>
      </c>
      <c r="G45" s="1">
        <f t="shared" si="8"/>
        <v>147.61329360623321</v>
      </c>
    </row>
    <row r="46" spans="1:7" x14ac:dyDescent="0.55000000000000004">
      <c r="A46">
        <f t="shared" si="5"/>
        <v>45</v>
      </c>
      <c r="B46" s="3">
        <f t="shared" si="6"/>
        <v>6.7082039324993694</v>
      </c>
      <c r="C46" s="3">
        <f t="shared" si="1"/>
        <v>2.806359514165831E-2</v>
      </c>
      <c r="D46" s="3">
        <f t="shared" si="9"/>
        <v>0.85509594990284044</v>
      </c>
      <c r="E46" s="1">
        <f t="shared" si="7"/>
        <v>5558123.6743684625</v>
      </c>
      <c r="F46" s="1">
        <f t="shared" si="3"/>
        <v>5558.1236743684622</v>
      </c>
      <c r="G46" s="1">
        <f t="shared" si="8"/>
        <v>149.2812933706029</v>
      </c>
    </row>
    <row r="47" spans="1:7" x14ac:dyDescent="0.55000000000000004">
      <c r="A47">
        <f t="shared" si="5"/>
        <v>46</v>
      </c>
      <c r="B47" s="3">
        <f t="shared" si="6"/>
        <v>6.7823299831252681</v>
      </c>
      <c r="C47" s="3">
        <f t="shared" si="1"/>
        <v>2.8373699529531358E-2</v>
      </c>
      <c r="D47" s="3">
        <f t="shared" si="9"/>
        <v>0.88346964943237183</v>
      </c>
      <c r="E47" s="1">
        <f t="shared" si="7"/>
        <v>5742552.7213104172</v>
      </c>
      <c r="F47" s="1">
        <f t="shared" si="3"/>
        <v>5742.5527213104169</v>
      </c>
      <c r="G47" s="1">
        <f t="shared" si="8"/>
        <v>150.9308605008267</v>
      </c>
    </row>
    <row r="48" spans="1:7" x14ac:dyDescent="0.55000000000000004">
      <c r="A48">
        <f t="shared" si="5"/>
        <v>47</v>
      </c>
      <c r="B48" s="3">
        <f t="shared" si="6"/>
        <v>6.8556546004010439</v>
      </c>
      <c r="C48" s="3">
        <f t="shared" si="1"/>
        <v>2.8680451142012186E-2</v>
      </c>
      <c r="D48" s="3">
        <f t="shared" si="9"/>
        <v>0.91215010057438406</v>
      </c>
      <c r="E48" s="1">
        <f t="shared" si="7"/>
        <v>5928975.6537334966</v>
      </c>
      <c r="F48" s="1">
        <f t="shared" si="3"/>
        <v>5928.975653733497</v>
      </c>
      <c r="G48" s="1">
        <f t="shared" si="8"/>
        <v>152.56259290088121</v>
      </c>
    </row>
    <row r="49" spans="1:7" x14ac:dyDescent="0.55000000000000004">
      <c r="A49">
        <f t="shared" si="5"/>
        <v>48</v>
      </c>
      <c r="B49" s="3">
        <f t="shared" si="6"/>
        <v>6.9282032302755088</v>
      </c>
      <c r="C49" s="3">
        <f t="shared" si="1"/>
        <v>2.8983956431559998E-2</v>
      </c>
      <c r="D49" s="3">
        <f t="shared" si="9"/>
        <v>0.9411340570059441</v>
      </c>
      <c r="E49" s="1">
        <f t="shared" si="7"/>
        <v>6117371.370538637</v>
      </c>
      <c r="F49" s="1">
        <f t="shared" si="3"/>
        <v>6117.3713705386372</v>
      </c>
      <c r="G49" s="1">
        <f t="shared" si="8"/>
        <v>154.17705683323965</v>
      </c>
    </row>
    <row r="50" spans="1:7" x14ac:dyDescent="0.55000000000000004">
      <c r="A50">
        <f t="shared" si="5"/>
        <v>49</v>
      </c>
      <c r="B50" s="3">
        <f t="shared" si="6"/>
        <v>7</v>
      </c>
      <c r="C50" s="3">
        <f t="shared" si="1"/>
        <v>2.9284316333897713E-2</v>
      </c>
      <c r="D50" s="3">
        <f t="shared" si="9"/>
        <v>0.97041837333984182</v>
      </c>
      <c r="E50" s="1">
        <f t="shared" si="7"/>
        <v>6307719.4267089721</v>
      </c>
      <c r="F50" s="1">
        <f t="shared" si="3"/>
        <v>6307.7194267089717</v>
      </c>
      <c r="G50" s="1">
        <f t="shared" si="8"/>
        <v>155.77478921468648</v>
      </c>
    </row>
    <row r="51" spans="1:7" x14ac:dyDescent="0.55000000000000004">
      <c r="A51">
        <f t="shared" si="5"/>
        <v>50</v>
      </c>
      <c r="B51" s="3">
        <f t="shared" si="6"/>
        <v>7.0710678118654755</v>
      </c>
      <c r="C51" s="3">
        <f t="shared" si="1"/>
        <v>2.9581626660158646E-2</v>
      </c>
      <c r="D51" s="3">
        <f t="shared" si="9"/>
        <v>1.0000000000000004</v>
      </c>
      <c r="E51" s="1">
        <f t="shared" si="7"/>
        <v>6500000.0000000028</v>
      </c>
      <c r="F51" s="1">
        <f t="shared" si="3"/>
        <v>6500.0000000000027</v>
      </c>
      <c r="G51" s="1">
        <f t="shared" si="8"/>
        <v>157.35629970229985</v>
      </c>
    </row>
    <row r="52" spans="1:7" x14ac:dyDescent="0.55000000000000004">
      <c r="B52" s="3"/>
      <c r="C52" s="3"/>
      <c r="D52" s="3"/>
    </row>
    <row r="53" spans="1:7" x14ac:dyDescent="0.55000000000000004">
      <c r="B53" s="3">
        <f>SUM(B2:B51)</f>
        <v>239.03580060352076</v>
      </c>
      <c r="C53" s="3"/>
      <c r="D53" s="3"/>
    </row>
  </sheetData>
  <phoneticPr fontId="1"/>
  <pageMargins left="0.7" right="0.7" top="0.75" bottom="0.75" header="0.3" footer="0.3"/>
  <pageSetup paperSize="27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A43C-34D2-4128-8BF0-048320F15D89}">
  <dimension ref="A1:D30"/>
  <sheetViews>
    <sheetView tabSelected="1" topLeftCell="A12" workbookViewId="0">
      <selection activeCell="A33" sqref="A33:XFD57"/>
    </sheetView>
  </sheetViews>
  <sheetFormatPr defaultRowHeight="18" x14ac:dyDescent="0.55000000000000004"/>
  <cols>
    <col min="2" max="2" width="17.5" bestFit="1" customWidth="1"/>
    <col min="3" max="3" width="15.5" bestFit="1" customWidth="1"/>
    <col min="4" max="4" width="21.5" bestFit="1" customWidth="1"/>
  </cols>
  <sheetData>
    <row r="1" spans="1:4" x14ac:dyDescent="0.55000000000000004">
      <c r="A1" t="s">
        <v>5</v>
      </c>
      <c r="B1">
        <v>10</v>
      </c>
    </row>
    <row r="2" spans="1:4" x14ac:dyDescent="0.55000000000000004">
      <c r="A2" t="s">
        <v>4</v>
      </c>
      <c r="B2">
        <v>150</v>
      </c>
    </row>
    <row r="3" spans="1:4" x14ac:dyDescent="0.55000000000000004">
      <c r="A3" t="s">
        <v>3</v>
      </c>
      <c r="B3">
        <v>20</v>
      </c>
    </row>
    <row r="4" spans="1:4" x14ac:dyDescent="0.55000000000000004">
      <c r="A4" t="s">
        <v>8</v>
      </c>
      <c r="B4">
        <v>10</v>
      </c>
    </row>
    <row r="6" spans="1:4" ht="20" x14ac:dyDescent="0.55000000000000004">
      <c r="A6" t="s">
        <v>2</v>
      </c>
      <c r="B6" t="s">
        <v>9</v>
      </c>
      <c r="C6" t="s">
        <v>14</v>
      </c>
      <c r="D6" t="s">
        <v>10</v>
      </c>
    </row>
    <row r="7" spans="1:4" x14ac:dyDescent="0.55000000000000004">
      <c r="A7">
        <v>1</v>
      </c>
      <c r="B7" s="2">
        <f>$B$2*(EXP(1-A7/$B$1)*A7/$B$1)^$B$3+$B$4</f>
        <v>10.00000000009849</v>
      </c>
      <c r="C7" s="4">
        <v>0.19600000000000001</v>
      </c>
      <c r="D7" s="4">
        <v>9.859</v>
      </c>
    </row>
    <row r="8" spans="1:4" x14ac:dyDescent="0.55000000000000004">
      <c r="A8">
        <f t="shared" ref="A8:A30" si="0">A7+1</f>
        <v>2</v>
      </c>
      <c r="B8" s="2">
        <f t="shared" ref="B8:B30" si="1">$B$2*(EXP(1-A8/$B$1)*A8/$B$1)^$B$3+$B$4</f>
        <v>10.000013976643338</v>
      </c>
      <c r="C8" s="4">
        <v>0.20200000000000001</v>
      </c>
      <c r="D8" s="4">
        <v>9.9949999999999992</v>
      </c>
    </row>
    <row r="9" spans="1:4" x14ac:dyDescent="0.55000000000000004">
      <c r="A9">
        <f t="shared" si="0"/>
        <v>3</v>
      </c>
      <c r="B9" s="2">
        <f t="shared" si="1"/>
        <v>10.006289832787902</v>
      </c>
      <c r="C9" s="4">
        <v>0.20200000000000001</v>
      </c>
      <c r="D9" s="4">
        <v>10</v>
      </c>
    </row>
    <row r="10" spans="1:4" x14ac:dyDescent="0.55000000000000004">
      <c r="A10">
        <f t="shared" si="0"/>
        <v>4</v>
      </c>
      <c r="B10" s="2">
        <f t="shared" si="1"/>
        <v>10.268426178462178</v>
      </c>
      <c r="C10" s="4">
        <v>0.214</v>
      </c>
      <c r="D10" s="4">
        <v>10.288</v>
      </c>
    </row>
    <row r="11" spans="1:4" x14ac:dyDescent="0.55000000000000004">
      <c r="A11">
        <f t="shared" si="0"/>
        <v>5</v>
      </c>
      <c r="B11" s="2">
        <f t="shared" si="1"/>
        <v>13.1509112064562</v>
      </c>
      <c r="C11" s="4">
        <v>0.34100000000000003</v>
      </c>
      <c r="D11" s="4">
        <v>13.002000000000001</v>
      </c>
    </row>
    <row r="12" spans="1:4" x14ac:dyDescent="0.55000000000000004">
      <c r="A12">
        <f t="shared" si="0"/>
        <v>6</v>
      </c>
      <c r="B12" s="2">
        <f t="shared" si="1"/>
        <v>26.348282055693655</v>
      </c>
      <c r="C12" s="4">
        <v>1.105</v>
      </c>
      <c r="D12" s="4">
        <v>23.398</v>
      </c>
    </row>
    <row r="13" spans="1:4" x14ac:dyDescent="0.55000000000000004">
      <c r="A13">
        <f t="shared" si="0"/>
        <v>7</v>
      </c>
      <c r="B13" s="2">
        <f t="shared" si="1"/>
        <v>58.285746583745023</v>
      </c>
      <c r="C13" s="4">
        <v>3.15</v>
      </c>
      <c r="D13" s="4">
        <v>39.497</v>
      </c>
    </row>
    <row r="14" spans="1:4" x14ac:dyDescent="0.55000000000000004">
      <c r="A14">
        <f t="shared" si="0"/>
        <v>8</v>
      </c>
      <c r="B14" s="2">
        <f t="shared" si="1"/>
        <v>104.42107192744459</v>
      </c>
      <c r="C14" s="4">
        <v>6.3540000000000001</v>
      </c>
      <c r="D14" s="4">
        <v>56.094000000000001</v>
      </c>
    </row>
    <row r="15" spans="1:4" x14ac:dyDescent="0.55000000000000004">
      <c r="A15">
        <f t="shared" si="0"/>
        <v>9</v>
      </c>
      <c r="B15" s="2">
        <f t="shared" si="1"/>
        <v>144.75050816350412</v>
      </c>
      <c r="C15" s="4">
        <v>10.000999999999999</v>
      </c>
      <c r="D15" s="4">
        <v>70.375</v>
      </c>
    </row>
    <row r="16" spans="1:4" x14ac:dyDescent="0.55000000000000004">
      <c r="A16">
        <f t="shared" si="0"/>
        <v>10</v>
      </c>
      <c r="B16" s="2">
        <f t="shared" si="1"/>
        <v>160</v>
      </c>
      <c r="C16" s="4">
        <v>13.199</v>
      </c>
      <c r="D16" s="4">
        <v>80.846999999999994</v>
      </c>
    </row>
    <row r="17" spans="1:4" x14ac:dyDescent="0.55000000000000004">
      <c r="A17">
        <f t="shared" si="0"/>
        <v>11</v>
      </c>
      <c r="B17" s="2">
        <f t="shared" si="1"/>
        <v>146.57021666744154</v>
      </c>
      <c r="C17" s="4">
        <v>15.349</v>
      </c>
      <c r="D17" s="4">
        <v>87.185000000000002</v>
      </c>
    </row>
    <row r="18" spans="1:4" x14ac:dyDescent="0.55000000000000004">
      <c r="A18">
        <f t="shared" si="0"/>
        <v>12</v>
      </c>
      <c r="B18" s="2">
        <f t="shared" si="1"/>
        <v>115.32664541161681</v>
      </c>
      <c r="C18" s="4">
        <v>16.231000000000002</v>
      </c>
      <c r="D18" s="4">
        <v>89.653999999999996</v>
      </c>
    </row>
    <row r="19" spans="1:4" x14ac:dyDescent="0.55000000000000004">
      <c r="A19">
        <f t="shared" si="0"/>
        <v>13</v>
      </c>
      <c r="B19" s="2">
        <f t="shared" si="1"/>
        <v>80.662892986676624</v>
      </c>
      <c r="C19" s="4">
        <v>15.954000000000001</v>
      </c>
      <c r="D19" s="4">
        <v>88.887</v>
      </c>
    </row>
    <row r="20" spans="1:4" x14ac:dyDescent="0.55000000000000004">
      <c r="A20">
        <f t="shared" si="0"/>
        <v>14</v>
      </c>
      <c r="B20" s="2">
        <f t="shared" si="1"/>
        <v>52.101359255476964</v>
      </c>
      <c r="C20" s="4">
        <v>14.785</v>
      </c>
      <c r="D20" s="4">
        <v>85.567999999999998</v>
      </c>
    </row>
    <row r="21" spans="1:4" x14ac:dyDescent="0.55000000000000004">
      <c r="A21">
        <f t="shared" si="0"/>
        <v>15</v>
      </c>
      <c r="B21" s="2">
        <f t="shared" si="1"/>
        <v>32.644963298176883</v>
      </c>
      <c r="C21" s="4">
        <v>13.031000000000001</v>
      </c>
      <c r="D21" s="4">
        <v>80.331999999999994</v>
      </c>
    </row>
    <row r="22" spans="1:4" x14ac:dyDescent="0.55000000000000004">
      <c r="A22">
        <f t="shared" si="0"/>
        <v>16</v>
      </c>
      <c r="B22" s="2">
        <f t="shared" si="1"/>
        <v>21.141845432700421</v>
      </c>
      <c r="C22" s="4">
        <v>10.936</v>
      </c>
      <c r="D22" s="4">
        <v>73.590999999999994</v>
      </c>
    </row>
    <row r="23" spans="1:4" x14ac:dyDescent="0.55000000000000004">
      <c r="A23">
        <f t="shared" si="0"/>
        <v>17</v>
      </c>
      <c r="B23" s="2">
        <f t="shared" si="1"/>
        <v>15.06928770356522</v>
      </c>
      <c r="C23" s="4">
        <v>8.6820000000000004</v>
      </c>
      <c r="D23" s="4">
        <v>65.572000000000003</v>
      </c>
    </row>
    <row r="24" spans="1:4" x14ac:dyDescent="0.55000000000000004">
      <c r="A24">
        <f t="shared" si="0"/>
        <v>18</v>
      </c>
      <c r="B24" s="2">
        <f t="shared" si="1"/>
        <v>12.151937484961772</v>
      </c>
      <c r="C24" s="4">
        <v>6.4</v>
      </c>
      <c r="D24" s="4">
        <v>56.295999999999999</v>
      </c>
    </row>
    <row r="25" spans="1:4" x14ac:dyDescent="0.55000000000000004">
      <c r="A25">
        <f t="shared" si="0"/>
        <v>19</v>
      </c>
      <c r="B25" s="2">
        <f t="shared" si="1"/>
        <v>10.858741801544069</v>
      </c>
      <c r="C25" s="4">
        <v>4.1909999999999998</v>
      </c>
      <c r="D25" s="4">
        <v>45.558999999999997</v>
      </c>
    </row>
    <row r="26" spans="1:4" x14ac:dyDescent="0.55000000000000004">
      <c r="A26">
        <f t="shared" si="0"/>
        <v>20</v>
      </c>
      <c r="B26" s="2">
        <f t="shared" si="1"/>
        <v>10.324191433120321</v>
      </c>
      <c r="C26" s="4">
        <v>2.1800000000000002</v>
      </c>
      <c r="D26" s="4">
        <v>32.856999999999999</v>
      </c>
    </row>
    <row r="27" spans="1:4" x14ac:dyDescent="0.55000000000000004">
      <c r="A27">
        <f t="shared" si="0"/>
        <v>21</v>
      </c>
      <c r="B27" s="2">
        <f t="shared" si="1"/>
        <v>10.116412214768557</v>
      </c>
      <c r="C27" s="4">
        <v>0.66800000000000004</v>
      </c>
      <c r="D27" s="4">
        <v>18.186</v>
      </c>
    </row>
    <row r="28" spans="1:4" x14ac:dyDescent="0.55000000000000004">
      <c r="A28">
        <f t="shared" si="0"/>
        <v>22</v>
      </c>
      <c r="B28" s="2">
        <f t="shared" si="1"/>
        <v>10.039946369035668</v>
      </c>
      <c r="C28" s="4">
        <v>0.22900000000000001</v>
      </c>
      <c r="D28" s="4">
        <v>10.654999999999999</v>
      </c>
    </row>
    <row r="29" spans="1:4" x14ac:dyDescent="0.55000000000000004">
      <c r="A29">
        <f t="shared" si="0"/>
        <v>23</v>
      </c>
      <c r="B29" s="2">
        <f t="shared" si="1"/>
        <v>10.013151989392478</v>
      </c>
      <c r="C29" s="4">
        <v>0.20300000000000001</v>
      </c>
      <c r="D29" s="4">
        <v>10.026</v>
      </c>
    </row>
    <row r="30" spans="1:4" x14ac:dyDescent="0.55000000000000004">
      <c r="A30">
        <f t="shared" si="0"/>
        <v>24</v>
      </c>
      <c r="B30" s="2">
        <f t="shared" si="1"/>
        <v>10.00416937156308</v>
      </c>
      <c r="C30" s="4">
        <v>0.20200000000000001</v>
      </c>
      <c r="D30" s="4">
        <v>10.000999999999999</v>
      </c>
    </row>
  </sheetData>
  <phoneticPr fontId="1"/>
  <pageMargins left="0.7" right="0.7" top="0.75" bottom="0.75" header="0.3" footer="0.3"/>
  <pageSetup paperSize="2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HS_Table</vt:lpstr>
      <vt:lpstr>Inflow-Outflow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Takahiro Sayama</dc:creator>
  <cp:lastModifiedBy>Comment</cp:lastModifiedBy>
  <dcterms:created xsi:type="dcterms:W3CDTF">2022-11-03T22:13:31Z</dcterms:created>
  <dcterms:modified xsi:type="dcterms:W3CDTF">2023-04-02T01:58:35Z</dcterms:modified>
</cp:coreProperties>
</file>