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Tsubaki\Dropbox\do2203_水理公式集例題集\成果物用ファイル\"/>
    </mc:Choice>
  </mc:AlternateContent>
  <xr:revisionPtr revIDLastSave="0" documentId="13_ncr:1_{601C6E6B-45CE-4D28-A226-B4A1CB30F514}" xr6:coauthVersionLast="47" xr6:coauthVersionMax="47" xr10:uidLastSave="{00000000-0000-0000-0000-000000000000}"/>
  <bookViews>
    <workbookView xWindow="20148" yWindow="3108" windowWidth="22104" windowHeight="21132" xr2:uid="{00000000-000D-0000-FFFF-FFFF00000000}"/>
  </bookViews>
  <sheets>
    <sheet name="白紙" sheetId="1" r:id="rId1"/>
    <sheet name="サンプル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2" l="1"/>
  <c r="C56" i="2"/>
  <c r="V55" i="2" s="1"/>
  <c r="F54" i="2"/>
  <c r="T53" i="2" s="1"/>
  <c r="X53" i="2" s="1"/>
  <c r="C54" i="2"/>
  <c r="V53" i="2"/>
  <c r="F52" i="2"/>
  <c r="C52" i="2"/>
  <c r="V51" i="2" s="1"/>
  <c r="F50" i="2"/>
  <c r="T49" i="2" s="1"/>
  <c r="X49" i="2" s="1"/>
  <c r="C50" i="2"/>
  <c r="V49" i="2" s="1"/>
  <c r="F48" i="2"/>
  <c r="C48" i="2"/>
  <c r="F46" i="2"/>
  <c r="T45" i="2" s="1"/>
  <c r="C46" i="2"/>
  <c r="V45" i="2" s="1"/>
  <c r="F44" i="2"/>
  <c r="C44" i="2"/>
  <c r="F42" i="2"/>
  <c r="T43" i="2" s="1"/>
  <c r="C42" i="2"/>
  <c r="E41" i="2"/>
  <c r="D41" i="2"/>
  <c r="B41" i="2"/>
  <c r="AE38" i="2"/>
  <c r="C38" i="2"/>
  <c r="AE37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G35" i="2"/>
  <c r="D35" i="2"/>
  <c r="A35" i="2"/>
  <c r="F32" i="2"/>
  <c r="F41" i="2" s="1"/>
  <c r="T41" i="2" s="1"/>
  <c r="C32" i="2"/>
  <c r="V31" i="2" s="1"/>
  <c r="F30" i="2"/>
  <c r="T31" i="2" s="1"/>
  <c r="X31" i="2" s="1"/>
  <c r="C30" i="2"/>
  <c r="V29" i="2"/>
  <c r="T29" i="2"/>
  <c r="X29" i="2" s="1"/>
  <c r="Y30" i="2" s="1"/>
  <c r="F28" i="2"/>
  <c r="C28" i="2"/>
  <c r="V27" i="2" s="1"/>
  <c r="F26" i="2"/>
  <c r="T27" i="2" s="1"/>
  <c r="X27" i="2" s="1"/>
  <c r="C26" i="2"/>
  <c r="V25" i="2" s="1"/>
  <c r="F24" i="2"/>
  <c r="T25" i="2" s="1"/>
  <c r="X25" i="2" s="1"/>
  <c r="Y26" i="2" s="1"/>
  <c r="C24" i="2"/>
  <c r="V23" i="2"/>
  <c r="T23" i="2"/>
  <c r="X23" i="2" s="1"/>
  <c r="G23" i="2"/>
  <c r="P23" i="2" s="1"/>
  <c r="F22" i="2"/>
  <c r="G22" i="2" s="1"/>
  <c r="P22" i="2" s="1"/>
  <c r="C22" i="2"/>
  <c r="V21" i="2" s="1"/>
  <c r="F20" i="2"/>
  <c r="T21" i="2" s="1"/>
  <c r="C20" i="2"/>
  <c r="V19" i="2"/>
  <c r="T19" i="2"/>
  <c r="X19" i="2" s="1"/>
  <c r="G19" i="2"/>
  <c r="P19" i="2" s="1"/>
  <c r="AI18" i="2"/>
  <c r="AH18" i="2"/>
  <c r="F18" i="2"/>
  <c r="G18" i="2" s="1"/>
  <c r="P18" i="2" s="1"/>
  <c r="C18" i="2"/>
  <c r="F16" i="2"/>
  <c r="T17" i="2" s="1"/>
  <c r="X17" i="2" s="1"/>
  <c r="C16" i="2"/>
  <c r="V17" i="2" s="1"/>
  <c r="V15" i="2"/>
  <c r="T15" i="2"/>
  <c r="X15" i="2" s="1"/>
  <c r="G15" i="2"/>
  <c r="P15" i="2" s="1"/>
  <c r="F14" i="2"/>
  <c r="G14" i="2" s="1"/>
  <c r="P14" i="2" s="1"/>
  <c r="C14" i="2"/>
  <c r="F12" i="2"/>
  <c r="T13" i="2" s="1"/>
  <c r="C12" i="2"/>
  <c r="V13" i="2" s="1"/>
  <c r="V11" i="2"/>
  <c r="T11" i="2"/>
  <c r="X11" i="2" s="1"/>
  <c r="F10" i="2"/>
  <c r="G11" i="2" s="1"/>
  <c r="P11" i="2" s="1"/>
  <c r="C10" i="2"/>
  <c r="V9" i="2"/>
  <c r="F9" i="2"/>
  <c r="T9" i="2" s="1"/>
  <c r="X9" i="2" s="1"/>
  <c r="F56" i="1"/>
  <c r="C56" i="1"/>
  <c r="V55" i="1" s="1"/>
  <c r="F54" i="1"/>
  <c r="T53" i="1" s="1"/>
  <c r="C54" i="1"/>
  <c r="V53" i="1" s="1"/>
  <c r="F52" i="1"/>
  <c r="C52" i="1"/>
  <c r="V51" i="1" s="1"/>
  <c r="F50" i="1"/>
  <c r="T49" i="1" s="1"/>
  <c r="C50" i="1"/>
  <c r="V49" i="1" s="1"/>
  <c r="F48" i="1"/>
  <c r="C48" i="1"/>
  <c r="V47" i="1" s="1"/>
  <c r="G46" i="1"/>
  <c r="P46" i="1" s="1"/>
  <c r="F46" i="1"/>
  <c r="T45" i="1" s="1"/>
  <c r="C46" i="1"/>
  <c r="V45" i="1" s="1"/>
  <c r="F44" i="1"/>
  <c r="C44" i="1"/>
  <c r="V43" i="1"/>
  <c r="G42" i="1"/>
  <c r="P42" i="1" s="1"/>
  <c r="F42" i="1"/>
  <c r="T43" i="1" s="1"/>
  <c r="X43" i="1" s="1"/>
  <c r="C42" i="1"/>
  <c r="E41" i="1"/>
  <c r="D41" i="1"/>
  <c r="B41" i="1"/>
  <c r="AE38" i="1"/>
  <c r="C38" i="1"/>
  <c r="AE37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D35" i="1"/>
  <c r="A35" i="1"/>
  <c r="F32" i="1"/>
  <c r="F41" i="1" s="1"/>
  <c r="T41" i="1" s="1"/>
  <c r="C32" i="1"/>
  <c r="V31" i="1" s="1"/>
  <c r="F30" i="1"/>
  <c r="C30" i="1"/>
  <c r="V29" i="1"/>
  <c r="T29" i="1"/>
  <c r="X29" i="1" s="1"/>
  <c r="F28" i="1"/>
  <c r="C28" i="1"/>
  <c r="V27" i="1" s="1"/>
  <c r="G26" i="1"/>
  <c r="P26" i="1" s="1"/>
  <c r="F26" i="1"/>
  <c r="T27" i="1" s="1"/>
  <c r="X27" i="1" s="1"/>
  <c r="C26" i="1"/>
  <c r="V25" i="1" s="1"/>
  <c r="F24" i="1"/>
  <c r="T25" i="1" s="1"/>
  <c r="X25" i="1" s="1"/>
  <c r="C24" i="1"/>
  <c r="V23" i="1" s="1"/>
  <c r="X23" i="1" s="1"/>
  <c r="T23" i="1"/>
  <c r="G23" i="1"/>
  <c r="P23" i="1" s="1"/>
  <c r="R22" i="1" s="1"/>
  <c r="P22" i="1"/>
  <c r="G22" i="1"/>
  <c r="F22" i="1"/>
  <c r="C22" i="1"/>
  <c r="V21" i="1" s="1"/>
  <c r="F20" i="1"/>
  <c r="T21" i="1" s="1"/>
  <c r="X21" i="1" s="1"/>
  <c r="Y22" i="1" s="1"/>
  <c r="C20" i="1"/>
  <c r="V19" i="1" s="1"/>
  <c r="T19" i="1"/>
  <c r="G19" i="1"/>
  <c r="P19" i="1" s="1"/>
  <c r="R18" i="1" s="1"/>
  <c r="AI18" i="1"/>
  <c r="AH18" i="1"/>
  <c r="F18" i="1"/>
  <c r="G18" i="1" s="1"/>
  <c r="P18" i="1" s="1"/>
  <c r="C18" i="1"/>
  <c r="F16" i="1"/>
  <c r="T17" i="1" s="1"/>
  <c r="C16" i="1"/>
  <c r="V17" i="1" s="1"/>
  <c r="V15" i="1"/>
  <c r="T15" i="1"/>
  <c r="X15" i="1" s="1"/>
  <c r="P15" i="1"/>
  <c r="G15" i="1"/>
  <c r="G14" i="1"/>
  <c r="P14" i="1" s="1"/>
  <c r="F14" i="1"/>
  <c r="R14" i="1" s="1"/>
  <c r="C14" i="1"/>
  <c r="V13" i="1" s="1"/>
  <c r="F12" i="1"/>
  <c r="T13" i="1" s="1"/>
  <c r="X13" i="1" s="1"/>
  <c r="Y14" i="1" s="1"/>
  <c r="C12" i="1"/>
  <c r="V11" i="1"/>
  <c r="T11" i="1"/>
  <c r="X11" i="1" s="1"/>
  <c r="F10" i="1"/>
  <c r="G11" i="1" s="1"/>
  <c r="P11" i="1" s="1"/>
  <c r="C10" i="1"/>
  <c r="V9" i="1" s="1"/>
  <c r="F9" i="1"/>
  <c r="T9" i="1" s="1"/>
  <c r="X45" i="2" l="1"/>
  <c r="X13" i="2"/>
  <c r="Y14" i="2" s="1"/>
  <c r="X21" i="2"/>
  <c r="Y22" i="2" s="1"/>
  <c r="R14" i="2"/>
  <c r="Z14" i="2" s="1"/>
  <c r="R22" i="2"/>
  <c r="Z22" i="2" s="1"/>
  <c r="Y50" i="2"/>
  <c r="Y18" i="2"/>
  <c r="R18" i="2"/>
  <c r="Z18" i="2" s="1"/>
  <c r="Y10" i="2"/>
  <c r="V41" i="2"/>
  <c r="X41" i="2" s="1"/>
  <c r="Y42" i="2" s="1"/>
  <c r="G26" i="2"/>
  <c r="P26" i="2" s="1"/>
  <c r="R26" i="2" s="1"/>
  <c r="Z26" i="2" s="1"/>
  <c r="G42" i="2"/>
  <c r="P42" i="2" s="1"/>
  <c r="R42" i="2" s="1"/>
  <c r="Z42" i="2" s="1"/>
  <c r="G46" i="2"/>
  <c r="P46" i="2" s="1"/>
  <c r="R46" i="2" s="1"/>
  <c r="G50" i="2"/>
  <c r="P50" i="2" s="1"/>
  <c r="G54" i="2"/>
  <c r="P54" i="2" s="1"/>
  <c r="R54" i="2" s="1"/>
  <c r="Z54" i="2" s="1"/>
  <c r="G30" i="2"/>
  <c r="P30" i="2" s="1"/>
  <c r="G43" i="2"/>
  <c r="P43" i="2" s="1"/>
  <c r="G27" i="2"/>
  <c r="P27" i="2" s="1"/>
  <c r="G47" i="2"/>
  <c r="P47" i="2" s="1"/>
  <c r="R30" i="2"/>
  <c r="Z30" i="2" s="1"/>
  <c r="C41" i="2"/>
  <c r="G51" i="2"/>
  <c r="P51" i="2" s="1"/>
  <c r="R50" i="2" s="1"/>
  <c r="Z50" i="2" s="1"/>
  <c r="V43" i="2"/>
  <c r="X43" i="2" s="1"/>
  <c r="T47" i="2"/>
  <c r="X47" i="2" s="1"/>
  <c r="G55" i="2"/>
  <c r="P55" i="2" s="1"/>
  <c r="G10" i="2"/>
  <c r="P10" i="2" s="1"/>
  <c r="V47" i="2"/>
  <c r="T51" i="2"/>
  <c r="X51" i="2" s="1"/>
  <c r="G31" i="2"/>
  <c r="P31" i="2" s="1"/>
  <c r="T55" i="2"/>
  <c r="X55" i="2" s="1"/>
  <c r="Y54" i="2" s="1"/>
  <c r="R10" i="2"/>
  <c r="X45" i="1"/>
  <c r="Z22" i="1"/>
  <c r="Z14" i="1"/>
  <c r="X17" i="1"/>
  <c r="Y26" i="1"/>
  <c r="X49" i="1"/>
  <c r="X9" i="1"/>
  <c r="Y10" i="1" s="1"/>
  <c r="V41" i="1"/>
  <c r="X41" i="1" s="1"/>
  <c r="Y42" i="1" s="1"/>
  <c r="X53" i="1"/>
  <c r="X19" i="1"/>
  <c r="Y30" i="1"/>
  <c r="G50" i="1"/>
  <c r="P50" i="1" s="1"/>
  <c r="G54" i="1"/>
  <c r="P54" i="1" s="1"/>
  <c r="G30" i="1"/>
  <c r="P30" i="1" s="1"/>
  <c r="G43" i="1"/>
  <c r="P43" i="1" s="1"/>
  <c r="G27" i="1"/>
  <c r="P27" i="1" s="1"/>
  <c r="G47" i="1"/>
  <c r="P47" i="1" s="1"/>
  <c r="R26" i="1"/>
  <c r="Z26" i="1" s="1"/>
  <c r="G55" i="1"/>
  <c r="P55" i="1" s="1"/>
  <c r="R54" i="1" s="1"/>
  <c r="G10" i="1"/>
  <c r="P10" i="1" s="1"/>
  <c r="T51" i="1"/>
  <c r="X51" i="1" s="1"/>
  <c r="R46" i="1"/>
  <c r="G31" i="1"/>
  <c r="P31" i="1" s="1"/>
  <c r="R30" i="1" s="1"/>
  <c r="Z30" i="1" s="1"/>
  <c r="T55" i="1"/>
  <c r="X55" i="1" s="1"/>
  <c r="R42" i="1"/>
  <c r="R50" i="1"/>
  <c r="T47" i="1"/>
  <c r="X47" i="1" s="1"/>
  <c r="R10" i="1"/>
  <c r="Z10" i="1" s="1"/>
  <c r="C41" i="1"/>
  <c r="T31" i="1"/>
  <c r="X31" i="1" s="1"/>
  <c r="G51" i="1"/>
  <c r="P51" i="1" s="1"/>
  <c r="Z10" i="2" l="1"/>
  <c r="AH26" i="2"/>
  <c r="AH28" i="2" s="1"/>
  <c r="Y46" i="2"/>
  <c r="Z46" i="2" s="1"/>
  <c r="Y50" i="1"/>
  <c r="Y54" i="1"/>
  <c r="Z54" i="1" s="1"/>
  <c r="Y18" i="1"/>
  <c r="Z18" i="1" s="1"/>
  <c r="AH25" i="1" s="1"/>
  <c r="Z42" i="1"/>
  <c r="Y46" i="1"/>
  <c r="Z50" i="1"/>
  <c r="Z46" i="1"/>
  <c r="AH25" i="2" l="1"/>
  <c r="AH29" i="1"/>
  <c r="AH26" i="1"/>
  <c r="AH28" i="1" s="1"/>
  <c r="AH27" i="2" l="1"/>
  <c r="AH29" i="2"/>
  <c r="AH27" i="1"/>
</calcChain>
</file>

<file path=xl/sharedStrings.xml><?xml version="1.0" encoding="utf-8"?>
<sst xmlns="http://schemas.openxmlformats.org/spreadsheetml/2006/main" count="330" uniqueCount="82">
  <si>
    <t>観測所名</t>
    <rPh sb="0" eb="3">
      <t>カンソクジョ</t>
    </rPh>
    <rPh sb="3" eb="4">
      <t>メイ</t>
    </rPh>
    <phoneticPr fontId="3"/>
  </si>
  <si>
    <t>読み</t>
    <rPh sb="0" eb="1">
      <t>ヨ</t>
    </rPh>
    <phoneticPr fontId="3"/>
  </si>
  <si>
    <t>種別</t>
    <rPh sb="0" eb="2">
      <t>シュベツ</t>
    </rPh>
    <phoneticPr fontId="3"/>
  </si>
  <si>
    <t>観測場所記号</t>
    <rPh sb="0" eb="2">
      <t>カンソク</t>
    </rPh>
    <rPh sb="2" eb="4">
      <t>バショ</t>
    </rPh>
    <rPh sb="4" eb="6">
      <t>キゴウ</t>
    </rPh>
    <phoneticPr fontId="3"/>
  </si>
  <si>
    <t>Ⅰ</t>
    <phoneticPr fontId="3"/>
  </si>
  <si>
    <t>（１／２）</t>
    <phoneticPr fontId="3"/>
  </si>
  <si>
    <t>外</t>
    <rPh sb="0" eb="1">
      <t>ガイ</t>
    </rPh>
    <phoneticPr fontId="3"/>
  </si>
  <si>
    <t>業</t>
    <rPh sb="0" eb="1">
      <t>ギョウ</t>
    </rPh>
    <phoneticPr fontId="3"/>
  </si>
  <si>
    <t>内                    業</t>
    <rPh sb="0" eb="1">
      <t>ナイ</t>
    </rPh>
    <rPh sb="21" eb="22">
      <t>ギョウ</t>
    </rPh>
    <phoneticPr fontId="3"/>
  </si>
  <si>
    <t>観測番号</t>
    <rPh sb="0" eb="2">
      <t>カンソク</t>
    </rPh>
    <rPh sb="2" eb="4">
      <t>バンゴウ</t>
    </rPh>
    <phoneticPr fontId="3"/>
  </si>
  <si>
    <t>測   線       番   号</t>
    <rPh sb="0" eb="5">
      <t>ソクセン</t>
    </rPh>
    <rPh sb="12" eb="17">
      <t>バンゴウ</t>
    </rPh>
    <phoneticPr fontId="3"/>
  </si>
  <si>
    <t>ワイヤー</t>
    <phoneticPr fontId="3"/>
  </si>
  <si>
    <t>左  岸 からの　距  離 （ｍ）</t>
    <rPh sb="0" eb="1">
      <t>ヒダリ</t>
    </rPh>
    <rPh sb="3" eb="4">
      <t>キシ</t>
    </rPh>
    <rPh sb="9" eb="13">
      <t>キョリ</t>
    </rPh>
    <phoneticPr fontId="3"/>
  </si>
  <si>
    <t>水    深   （m)</t>
    <rPh sb="0" eb="6">
      <t>スイシン</t>
    </rPh>
    <phoneticPr fontId="3"/>
  </si>
  <si>
    <t>流            速</t>
    <rPh sb="0" eb="14">
      <t>リュウソク</t>
    </rPh>
    <phoneticPr fontId="3"/>
  </si>
  <si>
    <t>断     面     積</t>
    <rPh sb="0" eb="13">
      <t>ダンメンセキ</t>
    </rPh>
    <phoneticPr fontId="3"/>
  </si>
  <si>
    <r>
      <t>流   量  （m</t>
    </r>
    <r>
      <rPr>
        <vertAlign val="superscript"/>
        <sz val="9"/>
        <rFont val="ＭＳ Ｐゴシック"/>
        <family val="3"/>
        <charset val="128"/>
      </rPr>
      <t>3</t>
    </r>
    <r>
      <rPr>
        <sz val="9"/>
        <rFont val="ＭＳ Ｐゴシック"/>
        <family val="3"/>
        <charset val="128"/>
      </rPr>
      <t>/S）</t>
    </r>
    <rPh sb="0" eb="5">
      <t>リュウリョウ</t>
    </rPh>
    <phoneticPr fontId="3"/>
  </si>
  <si>
    <t>観測年月日</t>
    <rPh sb="0" eb="2">
      <t>カンソク</t>
    </rPh>
    <rPh sb="2" eb="5">
      <t>ネンガッピ</t>
    </rPh>
    <phoneticPr fontId="3"/>
  </si>
  <si>
    <t>の目盛</t>
    <rPh sb="1" eb="3">
      <t>メモ</t>
    </rPh>
    <phoneticPr fontId="3"/>
  </si>
  <si>
    <t>往</t>
    <rPh sb="0" eb="1">
      <t>オウ</t>
    </rPh>
    <phoneticPr fontId="3"/>
  </si>
  <si>
    <t>復</t>
    <rPh sb="0" eb="1">
      <t>フク</t>
    </rPh>
    <phoneticPr fontId="3"/>
  </si>
  <si>
    <t>平  均</t>
    <rPh sb="0" eb="4">
      <t>ヘイキン</t>
    </rPh>
    <phoneticPr fontId="3"/>
  </si>
  <si>
    <t>器  深（m）</t>
    <rPh sb="0" eb="1">
      <t>キ</t>
    </rPh>
    <rPh sb="3" eb="4">
      <t>シン</t>
    </rPh>
    <phoneticPr fontId="3"/>
  </si>
  <si>
    <t>音  数</t>
    <rPh sb="0" eb="1">
      <t>オン</t>
    </rPh>
    <rPh sb="3" eb="4">
      <t>スウ</t>
    </rPh>
    <phoneticPr fontId="3"/>
  </si>
  <si>
    <t>点流速（m/ｓ）</t>
    <rPh sb="0" eb="1">
      <t>テン</t>
    </rPh>
    <rPh sb="1" eb="3">
      <t>リュウソク</t>
    </rPh>
    <phoneticPr fontId="3"/>
  </si>
  <si>
    <t>点流速平均（m/ｓ）</t>
    <rPh sb="0" eb="1">
      <t>テン</t>
    </rPh>
    <rPh sb="1" eb="3">
      <t>リュウソク</t>
    </rPh>
    <rPh sb="3" eb="5">
      <t>ヘイキン</t>
    </rPh>
    <phoneticPr fontId="3"/>
  </si>
  <si>
    <t xml:space="preserve">測線平均流速（m/s） </t>
    <rPh sb="0" eb="2">
      <t>ソクセン</t>
    </rPh>
    <rPh sb="2" eb="4">
      <t>ヘイキン</t>
    </rPh>
    <rPh sb="4" eb="6">
      <t>リュウソク</t>
    </rPh>
    <phoneticPr fontId="3"/>
  </si>
  <si>
    <t>平 均水 深（m）</t>
    <rPh sb="0" eb="3">
      <t>ヘイキン</t>
    </rPh>
    <rPh sb="3" eb="6">
      <t>スイシン</t>
    </rPh>
    <phoneticPr fontId="3"/>
  </si>
  <si>
    <t>区 分  巾  （m）</t>
    <rPh sb="0" eb="3">
      <t>クブン</t>
    </rPh>
    <rPh sb="5" eb="6">
      <t>ハバ</t>
    </rPh>
    <phoneticPr fontId="3"/>
  </si>
  <si>
    <t>区 分断 面（㎡）</t>
    <rPh sb="0" eb="3">
      <t>クブン</t>
    </rPh>
    <rPh sb="3" eb="6">
      <t>ダンメン</t>
    </rPh>
    <phoneticPr fontId="3"/>
  </si>
  <si>
    <t>合  計（㎡）</t>
    <rPh sb="0" eb="4">
      <t>ゴウケイ</t>
    </rPh>
    <phoneticPr fontId="3"/>
  </si>
  <si>
    <t>観   測   者</t>
    <rPh sb="0" eb="9">
      <t>カンソクシャ</t>
    </rPh>
    <phoneticPr fontId="3"/>
  </si>
  <si>
    <t>測   定</t>
    <rPh sb="0" eb="5">
      <t>ソクテイ</t>
    </rPh>
    <phoneticPr fontId="3"/>
  </si>
  <si>
    <t>(m)</t>
    <phoneticPr fontId="3"/>
  </si>
  <si>
    <t>第１回</t>
    <rPh sb="0" eb="1">
      <t>ダイ</t>
    </rPh>
    <rPh sb="2" eb="3">
      <t>カイ</t>
    </rPh>
    <phoneticPr fontId="3"/>
  </si>
  <si>
    <t>第２回</t>
    <rPh sb="0" eb="1">
      <t>ダイ</t>
    </rPh>
    <rPh sb="2" eb="3">
      <t>カイ</t>
    </rPh>
    <phoneticPr fontId="3"/>
  </si>
  <si>
    <t>記   録</t>
    <rPh sb="0" eb="5">
      <t>キロク</t>
    </rPh>
    <phoneticPr fontId="3"/>
  </si>
  <si>
    <t>天  候</t>
    <rPh sb="0" eb="4">
      <t>テンコウ</t>
    </rPh>
    <phoneticPr fontId="3"/>
  </si>
  <si>
    <t>晴れ</t>
  </si>
  <si>
    <t>-</t>
  </si>
  <si>
    <t>気  象</t>
    <rPh sb="0" eb="4">
      <t>キショウ</t>
    </rPh>
    <phoneticPr fontId="3"/>
  </si>
  <si>
    <t>風  向</t>
    <rPh sb="0" eb="4">
      <t>フウコウ</t>
    </rPh>
    <phoneticPr fontId="3"/>
  </si>
  <si>
    <t>川下より</t>
  </si>
  <si>
    <t>風  力</t>
    <rPh sb="0" eb="4">
      <t>フウリョク</t>
    </rPh>
    <phoneticPr fontId="3"/>
  </si>
  <si>
    <t>弱風</t>
  </si>
  <si>
    <t>観 測 時 刻   （時  分）</t>
    <rPh sb="0" eb="3">
      <t>カンソク</t>
    </rPh>
    <rPh sb="4" eb="7">
      <t>ジコク</t>
    </rPh>
    <rPh sb="11" eb="12">
      <t>ジ</t>
    </rPh>
    <rPh sb="14" eb="15">
      <t>フン</t>
    </rPh>
    <phoneticPr fontId="3"/>
  </si>
  <si>
    <t>初  め</t>
    <rPh sb="0" eb="1">
      <t>ハジ</t>
    </rPh>
    <phoneticPr fontId="3"/>
  </si>
  <si>
    <t>14:20</t>
    <phoneticPr fontId="3"/>
  </si>
  <si>
    <t>終   り</t>
    <rPh sb="0" eb="1">
      <t>オワ</t>
    </rPh>
    <phoneticPr fontId="3"/>
  </si>
  <si>
    <t>16:10</t>
    <phoneticPr fontId="3"/>
  </si>
  <si>
    <t>平   均</t>
    <rPh sb="0" eb="5">
      <t>ヘイキン</t>
    </rPh>
    <phoneticPr fontId="3"/>
  </si>
  <si>
    <t>基準水位</t>
    <rPh sb="0" eb="2">
      <t>キジュン</t>
    </rPh>
    <rPh sb="2" eb="4">
      <t>スイイ</t>
    </rPh>
    <phoneticPr fontId="3"/>
  </si>
  <si>
    <t>自記紙</t>
    <rPh sb="0" eb="2">
      <t>ジキ</t>
    </rPh>
    <rPh sb="2" eb="3">
      <t>カミ</t>
    </rPh>
    <phoneticPr fontId="3"/>
  </si>
  <si>
    <t>水         位</t>
    <rPh sb="0" eb="11">
      <t>スイイ</t>
    </rPh>
    <phoneticPr fontId="3"/>
  </si>
  <si>
    <t>（ｍ）</t>
    <phoneticPr fontId="3"/>
  </si>
  <si>
    <t>器  械</t>
    <rPh sb="0" eb="4">
      <t>キカイ</t>
    </rPh>
    <phoneticPr fontId="3"/>
  </si>
  <si>
    <t>流 速 計 型 式</t>
    <rPh sb="0" eb="3">
      <t>リュウソク</t>
    </rPh>
    <rPh sb="4" eb="5">
      <t>ケイ</t>
    </rPh>
    <rPh sb="6" eb="7">
      <t>ケイ</t>
    </rPh>
    <rPh sb="8" eb="9">
      <t>シキ</t>
    </rPh>
    <phoneticPr fontId="3"/>
  </si>
  <si>
    <t>№85414（三映式Ｄ2型）</t>
    <phoneticPr fontId="3"/>
  </si>
  <si>
    <t>検     定      式</t>
    <rPh sb="0" eb="7">
      <t>ケンテイ</t>
    </rPh>
    <rPh sb="13" eb="14">
      <t>シキ</t>
    </rPh>
    <phoneticPr fontId="3"/>
  </si>
  <si>
    <t>Ｖ=0.164 Ｎ+0.008</t>
  </si>
  <si>
    <t>使   用   方   法</t>
    <rPh sb="0" eb="13">
      <t>シヨウホウホウ</t>
    </rPh>
    <phoneticPr fontId="3"/>
  </si>
  <si>
    <t>レッド</t>
    <phoneticPr fontId="3"/>
  </si>
  <si>
    <t>舟</t>
    <rPh sb="0" eb="1">
      <t>フネ</t>
    </rPh>
    <phoneticPr fontId="3"/>
  </si>
  <si>
    <t>計  算  者</t>
    <rPh sb="0" eb="4">
      <t>ケイサン</t>
    </rPh>
    <rPh sb="6" eb="7">
      <t>シャ</t>
    </rPh>
    <phoneticPr fontId="3"/>
  </si>
  <si>
    <t>計   算</t>
    <rPh sb="0" eb="5">
      <t>ケイサン</t>
    </rPh>
    <phoneticPr fontId="3"/>
  </si>
  <si>
    <t>再計算</t>
    <rPh sb="0" eb="3">
      <t>サイケイサン</t>
    </rPh>
    <phoneticPr fontId="3"/>
  </si>
  <si>
    <t>計算結果</t>
    <rPh sb="0" eb="2">
      <t>ケイサン</t>
    </rPh>
    <rPh sb="2" eb="4">
      <t>ケッカ</t>
    </rPh>
    <phoneticPr fontId="3"/>
  </si>
  <si>
    <r>
      <t>全 流 量  （m</t>
    </r>
    <r>
      <rPr>
        <vertAlign val="superscript"/>
        <sz val="10"/>
        <rFont val="ＭＳ Ｐゴシック"/>
        <family val="3"/>
        <charset val="128"/>
      </rPr>
      <t>3</t>
    </r>
    <r>
      <rPr>
        <sz val="10"/>
        <rFont val="ＭＳ Ｐゴシック"/>
        <family val="3"/>
        <charset val="128"/>
      </rPr>
      <t>/ｓｅｃ）</t>
    </r>
    <rPh sb="0" eb="1">
      <t>　　　　　　　　　　　３</t>
    </rPh>
    <phoneticPr fontId="3"/>
  </si>
  <si>
    <t>全断面積 （㎡）</t>
    <rPh sb="0" eb="1">
      <t>ゼン</t>
    </rPh>
    <rPh sb="1" eb="4">
      <t>ダンメンセキ</t>
    </rPh>
    <phoneticPr fontId="3"/>
  </si>
  <si>
    <t>平均流速 （ｍ/ｓｅｃ）</t>
    <rPh sb="0" eb="2">
      <t>ヘイキン</t>
    </rPh>
    <rPh sb="2" eb="4">
      <t>リュウソク</t>
    </rPh>
    <phoneticPr fontId="3"/>
  </si>
  <si>
    <t>備考</t>
    <rPh sb="0" eb="2">
      <t>ビコウ</t>
    </rPh>
    <phoneticPr fontId="3"/>
  </si>
  <si>
    <t>平均径深＝</t>
    <rPh sb="0" eb="2">
      <t>ヘイキン</t>
    </rPh>
    <rPh sb="2" eb="3">
      <t>ケイ</t>
    </rPh>
    <rPh sb="3" eb="4">
      <t>フカ</t>
    </rPh>
    <phoneticPr fontId="3"/>
  </si>
  <si>
    <t>√Ｑ＝</t>
    <phoneticPr fontId="3"/>
  </si>
  <si>
    <t>三映式Ｄ2型（適用範囲0.030m/s～0.652m/sまで）</t>
  </si>
  <si>
    <t>（２／２）</t>
    <phoneticPr fontId="3"/>
  </si>
  <si>
    <t>観　測　所</t>
    <rPh sb="0" eb="5">
      <t>カンソクジョ</t>
    </rPh>
    <phoneticPr fontId="3"/>
  </si>
  <si>
    <t>O</t>
    <phoneticPr fontId="3"/>
  </si>
  <si>
    <t>おー</t>
    <phoneticPr fontId="3"/>
  </si>
  <si>
    <t>O－1</t>
    <phoneticPr fontId="3"/>
  </si>
  <si>
    <t>令和　X年　4月 15日(木）</t>
    <rPh sb="0" eb="2">
      <t>レイワ</t>
    </rPh>
    <rPh sb="4" eb="5">
      <t>ネン</t>
    </rPh>
    <rPh sb="7" eb="8">
      <t>ガツ</t>
    </rPh>
    <rPh sb="11" eb="12">
      <t>ニチ</t>
    </rPh>
    <rPh sb="13" eb="14">
      <t>キ</t>
    </rPh>
    <phoneticPr fontId="3"/>
  </si>
  <si>
    <t>X</t>
    <phoneticPr fontId="1"/>
  </si>
  <si>
    <t>流量観測野帳（一般）</t>
    <rPh sb="0" eb="2">
      <t>リュウリョウ</t>
    </rPh>
    <rPh sb="2" eb="4">
      <t>カンソク</t>
    </rPh>
    <rPh sb="4" eb="5">
      <t>ヤ</t>
    </rPh>
    <rPh sb="5" eb="6">
      <t>チョウ</t>
    </rPh>
    <rPh sb="7" eb="9">
      <t>イッパン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</si>
</sst>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.0;[Red]0.0"/>
    <numFmt numFmtId="179" formatCode="h:mm;@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vertAlign val="superscript"/>
      <sz val="9"/>
      <name val="ＭＳ Ｐゴシック"/>
      <family val="3"/>
      <charset val="128"/>
    </font>
    <font>
      <vertAlign val="superscript"/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2" xfId="0" applyBorder="1"/>
    <xf numFmtId="176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 wrapText="1"/>
    </xf>
    <xf numFmtId="176" fontId="5" fillId="0" borderId="16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2" fontId="5" fillId="2" borderId="2" xfId="0" applyNumberFormat="1" applyFont="1" applyFill="1" applyBorder="1"/>
    <xf numFmtId="2" fontId="5" fillId="2" borderId="4" xfId="0" applyNumberFormat="1" applyFont="1" applyFill="1" applyBorder="1"/>
    <xf numFmtId="49" fontId="5" fillId="0" borderId="11" xfId="0" applyNumberFormat="1" applyFont="1" applyBorder="1"/>
    <xf numFmtId="49" fontId="5" fillId="0" borderId="13" xfId="0" applyNumberFormat="1" applyFont="1" applyBorder="1"/>
    <xf numFmtId="2" fontId="5" fillId="0" borderId="19" xfId="0" applyNumberFormat="1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49" fontId="5" fillId="0" borderId="17" xfId="0" applyNumberFormat="1" applyFont="1" applyBorder="1"/>
    <xf numFmtId="49" fontId="5" fillId="0" borderId="18" xfId="0" applyNumberFormat="1" applyFont="1" applyBorder="1"/>
    <xf numFmtId="0" fontId="5" fillId="2" borderId="11" xfId="0" applyFont="1" applyFill="1" applyBorder="1" applyAlignment="1">
      <alignment vertical="center"/>
    </xf>
    <xf numFmtId="2" fontId="5" fillId="2" borderId="11" xfId="0" applyNumberFormat="1" applyFont="1" applyFill="1" applyBorder="1"/>
    <xf numFmtId="2" fontId="5" fillId="2" borderId="13" xfId="0" applyNumberFormat="1" applyFont="1" applyFill="1" applyBorder="1"/>
    <xf numFmtId="0" fontId="5" fillId="2" borderId="17" xfId="0" applyFont="1" applyFill="1" applyBorder="1" applyAlignment="1">
      <alignment vertical="center"/>
    </xf>
    <xf numFmtId="2" fontId="5" fillId="2" borderId="17" xfId="0" applyNumberFormat="1" applyFont="1" applyFill="1" applyBorder="1"/>
    <xf numFmtId="2" fontId="5" fillId="2" borderId="18" xfId="0" applyNumberFormat="1" applyFont="1" applyFill="1" applyBorder="1"/>
    <xf numFmtId="49" fontId="5" fillId="0" borderId="12" xfId="0" applyNumberFormat="1" applyFont="1" applyBorder="1"/>
    <xf numFmtId="49" fontId="5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49" fontId="5" fillId="0" borderId="10" xfId="0" applyNumberFormat="1" applyFont="1" applyBorder="1"/>
    <xf numFmtId="2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49" fontId="5" fillId="0" borderId="3" xfId="0" applyNumberFormat="1" applyFont="1" applyBorder="1"/>
    <xf numFmtId="49" fontId="5" fillId="0" borderId="2" xfId="0" applyNumberFormat="1" applyFont="1" applyBorder="1"/>
    <xf numFmtId="0" fontId="5" fillId="0" borderId="0" xfId="0" applyFont="1"/>
    <xf numFmtId="177" fontId="5" fillId="0" borderId="0" xfId="0" applyNumberFormat="1" applyFont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top"/>
    </xf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49" fontId="11" fillId="0" borderId="0" xfId="0" applyNumberFormat="1" applyFont="1"/>
    <xf numFmtId="49" fontId="5" fillId="0" borderId="23" xfId="0" applyNumberFormat="1" applyFont="1" applyBorder="1"/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4" fillId="0" borderId="10" xfId="0" applyFont="1" applyBorder="1"/>
    <xf numFmtId="0" fontId="5" fillId="0" borderId="10" xfId="0" applyFont="1" applyBorder="1"/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2" fontId="5" fillId="0" borderId="13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77" fontId="5" fillId="0" borderId="0" xfId="0" applyNumberFormat="1" applyFont="1" applyAlignment="1">
      <alignment horizontal="center" vertical="top"/>
    </xf>
    <xf numFmtId="0" fontId="5" fillId="0" borderId="22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176" fontId="0" fillId="0" borderId="0" xfId="0" applyNumberFormat="1"/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distributed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 wrapText="1"/>
    </xf>
    <xf numFmtId="177" fontId="0" fillId="0" borderId="16" xfId="0" applyNumberFormat="1" applyBorder="1" applyAlignment="1">
      <alignment horizontal="center" vertical="center" wrapText="1"/>
    </xf>
    <xf numFmtId="177" fontId="4" fillId="0" borderId="16" xfId="0" applyNumberFormat="1" applyFont="1" applyBorder="1" applyAlignment="1">
      <alignment horizontal="center" vertical="center" wrapText="1"/>
    </xf>
    <xf numFmtId="177" fontId="4" fillId="0" borderId="14" xfId="0" applyNumberFormat="1" applyFont="1" applyBorder="1" applyAlignment="1">
      <alignment horizontal="center" wrapText="1"/>
    </xf>
    <xf numFmtId="177" fontId="0" fillId="0" borderId="16" xfId="0" applyNumberFormat="1" applyBorder="1" applyAlignment="1">
      <alignment horizontal="center" wrapText="1"/>
    </xf>
    <xf numFmtId="176" fontId="5" fillId="0" borderId="14" xfId="0" applyNumberFormat="1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178" fontId="5" fillId="0" borderId="14" xfId="0" applyNumberFormat="1" applyFont="1" applyBorder="1" applyAlignment="1">
      <alignment horizontal="center" vertical="center"/>
    </xf>
    <xf numFmtId="178" fontId="5" fillId="0" borderId="16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2" fontId="5" fillId="0" borderId="14" xfId="0" applyNumberFormat="1" applyFont="1" applyBorder="1" applyAlignment="1">
      <alignment horizontal="right" vertical="center"/>
    </xf>
    <xf numFmtId="2" fontId="5" fillId="0" borderId="16" xfId="0" applyNumberFormat="1" applyFont="1" applyBorder="1" applyAlignment="1">
      <alignment horizontal="right" vertical="center"/>
    </xf>
    <xf numFmtId="2" fontId="5" fillId="0" borderId="20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vertical="center"/>
    </xf>
    <xf numFmtId="2" fontId="5" fillId="0" borderId="21" xfId="0" applyNumberFormat="1" applyFont="1" applyBorder="1" applyAlignment="1">
      <alignment vertical="center"/>
    </xf>
    <xf numFmtId="2" fontId="5" fillId="0" borderId="24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vertical="center"/>
    </xf>
    <xf numFmtId="2" fontId="5" fillId="0" borderId="25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2" fontId="5" fillId="0" borderId="17" xfId="0" applyNumberFormat="1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49" fontId="5" fillId="0" borderId="22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179" fontId="5" fillId="0" borderId="2" xfId="0" applyNumberFormat="1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 textRotation="255"/>
    </xf>
    <xf numFmtId="49" fontId="5" fillId="0" borderId="15" xfId="0" applyNumberFormat="1" applyFont="1" applyBorder="1" applyAlignment="1">
      <alignment horizontal="center" vertical="center" textRotation="255"/>
    </xf>
    <xf numFmtId="49" fontId="5" fillId="0" borderId="16" xfId="0" applyNumberFormat="1" applyFont="1" applyBorder="1" applyAlignment="1">
      <alignment horizontal="center" vertical="center" textRotation="255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top" textRotation="255"/>
    </xf>
    <xf numFmtId="49" fontId="5" fillId="0" borderId="15" xfId="0" applyNumberFormat="1" applyFont="1" applyBorder="1" applyAlignment="1">
      <alignment horizontal="center" vertical="top" textRotation="255"/>
    </xf>
    <xf numFmtId="49" fontId="5" fillId="0" borderId="16" xfId="0" applyNumberFormat="1" applyFont="1" applyBorder="1" applyAlignment="1">
      <alignment horizontal="center" vertical="top" textRotation="255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177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2" fontId="5" fillId="0" borderId="11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4"/>
  <sheetViews>
    <sheetView showGridLines="0" tabSelected="1" view="pageBreakPreview" zoomScale="60" zoomScaleNormal="100" workbookViewId="0">
      <selection activeCell="T9" sqref="T9:U10"/>
    </sheetView>
  </sheetViews>
  <sheetFormatPr defaultRowHeight="18"/>
  <cols>
    <col min="1" max="1" width="5.19921875" customWidth="1"/>
    <col min="2" max="2" width="5.19921875" style="81" customWidth="1"/>
    <col min="3" max="7" width="5.19921875" customWidth="1"/>
    <col min="8" max="23" width="2.59765625" customWidth="1"/>
    <col min="24" max="26" width="5.69921875" style="82" customWidth="1"/>
    <col min="27" max="27" width="2.8984375" customWidth="1"/>
    <col min="28" max="28" width="2.5" customWidth="1"/>
    <col min="29" max="30" width="2.796875" customWidth="1"/>
    <col min="31" max="31" width="3.5" customWidth="1"/>
    <col min="32" max="32" width="2.69921875" customWidth="1"/>
    <col min="33" max="33" width="1.09765625" customWidth="1"/>
    <col min="34" max="34" width="6.5" customWidth="1"/>
    <col min="35" max="35" width="7.09765625" customWidth="1"/>
  </cols>
  <sheetData>
    <row r="1" spans="1:35">
      <c r="A1" s="1" t="s">
        <v>81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s="83" t="s">
        <v>0</v>
      </c>
      <c r="B2" s="83"/>
      <c r="C2" s="83"/>
      <c r="D2" s="83" t="s">
        <v>1</v>
      </c>
      <c r="E2" s="83"/>
      <c r="F2" s="83"/>
      <c r="G2" s="83" t="s">
        <v>2</v>
      </c>
      <c r="H2" s="83"/>
      <c r="I2" s="84" t="s">
        <v>3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6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87" t="s">
        <v>76</v>
      </c>
      <c r="B3" s="87"/>
      <c r="C3" s="87"/>
      <c r="D3" s="87" t="s">
        <v>77</v>
      </c>
      <c r="E3" s="87"/>
      <c r="F3" s="87"/>
      <c r="G3" s="87" t="s">
        <v>4</v>
      </c>
      <c r="H3" s="87"/>
      <c r="I3" s="6">
        <v>3</v>
      </c>
      <c r="J3" s="7">
        <v>0</v>
      </c>
      <c r="K3" s="8">
        <v>5</v>
      </c>
      <c r="L3" s="8">
        <v>0</v>
      </c>
      <c r="M3" s="9">
        <v>9</v>
      </c>
      <c r="N3" s="10">
        <v>1</v>
      </c>
      <c r="O3" s="11">
        <v>2</v>
      </c>
      <c r="P3" s="7">
        <v>8</v>
      </c>
      <c r="Q3" s="9">
        <v>5</v>
      </c>
      <c r="R3" s="10">
        <v>5</v>
      </c>
      <c r="S3" s="8">
        <v>0</v>
      </c>
      <c r="T3" s="11">
        <v>2</v>
      </c>
      <c r="U3" s="7">
        <v>0</v>
      </c>
      <c r="V3" s="8">
        <v>2</v>
      </c>
      <c r="W3" s="9" t="s">
        <v>80</v>
      </c>
      <c r="X3" s="12"/>
      <c r="Y3" s="12"/>
      <c r="Z3" s="12"/>
      <c r="AA3" s="12"/>
      <c r="AB3" s="12"/>
      <c r="AC3" s="12"/>
      <c r="AD3" s="12"/>
      <c r="AE3" s="12"/>
      <c r="AF3" s="12"/>
      <c r="AG3" s="88" t="s">
        <v>5</v>
      </c>
      <c r="AH3" s="88"/>
      <c r="AI3" s="12"/>
    </row>
    <row r="4" spans="1:35" ht="19.2">
      <c r="A4" s="13"/>
      <c r="B4" s="2"/>
      <c r="C4" s="3"/>
      <c r="D4" s="3"/>
      <c r="E4" s="3"/>
      <c r="F4" s="3"/>
      <c r="G4" s="3"/>
      <c r="H4" s="3"/>
      <c r="I4" s="3"/>
      <c r="J4" s="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4"/>
      <c r="Z4" s="4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 s="15"/>
      <c r="B5" s="16"/>
      <c r="C5" s="17"/>
      <c r="D5" s="17"/>
      <c r="E5" s="18" t="s">
        <v>6</v>
      </c>
      <c r="F5" s="18"/>
      <c r="G5" s="17"/>
      <c r="H5" s="89"/>
      <c r="I5" s="89"/>
      <c r="J5" s="89"/>
      <c r="K5" s="89"/>
      <c r="L5" s="90" t="s">
        <v>7</v>
      </c>
      <c r="M5" s="90"/>
      <c r="N5" s="90"/>
      <c r="O5" s="90"/>
      <c r="P5" s="90"/>
      <c r="Q5" s="90"/>
      <c r="R5" s="90"/>
      <c r="S5" s="90"/>
      <c r="T5" s="91" t="s">
        <v>8</v>
      </c>
      <c r="U5" s="91"/>
      <c r="V5" s="91"/>
      <c r="W5" s="91"/>
      <c r="X5" s="91"/>
      <c r="Y5" s="91"/>
      <c r="Z5" s="91"/>
      <c r="AA5" s="92" t="s">
        <v>9</v>
      </c>
      <c r="AB5" s="93"/>
      <c r="AC5" s="93"/>
      <c r="AD5" s="94"/>
      <c r="AE5" s="95" t="s">
        <v>78</v>
      </c>
      <c r="AF5" s="96"/>
      <c r="AG5" s="96"/>
      <c r="AH5" s="96"/>
      <c r="AI5" s="97"/>
    </row>
    <row r="6" spans="1:35">
      <c r="A6" s="112" t="s">
        <v>10</v>
      </c>
      <c r="B6" s="19" t="s">
        <v>11</v>
      </c>
      <c r="C6" s="115" t="s">
        <v>12</v>
      </c>
      <c r="D6" s="118" t="s">
        <v>13</v>
      </c>
      <c r="E6" s="90"/>
      <c r="F6" s="119"/>
      <c r="G6" s="118" t="s">
        <v>14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119"/>
      <c r="T6" s="118" t="s">
        <v>15</v>
      </c>
      <c r="U6" s="90"/>
      <c r="V6" s="90"/>
      <c r="W6" s="90"/>
      <c r="X6" s="90"/>
      <c r="Y6" s="119"/>
      <c r="Z6" s="129" t="s">
        <v>16</v>
      </c>
      <c r="AA6" s="120" t="s">
        <v>17</v>
      </c>
      <c r="AB6" s="121"/>
      <c r="AC6" s="121"/>
      <c r="AD6" s="122"/>
      <c r="AE6" s="126" t="s">
        <v>79</v>
      </c>
      <c r="AF6" s="128"/>
      <c r="AG6" s="128"/>
      <c r="AH6" s="128"/>
      <c r="AI6" s="127"/>
    </row>
    <row r="7" spans="1:35">
      <c r="A7" s="113"/>
      <c r="B7" s="20" t="s">
        <v>18</v>
      </c>
      <c r="C7" s="116"/>
      <c r="D7" s="98" t="s">
        <v>19</v>
      </c>
      <c r="E7" s="98" t="s">
        <v>20</v>
      </c>
      <c r="F7" s="98" t="s">
        <v>21</v>
      </c>
      <c r="G7" s="100" t="s">
        <v>22</v>
      </c>
      <c r="H7" s="92" t="s">
        <v>23</v>
      </c>
      <c r="I7" s="94"/>
      <c r="J7" s="87" t="s">
        <v>24</v>
      </c>
      <c r="K7" s="87"/>
      <c r="L7" s="87"/>
      <c r="M7" s="87"/>
      <c r="N7" s="87"/>
      <c r="O7" s="87"/>
      <c r="P7" s="104" t="s">
        <v>25</v>
      </c>
      <c r="Q7" s="105"/>
      <c r="R7" s="108" t="s">
        <v>26</v>
      </c>
      <c r="S7" s="109"/>
      <c r="T7" s="108" t="s">
        <v>27</v>
      </c>
      <c r="U7" s="109"/>
      <c r="V7" s="108" t="s">
        <v>28</v>
      </c>
      <c r="W7" s="109"/>
      <c r="X7" s="129" t="s">
        <v>29</v>
      </c>
      <c r="Y7" s="133" t="s">
        <v>30</v>
      </c>
      <c r="Z7" s="130"/>
      <c r="AA7" s="120" t="s">
        <v>31</v>
      </c>
      <c r="AB7" s="121"/>
      <c r="AC7" s="121"/>
      <c r="AD7" s="122"/>
      <c r="AE7" s="126" t="s">
        <v>32</v>
      </c>
      <c r="AF7" s="127"/>
      <c r="AG7" s="126"/>
      <c r="AH7" s="128"/>
      <c r="AI7" s="127"/>
    </row>
    <row r="8" spans="1:35">
      <c r="A8" s="114"/>
      <c r="B8" s="21" t="s">
        <v>33</v>
      </c>
      <c r="C8" s="117"/>
      <c r="D8" s="99"/>
      <c r="E8" s="99"/>
      <c r="F8" s="99"/>
      <c r="G8" s="101"/>
      <c r="H8" s="102"/>
      <c r="I8" s="103"/>
      <c r="J8" s="87" t="s">
        <v>34</v>
      </c>
      <c r="K8" s="87"/>
      <c r="L8" s="87" t="s">
        <v>35</v>
      </c>
      <c r="M8" s="87"/>
      <c r="N8" s="87"/>
      <c r="O8" s="87"/>
      <c r="P8" s="106"/>
      <c r="Q8" s="107"/>
      <c r="R8" s="110"/>
      <c r="S8" s="111"/>
      <c r="T8" s="110"/>
      <c r="U8" s="111"/>
      <c r="V8" s="110"/>
      <c r="W8" s="111"/>
      <c r="X8" s="132"/>
      <c r="Y8" s="134"/>
      <c r="Z8" s="131"/>
      <c r="AA8" s="123"/>
      <c r="AB8" s="124"/>
      <c r="AC8" s="124"/>
      <c r="AD8" s="125"/>
      <c r="AE8" s="126" t="s">
        <v>36</v>
      </c>
      <c r="AF8" s="127"/>
      <c r="AG8" s="126"/>
      <c r="AH8" s="128"/>
      <c r="AI8" s="127"/>
    </row>
    <row r="9" spans="1:35">
      <c r="A9" s="22">
        <v>1</v>
      </c>
      <c r="B9" s="23">
        <v>265.8</v>
      </c>
      <c r="C9" s="24">
        <v>0</v>
      </c>
      <c r="D9" s="25"/>
      <c r="E9" s="26"/>
      <c r="F9" s="27">
        <f>ROUND((D9+E9)/2,2)</f>
        <v>0</v>
      </c>
      <c r="G9" s="28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52">
        <f>ROUND((F9+F10)/2,2)</f>
        <v>0</v>
      </c>
      <c r="U9" s="152"/>
      <c r="V9" s="152">
        <f>ABS(C10-C9)</f>
        <v>5.4000000000000341</v>
      </c>
      <c r="W9" s="152"/>
      <c r="X9" s="153">
        <f>ROUND(T9*V9,2)</f>
        <v>0</v>
      </c>
      <c r="Y9" s="29"/>
      <c r="Z9" s="30"/>
      <c r="AA9" s="31"/>
      <c r="AB9" s="32"/>
      <c r="AC9" s="126" t="s">
        <v>37</v>
      </c>
      <c r="AD9" s="127"/>
      <c r="AE9" s="126" t="s">
        <v>38</v>
      </c>
      <c r="AF9" s="128"/>
      <c r="AG9" s="128"/>
      <c r="AH9" s="128"/>
      <c r="AI9" s="127"/>
    </row>
    <row r="10" spans="1:35">
      <c r="A10" s="98">
        <v>2</v>
      </c>
      <c r="B10" s="135">
        <v>260.39999999999998</v>
      </c>
      <c r="C10" s="137">
        <f>B9-B10</f>
        <v>5.4000000000000341</v>
      </c>
      <c r="D10" s="139"/>
      <c r="E10" s="139"/>
      <c r="F10" s="142">
        <f>ROUND((D10+E10)/2,2)</f>
        <v>0</v>
      </c>
      <c r="G10" s="33" t="str">
        <f>IF(F10&lt;0.75,"       ",ROUND(F10*0.2,2))</f>
        <v xml:space="preserve">       </v>
      </c>
      <c r="H10" s="144" t="s">
        <v>39</v>
      </c>
      <c r="I10" s="145"/>
      <c r="J10" s="146"/>
      <c r="K10" s="147"/>
      <c r="L10" s="146"/>
      <c r="M10" s="147"/>
      <c r="N10" s="146"/>
      <c r="O10" s="147"/>
      <c r="P10" s="146">
        <f>ROUND(IF(G10&gt;=0,(J10+L10)/2," "),2)</f>
        <v>0</v>
      </c>
      <c r="Q10" s="147"/>
      <c r="R10" s="164">
        <f>ROUND(IF(F10&gt;=0.75,(P10+P11)/2,P11),2)</f>
        <v>0</v>
      </c>
      <c r="S10" s="165"/>
      <c r="T10" s="152"/>
      <c r="U10" s="152"/>
      <c r="V10" s="152"/>
      <c r="W10" s="152"/>
      <c r="X10" s="154"/>
      <c r="Y10" s="153">
        <f>X9+X11</f>
        <v>0</v>
      </c>
      <c r="Z10" s="153">
        <f>ROUND(R10*Y10,2)</f>
        <v>0</v>
      </c>
      <c r="AA10" s="168" t="s">
        <v>40</v>
      </c>
      <c r="AB10" s="169"/>
      <c r="AC10" s="126" t="s">
        <v>41</v>
      </c>
      <c r="AD10" s="127"/>
      <c r="AE10" s="126" t="s">
        <v>42</v>
      </c>
      <c r="AF10" s="128"/>
      <c r="AG10" s="128"/>
      <c r="AH10" s="128"/>
      <c r="AI10" s="127"/>
    </row>
    <row r="11" spans="1:35">
      <c r="A11" s="99"/>
      <c r="B11" s="136"/>
      <c r="C11" s="138"/>
      <c r="D11" s="140"/>
      <c r="E11" s="140"/>
      <c r="F11" s="143"/>
      <c r="G11" s="34">
        <f>IF(F10&lt;0.75,ROUND(F10*0.6,2),ROUND(F10*0.8,2))</f>
        <v>0</v>
      </c>
      <c r="H11" s="148" t="s">
        <v>39</v>
      </c>
      <c r="I11" s="149"/>
      <c r="J11" s="150"/>
      <c r="K11" s="151"/>
      <c r="L11" s="150"/>
      <c r="M11" s="151"/>
      <c r="N11" s="150"/>
      <c r="O11" s="151"/>
      <c r="P11" s="150">
        <f>ROUND(IF(G11&gt;=0,(J11+L11)/2," "),2)</f>
        <v>0</v>
      </c>
      <c r="Q11" s="151"/>
      <c r="R11" s="166"/>
      <c r="S11" s="167"/>
      <c r="T11" s="152">
        <f>ROUND((F10+F12)/2,2)</f>
        <v>0</v>
      </c>
      <c r="U11" s="152"/>
      <c r="V11" s="152">
        <f>ABS(C12-C10)</f>
        <v>5.3999999999999773</v>
      </c>
      <c r="W11" s="152"/>
      <c r="X11" s="153">
        <f>ROUND(T11*V11,2)</f>
        <v>0</v>
      </c>
      <c r="Y11" s="154"/>
      <c r="Z11" s="154"/>
      <c r="AA11" s="35"/>
      <c r="AB11" s="36"/>
      <c r="AC11" s="126" t="s">
        <v>43</v>
      </c>
      <c r="AD11" s="127"/>
      <c r="AE11" s="126" t="s">
        <v>44</v>
      </c>
      <c r="AF11" s="128"/>
      <c r="AG11" s="128"/>
      <c r="AH11" s="128"/>
      <c r="AI11" s="127"/>
    </row>
    <row r="12" spans="1:35">
      <c r="A12" s="98">
        <v>3</v>
      </c>
      <c r="B12" s="135">
        <v>255</v>
      </c>
      <c r="C12" s="137">
        <f>B9-B12</f>
        <v>10.800000000000011</v>
      </c>
      <c r="D12" s="139"/>
      <c r="E12" s="139"/>
      <c r="F12" s="142">
        <f>ROUND((D12+E12)/2,2)</f>
        <v>0</v>
      </c>
      <c r="G12" s="37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52"/>
      <c r="U12" s="152"/>
      <c r="V12" s="152"/>
      <c r="W12" s="152"/>
      <c r="X12" s="154"/>
      <c r="Y12" s="38"/>
      <c r="Z12" s="39"/>
      <c r="AA12" s="155" t="s">
        <v>45</v>
      </c>
      <c r="AB12" s="156"/>
      <c r="AC12" s="156"/>
      <c r="AD12" s="157"/>
      <c r="AE12" s="126" t="s">
        <v>46</v>
      </c>
      <c r="AF12" s="128"/>
      <c r="AG12" s="127"/>
      <c r="AH12" s="126" t="s">
        <v>47</v>
      </c>
      <c r="AI12" s="127"/>
    </row>
    <row r="13" spans="1:35">
      <c r="A13" s="99"/>
      <c r="B13" s="136"/>
      <c r="C13" s="138"/>
      <c r="D13" s="140"/>
      <c r="E13" s="140"/>
      <c r="F13" s="143"/>
      <c r="G13" s="40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52">
        <f>ROUND((F12+F14)/2,2)</f>
        <v>0</v>
      </c>
      <c r="U13" s="152"/>
      <c r="V13" s="152">
        <f>ABS(C14-C12)</f>
        <v>15</v>
      </c>
      <c r="W13" s="152"/>
      <c r="X13" s="153">
        <f>ROUND(T13*V13,2)</f>
        <v>0</v>
      </c>
      <c r="Y13" s="41"/>
      <c r="Z13" s="42"/>
      <c r="AA13" s="158"/>
      <c r="AB13" s="159"/>
      <c r="AC13" s="159"/>
      <c r="AD13" s="160"/>
      <c r="AE13" s="126" t="s">
        <v>48</v>
      </c>
      <c r="AF13" s="128"/>
      <c r="AG13" s="127"/>
      <c r="AH13" s="126" t="s">
        <v>49</v>
      </c>
      <c r="AI13" s="127"/>
    </row>
    <row r="14" spans="1:35">
      <c r="A14" s="98">
        <v>4</v>
      </c>
      <c r="B14" s="135">
        <v>240</v>
      </c>
      <c r="C14" s="137">
        <f>B9-B14</f>
        <v>25.800000000000011</v>
      </c>
      <c r="D14" s="139"/>
      <c r="E14" s="139"/>
      <c r="F14" s="142">
        <f>ROUND((D14+E14)/2,2)</f>
        <v>0</v>
      </c>
      <c r="G14" s="33" t="str">
        <f>IF(F14&lt;0.75,"       ",ROUND(F14*0.2,2))</f>
        <v xml:space="preserve">       </v>
      </c>
      <c r="H14" s="144" t="s">
        <v>39</v>
      </c>
      <c r="I14" s="145"/>
      <c r="J14" s="146"/>
      <c r="K14" s="147"/>
      <c r="L14" s="146"/>
      <c r="M14" s="147"/>
      <c r="N14" s="146"/>
      <c r="O14" s="147"/>
      <c r="P14" s="146">
        <f>ROUND(IF(G14&gt;=0,(J14+L14)/2," "),2)</f>
        <v>0</v>
      </c>
      <c r="Q14" s="147"/>
      <c r="R14" s="164">
        <f>ROUND(IF(F14&gt;=0.75,(P14+P15)/2,P15),2)</f>
        <v>0</v>
      </c>
      <c r="S14" s="165"/>
      <c r="T14" s="152"/>
      <c r="U14" s="152"/>
      <c r="V14" s="152"/>
      <c r="W14" s="152"/>
      <c r="X14" s="154"/>
      <c r="Y14" s="153">
        <f>X13+X15</f>
        <v>0</v>
      </c>
      <c r="Z14" s="153">
        <f>ROUND(R14*Y14,2)</f>
        <v>0</v>
      </c>
      <c r="AA14" s="161"/>
      <c r="AB14" s="162"/>
      <c r="AC14" s="162"/>
      <c r="AD14" s="163"/>
      <c r="AE14" s="126" t="s">
        <v>50</v>
      </c>
      <c r="AF14" s="128"/>
      <c r="AG14" s="127"/>
      <c r="AH14" s="172">
        <v>0.63541666666666663</v>
      </c>
      <c r="AI14" s="173"/>
    </row>
    <row r="15" spans="1:35">
      <c r="A15" s="99"/>
      <c r="B15" s="136"/>
      <c r="C15" s="138"/>
      <c r="D15" s="140"/>
      <c r="E15" s="140"/>
      <c r="F15" s="143"/>
      <c r="G15" s="34">
        <f>IF(F14&lt;0.75,ROUND(F14*0.6,2),ROUND(F14*0.8,2))</f>
        <v>0</v>
      </c>
      <c r="H15" s="148" t="s">
        <v>39</v>
      </c>
      <c r="I15" s="149"/>
      <c r="J15" s="150"/>
      <c r="K15" s="151"/>
      <c r="L15" s="150"/>
      <c r="M15" s="151"/>
      <c r="N15" s="150"/>
      <c r="O15" s="151"/>
      <c r="P15" s="150">
        <f>ROUND(IF(G15&gt;=0,(J15+L15)/2," "),2)</f>
        <v>0</v>
      </c>
      <c r="Q15" s="151"/>
      <c r="R15" s="166"/>
      <c r="S15" s="167"/>
      <c r="T15" s="152">
        <f>ROUND((F14+F16)/2,2)</f>
        <v>0</v>
      </c>
      <c r="U15" s="152"/>
      <c r="V15" s="152">
        <f>ABS(C16-C14)</f>
        <v>15</v>
      </c>
      <c r="W15" s="152"/>
      <c r="X15" s="153">
        <f>ROUND(T15*V15,2)</f>
        <v>0</v>
      </c>
      <c r="Y15" s="154"/>
      <c r="Z15" s="154"/>
      <c r="AA15" s="31"/>
      <c r="AB15" s="43"/>
      <c r="AC15" s="43"/>
      <c r="AD15" s="32"/>
      <c r="AE15" s="126"/>
      <c r="AF15" s="128"/>
      <c r="AG15" s="127"/>
      <c r="AH15" s="44" t="s">
        <v>51</v>
      </c>
      <c r="AI15" s="44" t="s">
        <v>52</v>
      </c>
    </row>
    <row r="16" spans="1:35">
      <c r="A16" s="98">
        <v>5</v>
      </c>
      <c r="B16" s="135">
        <v>225</v>
      </c>
      <c r="C16" s="137">
        <f>B9-B16</f>
        <v>40.800000000000011</v>
      </c>
      <c r="D16" s="139"/>
      <c r="E16" s="139"/>
      <c r="F16" s="142">
        <f>ROUND((D16+E16)/2,2)</f>
        <v>0</v>
      </c>
      <c r="G16" s="37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52"/>
      <c r="U16" s="152"/>
      <c r="V16" s="152"/>
      <c r="W16" s="152"/>
      <c r="X16" s="154"/>
      <c r="Y16" s="38"/>
      <c r="Z16" s="39"/>
      <c r="AA16" s="168" t="s">
        <v>53</v>
      </c>
      <c r="AB16" s="174"/>
      <c r="AC16" s="174"/>
      <c r="AD16" s="169"/>
      <c r="AE16" s="126" t="s">
        <v>46</v>
      </c>
      <c r="AF16" s="128"/>
      <c r="AG16" s="127"/>
      <c r="AH16" s="45">
        <v>2.0299999999999998</v>
      </c>
      <c r="AI16" s="45">
        <v>2.0299999999999998</v>
      </c>
    </row>
    <row r="17" spans="1:35">
      <c r="A17" s="99"/>
      <c r="B17" s="136"/>
      <c r="C17" s="138"/>
      <c r="D17" s="140"/>
      <c r="E17" s="140"/>
      <c r="F17" s="143"/>
      <c r="G17" s="40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52">
        <f>ROUND((F16+F18)/2,2)</f>
        <v>0</v>
      </c>
      <c r="U17" s="152"/>
      <c r="V17" s="152">
        <f>ABS(C18-C16)</f>
        <v>15</v>
      </c>
      <c r="W17" s="152"/>
      <c r="X17" s="153">
        <f>ROUND(T17*V17,2)</f>
        <v>0</v>
      </c>
      <c r="Y17" s="41"/>
      <c r="Z17" s="42"/>
      <c r="AA17" s="168" t="s">
        <v>54</v>
      </c>
      <c r="AB17" s="174"/>
      <c r="AC17" s="174"/>
      <c r="AD17" s="169"/>
      <c r="AE17" s="126" t="s">
        <v>48</v>
      </c>
      <c r="AF17" s="128"/>
      <c r="AG17" s="127"/>
      <c r="AH17" s="45">
        <v>2.0499999999999998</v>
      </c>
      <c r="AI17" s="45">
        <v>2.0499999999999998</v>
      </c>
    </row>
    <row r="18" spans="1:35">
      <c r="A18" s="98">
        <v>6</v>
      </c>
      <c r="B18" s="135">
        <v>210</v>
      </c>
      <c r="C18" s="137">
        <f>B9-B18</f>
        <v>55.800000000000011</v>
      </c>
      <c r="D18" s="139"/>
      <c r="E18" s="139"/>
      <c r="F18" s="142">
        <f>ROUND((D18+E18)/2,2)</f>
        <v>0</v>
      </c>
      <c r="G18" s="33" t="str">
        <f>IF(F18&lt;0.75,"       ",ROUND(F18*0.2,2))</f>
        <v xml:space="preserve">       </v>
      </c>
      <c r="H18" s="144" t="s">
        <v>39</v>
      </c>
      <c r="I18" s="145"/>
      <c r="J18" s="146"/>
      <c r="K18" s="147"/>
      <c r="L18" s="146"/>
      <c r="M18" s="147"/>
      <c r="N18" s="146"/>
      <c r="O18" s="147"/>
      <c r="P18" s="146">
        <f>ROUND(IF(G18&gt;=0,(J18+L18)/2," "),2)</f>
        <v>0</v>
      </c>
      <c r="Q18" s="147"/>
      <c r="R18" s="164">
        <f>ROUND(IF(F18&gt;=0.75,(P18+P19)/2,P19),2)</f>
        <v>0</v>
      </c>
      <c r="S18" s="165"/>
      <c r="T18" s="152"/>
      <c r="U18" s="152"/>
      <c r="V18" s="152"/>
      <c r="W18" s="152"/>
      <c r="X18" s="154"/>
      <c r="Y18" s="153">
        <f>X17+X19</f>
        <v>0</v>
      </c>
      <c r="Z18" s="153">
        <f>ROUND(R18*Y18,2)</f>
        <v>0</v>
      </c>
      <c r="AA18" s="35"/>
      <c r="AB18" s="46"/>
      <c r="AC18" s="46"/>
      <c r="AD18" s="36"/>
      <c r="AE18" s="126" t="s">
        <v>50</v>
      </c>
      <c r="AF18" s="128"/>
      <c r="AG18" s="127"/>
      <c r="AH18" s="47">
        <f>IF(AH16=0,"    ",ROUND((AH16+AH17)/2,2))</f>
        <v>2.04</v>
      </c>
      <c r="AI18" s="47">
        <f>IF(AI16=0,"    ",ROUND((AI16+AI17)/2,2))</f>
        <v>2.04</v>
      </c>
    </row>
    <row r="19" spans="1:35">
      <c r="A19" s="99"/>
      <c r="B19" s="136"/>
      <c r="C19" s="138"/>
      <c r="D19" s="140"/>
      <c r="E19" s="140"/>
      <c r="F19" s="143"/>
      <c r="G19" s="34">
        <f>IF(F18&lt;0.75,ROUND(F18*0.6,2),ROUND(F18*0.8,2))</f>
        <v>0</v>
      </c>
      <c r="H19" s="148" t="s">
        <v>39</v>
      </c>
      <c r="I19" s="149"/>
      <c r="J19" s="150"/>
      <c r="K19" s="151"/>
      <c r="L19" s="150"/>
      <c r="M19" s="151"/>
      <c r="N19" s="150"/>
      <c r="O19" s="151"/>
      <c r="P19" s="150">
        <f>ROUND(IF(G19&gt;=0,(J19+L19)/2," "),2)</f>
        <v>0</v>
      </c>
      <c r="Q19" s="151"/>
      <c r="R19" s="166"/>
      <c r="S19" s="167"/>
      <c r="T19" s="152">
        <f>ROUND((F18+F20)/2,2)</f>
        <v>0</v>
      </c>
      <c r="U19" s="152"/>
      <c r="V19" s="152">
        <f>ABS(C20-C18)</f>
        <v>15</v>
      </c>
      <c r="W19" s="152"/>
      <c r="X19" s="153">
        <f>ROUND(T19*V19,2)</f>
        <v>0</v>
      </c>
      <c r="Y19" s="154"/>
      <c r="Z19" s="154"/>
      <c r="AA19" s="175" t="s">
        <v>55</v>
      </c>
      <c r="AB19" s="126" t="s">
        <v>56</v>
      </c>
      <c r="AC19" s="128"/>
      <c r="AD19" s="128"/>
      <c r="AE19" s="127"/>
      <c r="AF19" s="178" t="s">
        <v>57</v>
      </c>
      <c r="AG19" s="179"/>
      <c r="AH19" s="179"/>
      <c r="AI19" s="180"/>
    </row>
    <row r="20" spans="1:35">
      <c r="A20" s="98">
        <v>7</v>
      </c>
      <c r="B20" s="135">
        <v>195</v>
      </c>
      <c r="C20" s="137">
        <f>B9-B20</f>
        <v>70.800000000000011</v>
      </c>
      <c r="D20" s="139"/>
      <c r="E20" s="139"/>
      <c r="F20" s="142">
        <f>ROUND((D20+E20)/2,2)</f>
        <v>0</v>
      </c>
      <c r="G20" s="37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52"/>
      <c r="U20" s="152"/>
      <c r="V20" s="152"/>
      <c r="W20" s="152"/>
      <c r="X20" s="154"/>
      <c r="Y20" s="38"/>
      <c r="Z20" s="39"/>
      <c r="AA20" s="176"/>
      <c r="AB20" s="126" t="s">
        <v>58</v>
      </c>
      <c r="AC20" s="128"/>
      <c r="AD20" s="128"/>
      <c r="AE20" s="127"/>
      <c r="AF20" s="178" t="s">
        <v>59</v>
      </c>
      <c r="AG20" s="179"/>
      <c r="AH20" s="179"/>
      <c r="AI20" s="180"/>
    </row>
    <row r="21" spans="1:35">
      <c r="A21" s="99"/>
      <c r="B21" s="136"/>
      <c r="C21" s="138"/>
      <c r="D21" s="140"/>
      <c r="E21" s="140"/>
      <c r="F21" s="143"/>
      <c r="G21" s="40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52">
        <f>ROUND((F20+F22)/2,2)</f>
        <v>0</v>
      </c>
      <c r="U21" s="152"/>
      <c r="V21" s="152">
        <f>ABS(C22-C20)</f>
        <v>15</v>
      </c>
      <c r="W21" s="152"/>
      <c r="X21" s="153">
        <f>ROUND(T21*V21,2)</f>
        <v>0</v>
      </c>
      <c r="Y21" s="41"/>
      <c r="Z21" s="42"/>
      <c r="AA21" s="176"/>
      <c r="AB21" s="120" t="s">
        <v>60</v>
      </c>
      <c r="AC21" s="121"/>
      <c r="AD21" s="121"/>
      <c r="AE21" s="122"/>
      <c r="AF21" s="126" t="s">
        <v>61</v>
      </c>
      <c r="AG21" s="128"/>
      <c r="AH21" s="128"/>
      <c r="AI21" s="127"/>
    </row>
    <row r="22" spans="1:35">
      <c r="A22" s="98">
        <v>8</v>
      </c>
      <c r="B22" s="135">
        <v>180</v>
      </c>
      <c r="C22" s="137">
        <f>B9-B22</f>
        <v>85.800000000000011</v>
      </c>
      <c r="D22" s="139"/>
      <c r="E22" s="139"/>
      <c r="F22" s="142">
        <f>ROUND((D22+E22)/2,2)</f>
        <v>0</v>
      </c>
      <c r="G22" s="33" t="str">
        <f>IF(F22&lt;0.75,"       ",ROUND(F22*0.2,2))</f>
        <v xml:space="preserve">       </v>
      </c>
      <c r="H22" s="144" t="s">
        <v>39</v>
      </c>
      <c r="I22" s="145"/>
      <c r="J22" s="146"/>
      <c r="K22" s="147"/>
      <c r="L22" s="146"/>
      <c r="M22" s="147"/>
      <c r="N22" s="146"/>
      <c r="O22" s="147"/>
      <c r="P22" s="146">
        <f>ROUND(IF(G22&gt;=0,(J22+L22)/2," "),2)</f>
        <v>0</v>
      </c>
      <c r="Q22" s="147"/>
      <c r="R22" s="164">
        <f>ROUND(IF(F22&gt;=0.75,(P22+P23)/2,P23),2)</f>
        <v>0</v>
      </c>
      <c r="S22" s="165"/>
      <c r="T22" s="152"/>
      <c r="U22" s="152"/>
      <c r="V22" s="152"/>
      <c r="W22" s="152"/>
      <c r="X22" s="154"/>
      <c r="Y22" s="153">
        <f>X21+X23</f>
        <v>0</v>
      </c>
      <c r="Z22" s="153">
        <f>ROUND(R22*Y22,2)</f>
        <v>0</v>
      </c>
      <c r="AA22" s="177"/>
      <c r="AB22" s="123"/>
      <c r="AC22" s="124"/>
      <c r="AD22" s="124"/>
      <c r="AE22" s="125"/>
      <c r="AF22" s="126" t="s">
        <v>62</v>
      </c>
      <c r="AG22" s="128"/>
      <c r="AH22" s="128"/>
      <c r="AI22" s="127"/>
    </row>
    <row r="23" spans="1:35">
      <c r="A23" s="99"/>
      <c r="B23" s="136"/>
      <c r="C23" s="138"/>
      <c r="D23" s="140"/>
      <c r="E23" s="140"/>
      <c r="F23" s="143"/>
      <c r="G23" s="34">
        <f>IF(F22&lt;0.75,ROUND(F22*0.6,2),ROUND(F22*0.8,2))</f>
        <v>0</v>
      </c>
      <c r="H23" s="148" t="s">
        <v>39</v>
      </c>
      <c r="I23" s="149"/>
      <c r="J23" s="150"/>
      <c r="K23" s="151"/>
      <c r="L23" s="150"/>
      <c r="M23" s="151"/>
      <c r="N23" s="150"/>
      <c r="O23" s="151"/>
      <c r="P23" s="150">
        <f>ROUND(IF(G23&gt;=0,(J23+L23)/2," "),2)</f>
        <v>0</v>
      </c>
      <c r="Q23" s="151"/>
      <c r="R23" s="166"/>
      <c r="S23" s="167"/>
      <c r="T23" s="152">
        <f>ROUND((F22+F24)/2,2)</f>
        <v>0</v>
      </c>
      <c r="U23" s="152"/>
      <c r="V23" s="152">
        <f>ABS(C24-C22)</f>
        <v>15</v>
      </c>
      <c r="W23" s="152"/>
      <c r="X23" s="153">
        <f>ROUND(T23*V23,2)</f>
        <v>0</v>
      </c>
      <c r="Y23" s="154"/>
      <c r="Z23" s="154"/>
      <c r="AA23" s="120" t="s">
        <v>63</v>
      </c>
      <c r="AB23" s="121"/>
      <c r="AC23" s="122"/>
      <c r="AD23" s="126" t="s">
        <v>64</v>
      </c>
      <c r="AE23" s="127"/>
      <c r="AF23" s="126"/>
      <c r="AG23" s="128"/>
      <c r="AH23" s="128"/>
      <c r="AI23" s="127"/>
    </row>
    <row r="24" spans="1:35">
      <c r="A24" s="98">
        <v>9</v>
      </c>
      <c r="B24" s="135">
        <v>165</v>
      </c>
      <c r="C24" s="137">
        <f>B9-B24</f>
        <v>100.80000000000001</v>
      </c>
      <c r="D24" s="139"/>
      <c r="E24" s="139"/>
      <c r="F24" s="142">
        <f>ROUND((D24+E24)/2,2)</f>
        <v>0</v>
      </c>
      <c r="G24" s="37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52"/>
      <c r="U24" s="152"/>
      <c r="V24" s="152"/>
      <c r="W24" s="152"/>
      <c r="X24" s="154"/>
      <c r="Y24" s="38"/>
      <c r="Z24" s="39"/>
      <c r="AA24" s="123"/>
      <c r="AB24" s="124"/>
      <c r="AC24" s="125"/>
      <c r="AD24" s="126" t="s">
        <v>65</v>
      </c>
      <c r="AE24" s="127"/>
      <c r="AF24" s="126"/>
      <c r="AG24" s="128"/>
      <c r="AH24" s="128"/>
      <c r="AI24" s="127"/>
    </row>
    <row r="25" spans="1:35">
      <c r="A25" s="99"/>
      <c r="B25" s="136"/>
      <c r="C25" s="138"/>
      <c r="D25" s="140"/>
      <c r="E25" s="140"/>
      <c r="F25" s="143"/>
      <c r="G25" s="40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52">
        <f>ROUND((F24+F26)/2,2)</f>
        <v>0</v>
      </c>
      <c r="U25" s="152"/>
      <c r="V25" s="152">
        <f>ABS(C26-C24)</f>
        <v>15</v>
      </c>
      <c r="W25" s="152"/>
      <c r="X25" s="153">
        <f>ROUND(T25*V25,2)</f>
        <v>0</v>
      </c>
      <c r="Y25" s="41"/>
      <c r="Z25" s="42"/>
      <c r="AA25" s="181" t="s">
        <v>66</v>
      </c>
      <c r="AB25" s="184" t="s">
        <v>67</v>
      </c>
      <c r="AC25" s="185"/>
      <c r="AD25" s="185"/>
      <c r="AE25" s="185"/>
      <c r="AF25" s="186"/>
      <c r="AG25" s="48"/>
      <c r="AH25" s="187">
        <f>SUM(Z10:Z31)+SUM(Z42:Z63)</f>
        <v>0</v>
      </c>
      <c r="AI25" s="188"/>
    </row>
    <row r="26" spans="1:35">
      <c r="A26" s="98">
        <v>10</v>
      </c>
      <c r="B26" s="135">
        <v>150</v>
      </c>
      <c r="C26" s="137">
        <f>B9-B26</f>
        <v>115.80000000000001</v>
      </c>
      <c r="D26" s="139"/>
      <c r="E26" s="139"/>
      <c r="F26" s="142">
        <f>ROUND((D26+E26)/2,2)</f>
        <v>0</v>
      </c>
      <c r="G26" s="33" t="str">
        <f>IF(F26&lt;0.75,"       ",ROUND(F26*0.2,2))</f>
        <v xml:space="preserve">       </v>
      </c>
      <c r="H26" s="144" t="s">
        <v>39</v>
      </c>
      <c r="I26" s="145"/>
      <c r="J26" s="146"/>
      <c r="K26" s="147"/>
      <c r="L26" s="146"/>
      <c r="M26" s="147"/>
      <c r="N26" s="146"/>
      <c r="O26" s="147"/>
      <c r="P26" s="146">
        <f>ROUND(IF(G26&gt;=0,(J26+L26)/2," "),2)</f>
        <v>0</v>
      </c>
      <c r="Q26" s="147"/>
      <c r="R26" s="164">
        <f>ROUND(IF(F26&gt;=0.75,(P26+P27)/2,P27),2)</f>
        <v>0</v>
      </c>
      <c r="S26" s="165"/>
      <c r="T26" s="152"/>
      <c r="U26" s="152"/>
      <c r="V26" s="152"/>
      <c r="W26" s="152"/>
      <c r="X26" s="154"/>
      <c r="Y26" s="153">
        <f>X25+X27</f>
        <v>0</v>
      </c>
      <c r="Z26" s="153">
        <f>ROUND(R26*Y26,2)</f>
        <v>0</v>
      </c>
      <c r="AA26" s="182"/>
      <c r="AB26" s="184" t="s">
        <v>68</v>
      </c>
      <c r="AC26" s="185"/>
      <c r="AD26" s="185"/>
      <c r="AE26" s="185"/>
      <c r="AF26" s="186"/>
      <c r="AG26" s="49"/>
      <c r="AH26" s="187">
        <f>SUM(Y10:Y31)+SUM(Y42:Y63)</f>
        <v>0</v>
      </c>
      <c r="AI26" s="188"/>
    </row>
    <row r="27" spans="1:35">
      <c r="A27" s="99"/>
      <c r="B27" s="136"/>
      <c r="C27" s="138"/>
      <c r="D27" s="140"/>
      <c r="E27" s="140"/>
      <c r="F27" s="143"/>
      <c r="G27" s="34">
        <f>IF(F26&lt;0.75,ROUND(F26*0.6,2),ROUND(F26*0.8,2))</f>
        <v>0</v>
      </c>
      <c r="H27" s="148" t="s">
        <v>39</v>
      </c>
      <c r="I27" s="149"/>
      <c r="J27" s="150"/>
      <c r="K27" s="151"/>
      <c r="L27" s="150"/>
      <c r="M27" s="151"/>
      <c r="N27" s="150"/>
      <c r="O27" s="151"/>
      <c r="P27" s="150">
        <f>ROUND(IF(G27&gt;=0,(J27+L27)/2," "),2)</f>
        <v>0</v>
      </c>
      <c r="Q27" s="151"/>
      <c r="R27" s="166"/>
      <c r="S27" s="167"/>
      <c r="T27" s="152">
        <f>ROUND((F26+F28)/2,2)</f>
        <v>0</v>
      </c>
      <c r="U27" s="152"/>
      <c r="V27" s="152">
        <f>ABS(C28-C26)</f>
        <v>15</v>
      </c>
      <c r="W27" s="152"/>
      <c r="X27" s="153">
        <f>ROUND(T27*V27,2)</f>
        <v>0</v>
      </c>
      <c r="Y27" s="154"/>
      <c r="Z27" s="154"/>
      <c r="AA27" s="183"/>
      <c r="AB27" s="184" t="s">
        <v>69</v>
      </c>
      <c r="AC27" s="185"/>
      <c r="AD27" s="185"/>
      <c r="AE27" s="185"/>
      <c r="AF27" s="186"/>
      <c r="AG27" s="50"/>
      <c r="AH27" s="187" t="e">
        <f>ROUND(AH25/AH26,2)</f>
        <v>#DIV/0!</v>
      </c>
      <c r="AI27" s="188"/>
    </row>
    <row r="28" spans="1:35">
      <c r="A28" s="98">
        <v>11</v>
      </c>
      <c r="B28" s="135">
        <v>135</v>
      </c>
      <c r="C28" s="137">
        <f>B9-B28</f>
        <v>130.80000000000001</v>
      </c>
      <c r="D28" s="139"/>
      <c r="E28" s="139"/>
      <c r="F28" s="142">
        <f>ROUND((D28+E28)/2,2)</f>
        <v>0</v>
      </c>
      <c r="G28" s="37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52"/>
      <c r="U28" s="152"/>
      <c r="V28" s="152"/>
      <c r="W28" s="152"/>
      <c r="X28" s="154"/>
      <c r="Y28" s="38"/>
      <c r="Z28" s="39"/>
      <c r="AA28" s="192" t="s">
        <v>70</v>
      </c>
      <c r="AB28" s="193"/>
      <c r="AC28" s="43"/>
      <c r="AD28" s="193" t="s">
        <v>71</v>
      </c>
      <c r="AE28" s="193"/>
      <c r="AF28" s="193"/>
      <c r="AG28" s="43"/>
      <c r="AH28" s="25">
        <f>ABS(AH26/C56)</f>
        <v>0</v>
      </c>
      <c r="AI28" s="32"/>
    </row>
    <row r="29" spans="1:35">
      <c r="A29" s="99"/>
      <c r="B29" s="136"/>
      <c r="C29" s="138"/>
      <c r="D29" s="140"/>
      <c r="E29" s="140"/>
      <c r="F29" s="143"/>
      <c r="G29" s="40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52">
        <f>ROUND((F28+F30)/2,2)</f>
        <v>0</v>
      </c>
      <c r="U29" s="152"/>
      <c r="V29" s="152">
        <f>ABS(C30-C28)</f>
        <v>15</v>
      </c>
      <c r="W29" s="152"/>
      <c r="X29" s="153">
        <f>ROUND(T29*V29,2)</f>
        <v>0</v>
      </c>
      <c r="Y29" s="41"/>
      <c r="Z29" s="42"/>
      <c r="AA29" s="189"/>
      <c r="AB29" s="190"/>
      <c r="AC29" s="190"/>
      <c r="AD29" s="191" t="s">
        <v>72</v>
      </c>
      <c r="AE29" s="191"/>
      <c r="AF29" s="191"/>
      <c r="AG29" s="51"/>
      <c r="AH29" s="52">
        <f>SQRT(AH25)</f>
        <v>0</v>
      </c>
      <c r="AI29" s="53"/>
    </row>
    <row r="30" spans="1:35">
      <c r="A30" s="98">
        <v>12</v>
      </c>
      <c r="B30" s="135">
        <v>120</v>
      </c>
      <c r="C30" s="137">
        <f>B9-B30</f>
        <v>145.80000000000001</v>
      </c>
      <c r="D30" s="139"/>
      <c r="E30" s="139"/>
      <c r="F30" s="142">
        <f>ROUND((D30+E30)/2,2)</f>
        <v>0</v>
      </c>
      <c r="G30" s="33" t="str">
        <f>IF(F30&lt;0.75,"       ",ROUND(F30*0.2,2))</f>
        <v xml:space="preserve">       </v>
      </c>
      <c r="H30" s="144" t="s">
        <v>39</v>
      </c>
      <c r="I30" s="145"/>
      <c r="J30" s="146"/>
      <c r="K30" s="147"/>
      <c r="L30" s="146"/>
      <c r="M30" s="147"/>
      <c r="N30" s="146"/>
      <c r="O30" s="147"/>
      <c r="P30" s="146">
        <f>ROUND(IF(G30&gt;=0,(J30+L30)/2," "),2)</f>
        <v>0</v>
      </c>
      <c r="Q30" s="147"/>
      <c r="R30" s="164">
        <f>ROUND(IF(F30&gt;=0.75,(P30+P31)/2,P31),2)</f>
        <v>0</v>
      </c>
      <c r="S30" s="165"/>
      <c r="T30" s="152"/>
      <c r="U30" s="152"/>
      <c r="V30" s="152"/>
      <c r="W30" s="152"/>
      <c r="X30" s="154"/>
      <c r="Y30" s="153">
        <f>X29+X31</f>
        <v>0</v>
      </c>
      <c r="Z30" s="153">
        <f>ROUND(R30*Y30,2)</f>
        <v>0</v>
      </c>
      <c r="AA30" s="54" t="s">
        <v>73</v>
      </c>
      <c r="AB30" s="55"/>
      <c r="AC30" s="56"/>
      <c r="AD30" s="57"/>
      <c r="AE30" s="58"/>
      <c r="AF30" s="58"/>
      <c r="AG30" s="58"/>
      <c r="AH30" s="59"/>
      <c r="AI30" s="60"/>
    </row>
    <row r="31" spans="1:35">
      <c r="A31" s="99"/>
      <c r="B31" s="136"/>
      <c r="C31" s="138"/>
      <c r="D31" s="140"/>
      <c r="E31" s="140"/>
      <c r="F31" s="143"/>
      <c r="G31" s="34">
        <f>IF(F30&lt;0.75,ROUND(F30*0.6,2),ROUND(F30*0.8,2))</f>
        <v>0</v>
      </c>
      <c r="H31" s="148" t="s">
        <v>39</v>
      </c>
      <c r="I31" s="149"/>
      <c r="J31" s="150"/>
      <c r="K31" s="151"/>
      <c r="L31" s="150"/>
      <c r="M31" s="151"/>
      <c r="N31" s="150"/>
      <c r="O31" s="151"/>
      <c r="P31" s="150">
        <f>ROUND(IF(G31&gt;=0,(J31+L31)/2," "),2)</f>
        <v>0</v>
      </c>
      <c r="Q31" s="151"/>
      <c r="R31" s="166"/>
      <c r="S31" s="167"/>
      <c r="T31" s="152">
        <f>ROUND((F30+F32)/2,2)</f>
        <v>0</v>
      </c>
      <c r="U31" s="152"/>
      <c r="V31" s="152">
        <f>ABS(C32-C30)</f>
        <v>15</v>
      </c>
      <c r="W31" s="152"/>
      <c r="X31" s="153">
        <f>ROUND(T31*V31,2)</f>
        <v>0</v>
      </c>
      <c r="Y31" s="154"/>
      <c r="Z31" s="154"/>
      <c r="AA31" s="54"/>
      <c r="AB31" s="55"/>
      <c r="AC31" s="56"/>
      <c r="AD31" s="57"/>
      <c r="AE31" s="58"/>
      <c r="AF31" s="58"/>
      <c r="AG31" s="58"/>
      <c r="AH31" s="59"/>
      <c r="AI31" s="60"/>
    </row>
    <row r="32" spans="1:35">
      <c r="A32" s="61">
        <v>13</v>
      </c>
      <c r="B32" s="62">
        <v>105</v>
      </c>
      <c r="C32" s="63">
        <f>B9-B32</f>
        <v>160.80000000000001</v>
      </c>
      <c r="D32" s="64"/>
      <c r="E32" s="65"/>
      <c r="F32" s="66">
        <f>ROUND((D32+E32)/2,2)</f>
        <v>0</v>
      </c>
      <c r="G32" s="28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52"/>
      <c r="U32" s="152"/>
      <c r="V32" s="152"/>
      <c r="W32" s="152"/>
      <c r="X32" s="154"/>
      <c r="Y32" s="29"/>
      <c r="Z32" s="30"/>
      <c r="AA32" s="67"/>
      <c r="AB32" s="68"/>
      <c r="AC32" s="69"/>
      <c r="AD32" s="69"/>
      <c r="AE32" s="69"/>
      <c r="AF32" s="69"/>
      <c r="AG32" s="69"/>
      <c r="AH32" s="46"/>
      <c r="AI32" s="36"/>
    </row>
    <row r="33" spans="1:35">
      <c r="A33" s="1" t="s">
        <v>81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 t="s">
        <v>0</v>
      </c>
      <c r="B34" s="83"/>
      <c r="C34" s="83"/>
      <c r="D34" s="83" t="s">
        <v>1</v>
      </c>
      <c r="E34" s="83"/>
      <c r="F34" s="83"/>
      <c r="G34" s="83" t="s">
        <v>2</v>
      </c>
      <c r="H34" s="83"/>
      <c r="I34" s="84" t="s">
        <v>3</v>
      </c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6"/>
      <c r="X34" s="70"/>
      <c r="Y34" s="70"/>
      <c r="Z34" s="70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87" t="str">
        <f>A3</f>
        <v>O</v>
      </c>
      <c r="B35" s="87"/>
      <c r="C35" s="87"/>
      <c r="D35" s="87" t="str">
        <f>D3</f>
        <v>おー</v>
      </c>
      <c r="E35" s="87"/>
      <c r="F35" s="87"/>
      <c r="G35" s="87" t="str">
        <f>G3</f>
        <v>Ⅰ</v>
      </c>
      <c r="H35" s="87"/>
      <c r="I35" s="6">
        <f t="shared" ref="I35:W35" si="0">I3</f>
        <v>3</v>
      </c>
      <c r="J35" s="7">
        <f t="shared" si="0"/>
        <v>0</v>
      </c>
      <c r="K35" s="8">
        <f t="shared" si="0"/>
        <v>5</v>
      </c>
      <c r="L35" s="8">
        <f t="shared" si="0"/>
        <v>0</v>
      </c>
      <c r="M35" s="9">
        <f t="shared" si="0"/>
        <v>9</v>
      </c>
      <c r="N35" s="10">
        <f t="shared" si="0"/>
        <v>1</v>
      </c>
      <c r="O35" s="11">
        <f t="shared" si="0"/>
        <v>2</v>
      </c>
      <c r="P35" s="7">
        <f t="shared" si="0"/>
        <v>8</v>
      </c>
      <c r="Q35" s="9">
        <f t="shared" si="0"/>
        <v>5</v>
      </c>
      <c r="R35" s="10">
        <f t="shared" si="0"/>
        <v>5</v>
      </c>
      <c r="S35" s="8">
        <f t="shared" si="0"/>
        <v>0</v>
      </c>
      <c r="T35" s="11">
        <f t="shared" si="0"/>
        <v>2</v>
      </c>
      <c r="U35" s="7">
        <f t="shared" si="0"/>
        <v>0</v>
      </c>
      <c r="V35" s="8">
        <f t="shared" si="0"/>
        <v>2</v>
      </c>
      <c r="W35" s="9" t="str">
        <f t="shared" si="0"/>
        <v>X</v>
      </c>
      <c r="X35" s="71"/>
      <c r="Y35" s="72"/>
      <c r="Z35" s="72"/>
      <c r="AA35" s="12"/>
      <c r="AB35" s="12"/>
      <c r="AC35" s="12"/>
      <c r="AD35" s="12"/>
      <c r="AE35" s="12"/>
      <c r="AF35" s="12"/>
      <c r="AG35" s="88" t="s">
        <v>74</v>
      </c>
      <c r="AH35" s="88"/>
      <c r="AI35" s="12"/>
    </row>
    <row r="36" spans="1:35" ht="19.2">
      <c r="A36" s="13"/>
      <c r="B36" s="2"/>
      <c r="C36" s="3"/>
      <c r="D36" s="3"/>
      <c r="E36" s="3"/>
      <c r="F36" s="3"/>
      <c r="G36" s="3"/>
      <c r="H36" s="3"/>
      <c r="I36" s="3"/>
      <c r="J36" s="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4"/>
      <c r="Z36" s="4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15"/>
      <c r="B37" s="16"/>
      <c r="C37" s="17"/>
      <c r="D37" s="17"/>
      <c r="E37" s="18" t="s">
        <v>6</v>
      </c>
      <c r="F37" s="18"/>
      <c r="G37" s="17"/>
      <c r="H37" s="89"/>
      <c r="I37" s="89"/>
      <c r="J37" s="89"/>
      <c r="K37" s="89"/>
      <c r="L37" s="90" t="s">
        <v>7</v>
      </c>
      <c r="M37" s="90"/>
      <c r="N37" s="90"/>
      <c r="O37" s="90"/>
      <c r="P37" s="90"/>
      <c r="Q37" s="90"/>
      <c r="R37" s="90"/>
      <c r="S37" s="90"/>
      <c r="T37" s="91" t="s">
        <v>8</v>
      </c>
      <c r="U37" s="91"/>
      <c r="V37" s="91"/>
      <c r="W37" s="91"/>
      <c r="X37" s="91"/>
      <c r="Y37" s="91"/>
      <c r="Z37" s="91"/>
      <c r="AA37" s="92" t="s">
        <v>75</v>
      </c>
      <c r="AB37" s="93"/>
      <c r="AC37" s="93"/>
      <c r="AD37" s="94"/>
      <c r="AE37" s="95" t="str">
        <f>AE5</f>
        <v>O－1</v>
      </c>
      <c r="AF37" s="96"/>
      <c r="AG37" s="96"/>
      <c r="AH37" s="96"/>
      <c r="AI37" s="97"/>
    </row>
    <row r="38" spans="1:35">
      <c r="A38" s="112" t="s">
        <v>10</v>
      </c>
      <c r="B38" s="19" t="s">
        <v>11</v>
      </c>
      <c r="C38" s="115" t="str">
        <f>C6</f>
        <v>左  岸 からの　距  離 （ｍ）</v>
      </c>
      <c r="D38" s="118" t="s">
        <v>13</v>
      </c>
      <c r="E38" s="90"/>
      <c r="F38" s="119"/>
      <c r="G38" s="118" t="s">
        <v>14</v>
      </c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119"/>
      <c r="T38" s="118" t="s">
        <v>15</v>
      </c>
      <c r="U38" s="90"/>
      <c r="V38" s="90"/>
      <c r="W38" s="90"/>
      <c r="X38" s="90"/>
      <c r="Y38" s="119"/>
      <c r="Z38" s="129" t="s">
        <v>16</v>
      </c>
      <c r="AA38" s="120" t="s">
        <v>17</v>
      </c>
      <c r="AB38" s="121"/>
      <c r="AC38" s="121"/>
      <c r="AD38" s="122"/>
      <c r="AE38" s="194" t="str">
        <f>AE6</f>
        <v>令和　X年　4月 15日(木）</v>
      </c>
      <c r="AF38" s="96"/>
      <c r="AG38" s="96"/>
      <c r="AH38" s="96"/>
      <c r="AI38" s="97"/>
    </row>
    <row r="39" spans="1:35">
      <c r="A39" s="113"/>
      <c r="B39" s="20" t="s">
        <v>18</v>
      </c>
      <c r="C39" s="116"/>
      <c r="D39" s="98" t="s">
        <v>19</v>
      </c>
      <c r="E39" s="98" t="s">
        <v>20</v>
      </c>
      <c r="F39" s="98" t="s">
        <v>21</v>
      </c>
      <c r="G39" s="100" t="s">
        <v>22</v>
      </c>
      <c r="H39" s="92" t="s">
        <v>23</v>
      </c>
      <c r="I39" s="94"/>
      <c r="J39" s="87" t="s">
        <v>24</v>
      </c>
      <c r="K39" s="87"/>
      <c r="L39" s="87"/>
      <c r="M39" s="87"/>
      <c r="N39" s="87"/>
      <c r="O39" s="87"/>
      <c r="P39" s="104" t="s">
        <v>25</v>
      </c>
      <c r="Q39" s="105"/>
      <c r="R39" s="108" t="s">
        <v>26</v>
      </c>
      <c r="S39" s="109"/>
      <c r="T39" s="108" t="s">
        <v>27</v>
      </c>
      <c r="U39" s="109"/>
      <c r="V39" s="108" t="s">
        <v>28</v>
      </c>
      <c r="W39" s="109"/>
      <c r="X39" s="129" t="s">
        <v>29</v>
      </c>
      <c r="Y39" s="133" t="s">
        <v>30</v>
      </c>
      <c r="Z39" s="130"/>
      <c r="AA39" s="120" t="s">
        <v>31</v>
      </c>
      <c r="AB39" s="121"/>
      <c r="AC39" s="121"/>
      <c r="AD39" s="122"/>
      <c r="AE39" s="126" t="s">
        <v>32</v>
      </c>
      <c r="AF39" s="127"/>
      <c r="AG39" s="126"/>
      <c r="AH39" s="96"/>
      <c r="AI39" s="97"/>
    </row>
    <row r="40" spans="1:35">
      <c r="A40" s="114"/>
      <c r="B40" s="21" t="s">
        <v>33</v>
      </c>
      <c r="C40" s="117"/>
      <c r="D40" s="99"/>
      <c r="E40" s="99"/>
      <c r="F40" s="99"/>
      <c r="G40" s="101"/>
      <c r="H40" s="102"/>
      <c r="I40" s="103"/>
      <c r="J40" s="87" t="s">
        <v>34</v>
      </c>
      <c r="K40" s="87"/>
      <c r="L40" s="87" t="s">
        <v>35</v>
      </c>
      <c r="M40" s="87"/>
      <c r="N40" s="87"/>
      <c r="O40" s="87"/>
      <c r="P40" s="106"/>
      <c r="Q40" s="107"/>
      <c r="R40" s="110"/>
      <c r="S40" s="111"/>
      <c r="T40" s="110"/>
      <c r="U40" s="111"/>
      <c r="V40" s="110"/>
      <c r="W40" s="111"/>
      <c r="X40" s="132"/>
      <c r="Y40" s="134"/>
      <c r="Z40" s="131"/>
      <c r="AA40" s="123"/>
      <c r="AB40" s="124"/>
      <c r="AC40" s="124"/>
      <c r="AD40" s="125"/>
      <c r="AE40" s="126" t="s">
        <v>36</v>
      </c>
      <c r="AF40" s="127"/>
      <c r="AG40" s="126"/>
      <c r="AH40" s="96"/>
      <c r="AI40" s="97"/>
    </row>
    <row r="41" spans="1:35">
      <c r="A41" s="22">
        <v>13</v>
      </c>
      <c r="B41" s="23">
        <f>B32</f>
        <v>105</v>
      </c>
      <c r="C41" s="24">
        <f>C32</f>
        <v>160.80000000000001</v>
      </c>
      <c r="D41" s="25">
        <f>D32</f>
        <v>0</v>
      </c>
      <c r="E41" s="26">
        <f>E32</f>
        <v>0</v>
      </c>
      <c r="F41" s="73">
        <f>F32</f>
        <v>0</v>
      </c>
      <c r="G41" s="28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52">
        <f>ROUND((F41+F42)/2,2)</f>
        <v>0</v>
      </c>
      <c r="U41" s="152"/>
      <c r="V41" s="152">
        <f>ABS(C42-C41)</f>
        <v>15</v>
      </c>
      <c r="W41" s="152"/>
      <c r="X41" s="153">
        <f>ROUND(T41*V41,2)</f>
        <v>0</v>
      </c>
      <c r="Y41" s="29"/>
      <c r="Z41" s="30"/>
      <c r="AA41" s="31"/>
      <c r="AB41" s="32"/>
      <c r="AC41" s="126" t="s">
        <v>37</v>
      </c>
      <c r="AD41" s="127"/>
      <c r="AE41" s="126"/>
      <c r="AF41" s="128"/>
      <c r="AG41" s="128"/>
      <c r="AH41" s="128"/>
      <c r="AI41" s="127"/>
    </row>
    <row r="42" spans="1:35">
      <c r="A42" s="98">
        <v>14</v>
      </c>
      <c r="B42" s="135">
        <v>90</v>
      </c>
      <c r="C42" s="137">
        <f>B9-B42</f>
        <v>175.8</v>
      </c>
      <c r="D42" s="139"/>
      <c r="E42" s="139"/>
      <c r="F42" s="142">
        <f>ROUND((D42+E42)/2,2)</f>
        <v>0</v>
      </c>
      <c r="G42" s="33" t="str">
        <f>IF(F42&lt;0.75,"       ",ROUND(F42*0.2,2))</f>
        <v xml:space="preserve">       </v>
      </c>
      <c r="H42" s="144" t="s">
        <v>39</v>
      </c>
      <c r="I42" s="145"/>
      <c r="J42" s="146"/>
      <c r="K42" s="147"/>
      <c r="L42" s="146"/>
      <c r="M42" s="147"/>
      <c r="N42" s="146"/>
      <c r="O42" s="147"/>
      <c r="P42" s="146">
        <f>ROUND(IF(G42&gt;=0,(J42+L42)/2," "),2)</f>
        <v>0</v>
      </c>
      <c r="Q42" s="147"/>
      <c r="R42" s="164">
        <f>ROUND(IF(F42&gt;=0.75,(P42+P43)/2,P43),2)</f>
        <v>0</v>
      </c>
      <c r="S42" s="165"/>
      <c r="T42" s="152"/>
      <c r="U42" s="152"/>
      <c r="V42" s="152"/>
      <c r="W42" s="152"/>
      <c r="X42" s="154"/>
      <c r="Y42" s="153">
        <f>X41+X43</f>
        <v>0</v>
      </c>
      <c r="Z42" s="153">
        <f>ROUND(R42*Y42,2)</f>
        <v>0</v>
      </c>
      <c r="AA42" s="168" t="s">
        <v>40</v>
      </c>
      <c r="AB42" s="169"/>
      <c r="AC42" s="126" t="s">
        <v>41</v>
      </c>
      <c r="AD42" s="127"/>
      <c r="AE42" s="126"/>
      <c r="AF42" s="128"/>
      <c r="AG42" s="128"/>
      <c r="AH42" s="128"/>
      <c r="AI42" s="127"/>
    </row>
    <row r="43" spans="1:35">
      <c r="A43" s="99"/>
      <c r="B43" s="136"/>
      <c r="C43" s="138"/>
      <c r="D43" s="140"/>
      <c r="E43" s="140"/>
      <c r="F43" s="143"/>
      <c r="G43" s="34">
        <f>IF(F42&lt;0.75,ROUND(F42*0.6,2),ROUND(F42*0.8,2))</f>
        <v>0</v>
      </c>
      <c r="H43" s="148" t="s">
        <v>39</v>
      </c>
      <c r="I43" s="149"/>
      <c r="J43" s="150"/>
      <c r="K43" s="151"/>
      <c r="L43" s="150"/>
      <c r="M43" s="151"/>
      <c r="N43" s="150"/>
      <c r="O43" s="151"/>
      <c r="P43" s="150">
        <f>ROUND(IF(G43&gt;=0,(J43+L43)/2," "),2)</f>
        <v>0</v>
      </c>
      <c r="Q43" s="151"/>
      <c r="R43" s="166"/>
      <c r="S43" s="167"/>
      <c r="T43" s="152">
        <f>ROUND((F42+F44)/2,2)</f>
        <v>0</v>
      </c>
      <c r="U43" s="152"/>
      <c r="V43" s="152">
        <f>ABS(C44-C42)</f>
        <v>15</v>
      </c>
      <c r="W43" s="152"/>
      <c r="X43" s="153">
        <f>ROUND(T43*V43,2)</f>
        <v>0</v>
      </c>
      <c r="Y43" s="154"/>
      <c r="Z43" s="154"/>
      <c r="AA43" s="35"/>
      <c r="AB43" s="36"/>
      <c r="AC43" s="126" t="s">
        <v>43</v>
      </c>
      <c r="AD43" s="127"/>
      <c r="AE43" s="126"/>
      <c r="AF43" s="128"/>
      <c r="AG43" s="128"/>
      <c r="AH43" s="128"/>
      <c r="AI43" s="127"/>
    </row>
    <row r="44" spans="1:35">
      <c r="A44" s="98">
        <v>15</v>
      </c>
      <c r="B44" s="135">
        <v>75</v>
      </c>
      <c r="C44" s="137">
        <f>B9-B44</f>
        <v>190.8</v>
      </c>
      <c r="D44" s="139"/>
      <c r="E44" s="139"/>
      <c r="F44" s="142">
        <f>ROUND((D44+E44)/2,2)</f>
        <v>0</v>
      </c>
      <c r="G44" s="37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52"/>
      <c r="U44" s="152"/>
      <c r="V44" s="152"/>
      <c r="W44" s="152"/>
      <c r="X44" s="154"/>
      <c r="Y44" s="38"/>
      <c r="Z44" s="39"/>
      <c r="AA44" s="155" t="s">
        <v>45</v>
      </c>
      <c r="AB44" s="156"/>
      <c r="AC44" s="156"/>
      <c r="AD44" s="157"/>
      <c r="AE44" s="126" t="s">
        <v>46</v>
      </c>
      <c r="AF44" s="128"/>
      <c r="AG44" s="127"/>
      <c r="AH44" s="95"/>
      <c r="AI44" s="97"/>
    </row>
    <row r="45" spans="1:35">
      <c r="A45" s="99"/>
      <c r="B45" s="136"/>
      <c r="C45" s="138"/>
      <c r="D45" s="140"/>
      <c r="E45" s="140"/>
      <c r="F45" s="143"/>
      <c r="G45" s="40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52">
        <f>ROUND((F44+F46)/2,2)</f>
        <v>0</v>
      </c>
      <c r="U45" s="152"/>
      <c r="V45" s="152">
        <f>ABS(C46-C44)</f>
        <v>15</v>
      </c>
      <c r="W45" s="152"/>
      <c r="X45" s="153">
        <f>ROUND(T45*V45,2)</f>
        <v>0</v>
      </c>
      <c r="Y45" s="41"/>
      <c r="Z45" s="42"/>
      <c r="AA45" s="158"/>
      <c r="AB45" s="159"/>
      <c r="AC45" s="159"/>
      <c r="AD45" s="160"/>
      <c r="AE45" s="126" t="s">
        <v>48</v>
      </c>
      <c r="AF45" s="128"/>
      <c r="AG45" s="127"/>
      <c r="AH45" s="95"/>
      <c r="AI45" s="97"/>
    </row>
    <row r="46" spans="1:35">
      <c r="A46" s="98">
        <v>16</v>
      </c>
      <c r="B46" s="135">
        <v>60</v>
      </c>
      <c r="C46" s="137">
        <f>B9-B46</f>
        <v>205.8</v>
      </c>
      <c r="D46" s="139"/>
      <c r="E46" s="139"/>
      <c r="F46" s="142">
        <f>ROUND((D46+E46)/2,2)</f>
        <v>0</v>
      </c>
      <c r="G46" s="33" t="str">
        <f>IF(F46&lt;0.75,"       ",ROUND(F46*0.2,2))</f>
        <v xml:space="preserve">       </v>
      </c>
      <c r="H46" s="144" t="s">
        <v>39</v>
      </c>
      <c r="I46" s="145"/>
      <c r="J46" s="146"/>
      <c r="K46" s="147"/>
      <c r="L46" s="146"/>
      <c r="M46" s="147"/>
      <c r="N46" s="146"/>
      <c r="O46" s="147"/>
      <c r="P46" s="146">
        <f>ROUND(IF(G46&gt;=0,(J46+L46)/2," "),2)</f>
        <v>0</v>
      </c>
      <c r="Q46" s="147"/>
      <c r="R46" s="164">
        <f>ROUND(IF(F46&gt;=0.75,(P46+P47)/2,P47),2)</f>
        <v>0</v>
      </c>
      <c r="S46" s="165"/>
      <c r="T46" s="152"/>
      <c r="U46" s="152"/>
      <c r="V46" s="152"/>
      <c r="W46" s="152"/>
      <c r="X46" s="154"/>
      <c r="Y46" s="153">
        <f>X45+X47</f>
        <v>0</v>
      </c>
      <c r="Z46" s="153">
        <f>ROUND(R46*Y46,2)</f>
        <v>0</v>
      </c>
      <c r="AA46" s="161"/>
      <c r="AB46" s="162"/>
      <c r="AC46" s="162"/>
      <c r="AD46" s="163"/>
      <c r="AE46" s="126" t="s">
        <v>50</v>
      </c>
      <c r="AF46" s="128"/>
      <c r="AG46" s="127"/>
      <c r="AH46" s="95"/>
      <c r="AI46" s="97"/>
    </row>
    <row r="47" spans="1:35">
      <c r="A47" s="99"/>
      <c r="B47" s="136"/>
      <c r="C47" s="138"/>
      <c r="D47" s="140"/>
      <c r="E47" s="140"/>
      <c r="F47" s="143"/>
      <c r="G47" s="34">
        <f>IF(F46&lt;0.75,ROUND(F46*0.6,2),ROUND(F46*0.8,2))</f>
        <v>0</v>
      </c>
      <c r="H47" s="148" t="s">
        <v>39</v>
      </c>
      <c r="I47" s="149"/>
      <c r="J47" s="150"/>
      <c r="K47" s="151"/>
      <c r="L47" s="150"/>
      <c r="M47" s="151"/>
      <c r="N47" s="150"/>
      <c r="O47" s="151"/>
      <c r="P47" s="150">
        <f>ROUND(IF(G47&gt;=0,(J47+L47)/2," "),2)</f>
        <v>0</v>
      </c>
      <c r="Q47" s="151"/>
      <c r="R47" s="166"/>
      <c r="S47" s="167"/>
      <c r="T47" s="152">
        <f>ROUND((F46+F48)/2,2)</f>
        <v>0</v>
      </c>
      <c r="U47" s="152"/>
      <c r="V47" s="152">
        <f>ABS(C48-C46)</f>
        <v>15</v>
      </c>
      <c r="W47" s="152"/>
      <c r="X47" s="153">
        <f>ROUND(T47*V47,2)</f>
        <v>0</v>
      </c>
      <c r="Y47" s="154"/>
      <c r="Z47" s="154"/>
      <c r="AA47" s="31"/>
      <c r="AB47" s="43"/>
      <c r="AC47" s="43"/>
      <c r="AD47" s="32"/>
      <c r="AE47" s="126"/>
      <c r="AF47" s="128"/>
      <c r="AG47" s="127"/>
      <c r="AH47" s="44" t="s">
        <v>51</v>
      </c>
      <c r="AI47" s="44" t="s">
        <v>52</v>
      </c>
    </row>
    <row r="48" spans="1:35">
      <c r="A48" s="98">
        <v>17</v>
      </c>
      <c r="B48" s="135">
        <v>45</v>
      </c>
      <c r="C48" s="137">
        <f>B9-B48</f>
        <v>220.8</v>
      </c>
      <c r="D48" s="139"/>
      <c r="E48" s="139"/>
      <c r="F48" s="142">
        <f>ROUND((D48+E48)/2,2)</f>
        <v>0</v>
      </c>
      <c r="G48" s="37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52"/>
      <c r="U48" s="152"/>
      <c r="V48" s="152"/>
      <c r="W48" s="152"/>
      <c r="X48" s="154"/>
      <c r="Y48" s="38"/>
      <c r="Z48" s="39"/>
      <c r="AA48" s="168" t="s">
        <v>53</v>
      </c>
      <c r="AB48" s="174"/>
      <c r="AC48" s="174"/>
      <c r="AD48" s="169"/>
      <c r="AE48" s="126" t="s">
        <v>46</v>
      </c>
      <c r="AF48" s="128"/>
      <c r="AG48" s="127"/>
      <c r="AH48" s="61"/>
      <c r="AI48" s="74"/>
    </row>
    <row r="49" spans="1:35">
      <c r="A49" s="99"/>
      <c r="B49" s="136"/>
      <c r="C49" s="138"/>
      <c r="D49" s="140"/>
      <c r="E49" s="140"/>
      <c r="F49" s="143"/>
      <c r="G49" s="40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52">
        <f>ROUND((F48+F50)/2,2)</f>
        <v>0</v>
      </c>
      <c r="U49" s="152"/>
      <c r="V49" s="152">
        <f>ABS(C50-C48)</f>
        <v>15</v>
      </c>
      <c r="W49" s="152"/>
      <c r="X49" s="153">
        <f>ROUND(T49*V49,2)</f>
        <v>0</v>
      </c>
      <c r="Y49" s="41"/>
      <c r="Z49" s="42"/>
      <c r="AA49" s="168" t="s">
        <v>54</v>
      </c>
      <c r="AB49" s="174"/>
      <c r="AC49" s="174"/>
      <c r="AD49" s="169"/>
      <c r="AE49" s="126" t="s">
        <v>48</v>
      </c>
      <c r="AF49" s="128"/>
      <c r="AG49" s="127"/>
      <c r="AH49" s="61"/>
      <c r="AI49" s="74"/>
    </row>
    <row r="50" spans="1:35">
      <c r="A50" s="98">
        <v>18</v>
      </c>
      <c r="B50" s="135">
        <v>30</v>
      </c>
      <c r="C50" s="137">
        <f>B9-B50</f>
        <v>235.8</v>
      </c>
      <c r="D50" s="139"/>
      <c r="E50" s="139"/>
      <c r="F50" s="142">
        <f>ROUND((D50+E50)/2,2)</f>
        <v>0</v>
      </c>
      <c r="G50" s="33" t="str">
        <f>IF(F50&lt;0.75,"       ",ROUND(F50*0.2,2))</f>
        <v xml:space="preserve">       </v>
      </c>
      <c r="H50" s="144" t="s">
        <v>39</v>
      </c>
      <c r="I50" s="145"/>
      <c r="J50" s="146"/>
      <c r="K50" s="147"/>
      <c r="L50" s="146"/>
      <c r="M50" s="147"/>
      <c r="N50" s="146"/>
      <c r="O50" s="147"/>
      <c r="P50" s="146">
        <f>ROUND(IF(G50&gt;=0,(J50+L50)/2," "),2)</f>
        <v>0</v>
      </c>
      <c r="Q50" s="147"/>
      <c r="R50" s="164">
        <f>ROUND(IF(F50&gt;=0.75,(P50+P51)/2,P51),2)</f>
        <v>0</v>
      </c>
      <c r="S50" s="165"/>
      <c r="T50" s="152"/>
      <c r="U50" s="152"/>
      <c r="V50" s="152"/>
      <c r="W50" s="152"/>
      <c r="X50" s="154"/>
      <c r="Y50" s="153">
        <f>X49+X51</f>
        <v>0</v>
      </c>
      <c r="Z50" s="153">
        <f>ROUND(R50*Y50,2)</f>
        <v>0</v>
      </c>
      <c r="AA50" s="35"/>
      <c r="AB50" s="46"/>
      <c r="AC50" s="46"/>
      <c r="AD50" s="36"/>
      <c r="AE50" s="126" t="s">
        <v>50</v>
      </c>
      <c r="AF50" s="128"/>
      <c r="AG50" s="127"/>
      <c r="AH50" s="61"/>
      <c r="AI50" s="74"/>
    </row>
    <row r="51" spans="1:35">
      <c r="A51" s="99"/>
      <c r="B51" s="136"/>
      <c r="C51" s="138"/>
      <c r="D51" s="140"/>
      <c r="E51" s="140"/>
      <c r="F51" s="143"/>
      <c r="G51" s="34">
        <f>IF(F50&lt;0.75,ROUND(F50*0.6,2),ROUND(F50*0.8,2))</f>
        <v>0</v>
      </c>
      <c r="H51" s="148" t="s">
        <v>39</v>
      </c>
      <c r="I51" s="149"/>
      <c r="J51" s="150"/>
      <c r="K51" s="151"/>
      <c r="L51" s="150"/>
      <c r="M51" s="151"/>
      <c r="N51" s="150"/>
      <c r="O51" s="151"/>
      <c r="P51" s="150">
        <f>ROUND(IF(G51&gt;=0,(J51+L51)/2," "),2)</f>
        <v>0</v>
      </c>
      <c r="Q51" s="151"/>
      <c r="R51" s="166"/>
      <c r="S51" s="167"/>
      <c r="T51" s="152">
        <f>ROUND((F50+F52)/2,2)</f>
        <v>0</v>
      </c>
      <c r="U51" s="152"/>
      <c r="V51" s="152">
        <f>ABS(C52-C50)</f>
        <v>15</v>
      </c>
      <c r="W51" s="152"/>
      <c r="X51" s="153">
        <f>ROUND(T51*V51,2)</f>
        <v>0</v>
      </c>
      <c r="Y51" s="154"/>
      <c r="Z51" s="154"/>
      <c r="AA51" s="175" t="s">
        <v>55</v>
      </c>
      <c r="AB51" s="126" t="s">
        <v>56</v>
      </c>
      <c r="AC51" s="128"/>
      <c r="AD51" s="128"/>
      <c r="AE51" s="127"/>
      <c r="AF51" s="126"/>
      <c r="AG51" s="96"/>
      <c r="AH51" s="96"/>
      <c r="AI51" s="97"/>
    </row>
    <row r="52" spans="1:35">
      <c r="A52" s="98">
        <v>19</v>
      </c>
      <c r="B52" s="135">
        <v>15</v>
      </c>
      <c r="C52" s="137">
        <f>B9-B52</f>
        <v>250.8</v>
      </c>
      <c r="D52" s="139"/>
      <c r="E52" s="139"/>
      <c r="F52" s="142">
        <f>ROUND((D52+E52)/2,2)</f>
        <v>0</v>
      </c>
      <c r="G52" s="37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52"/>
      <c r="U52" s="152"/>
      <c r="V52" s="152"/>
      <c r="W52" s="152"/>
      <c r="X52" s="154"/>
      <c r="Y52" s="38"/>
      <c r="Z52" s="39"/>
      <c r="AA52" s="176"/>
      <c r="AB52" s="126" t="s">
        <v>58</v>
      </c>
      <c r="AC52" s="128"/>
      <c r="AD52" s="128"/>
      <c r="AE52" s="127"/>
      <c r="AF52" s="195"/>
      <c r="AG52" s="196"/>
      <c r="AH52" s="196"/>
      <c r="AI52" s="197"/>
    </row>
    <row r="53" spans="1:35">
      <c r="A53" s="99"/>
      <c r="B53" s="136"/>
      <c r="C53" s="138"/>
      <c r="D53" s="140"/>
      <c r="E53" s="140"/>
      <c r="F53" s="143"/>
      <c r="G53" s="40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52">
        <f>ROUND((F52+F54)/2,2)</f>
        <v>0</v>
      </c>
      <c r="U53" s="152"/>
      <c r="V53" s="152">
        <f>ABS(C54-C52)</f>
        <v>7.5</v>
      </c>
      <c r="W53" s="152"/>
      <c r="X53" s="153">
        <f>ROUND(T53*V53,2)</f>
        <v>0</v>
      </c>
      <c r="Y53" s="41"/>
      <c r="Z53" s="42"/>
      <c r="AA53" s="176"/>
      <c r="AB53" s="120" t="s">
        <v>60</v>
      </c>
      <c r="AC53" s="121"/>
      <c r="AD53" s="121"/>
      <c r="AE53" s="122"/>
      <c r="AF53" s="126"/>
      <c r="AG53" s="128"/>
      <c r="AH53" s="128"/>
      <c r="AI53" s="127"/>
    </row>
    <row r="54" spans="1:35">
      <c r="A54" s="98">
        <v>20</v>
      </c>
      <c r="B54" s="135">
        <v>7.5</v>
      </c>
      <c r="C54" s="137">
        <f>B9-B54</f>
        <v>258.3</v>
      </c>
      <c r="D54" s="139"/>
      <c r="E54" s="139"/>
      <c r="F54" s="142">
        <f>ROUND((D54+E54)/2,2)</f>
        <v>0</v>
      </c>
      <c r="G54" s="33" t="str">
        <f>IF(F54&lt;0.75,"       ",ROUND(F54*0.2,2))</f>
        <v xml:space="preserve">       </v>
      </c>
      <c r="H54" s="144" t="s">
        <v>39</v>
      </c>
      <c r="I54" s="145"/>
      <c r="J54" s="146"/>
      <c r="K54" s="147"/>
      <c r="L54" s="146"/>
      <c r="M54" s="147"/>
      <c r="N54" s="146"/>
      <c r="O54" s="147"/>
      <c r="P54" s="146">
        <f>ROUND(IF(G54&gt;=0,(J54+L54)/2," "),2)</f>
        <v>0</v>
      </c>
      <c r="Q54" s="147"/>
      <c r="R54" s="164">
        <f>ROUND(IF(F54&gt;=0.75,(P54+P55)/2,P55),2)</f>
        <v>0</v>
      </c>
      <c r="S54" s="165"/>
      <c r="T54" s="152"/>
      <c r="U54" s="152"/>
      <c r="V54" s="152"/>
      <c r="W54" s="152"/>
      <c r="X54" s="154"/>
      <c r="Y54" s="153">
        <f>X53+X55</f>
        <v>0</v>
      </c>
      <c r="Z54" s="153">
        <f>ROUND(R54*Y54,2)</f>
        <v>0</v>
      </c>
      <c r="AA54" s="177"/>
      <c r="AB54" s="123"/>
      <c r="AC54" s="124"/>
      <c r="AD54" s="124"/>
      <c r="AE54" s="125"/>
      <c r="AF54" s="126"/>
      <c r="AG54" s="128"/>
      <c r="AH54" s="128"/>
      <c r="AI54" s="127"/>
    </row>
    <row r="55" spans="1:35">
      <c r="A55" s="99"/>
      <c r="B55" s="136"/>
      <c r="C55" s="138"/>
      <c r="D55" s="140"/>
      <c r="E55" s="140"/>
      <c r="F55" s="143"/>
      <c r="G55" s="34">
        <f>IF(F54&lt;0.75,ROUND(F54*0.6,2),ROUND(F54*0.8,2))</f>
        <v>0</v>
      </c>
      <c r="H55" s="148" t="s">
        <v>39</v>
      </c>
      <c r="I55" s="149"/>
      <c r="J55" s="150"/>
      <c r="K55" s="151"/>
      <c r="L55" s="150"/>
      <c r="M55" s="151"/>
      <c r="N55" s="150"/>
      <c r="O55" s="151"/>
      <c r="P55" s="150">
        <f>ROUND(IF(G55&gt;=0,(J55+L55)/2," "),2)</f>
        <v>0</v>
      </c>
      <c r="Q55" s="151"/>
      <c r="R55" s="166"/>
      <c r="S55" s="167"/>
      <c r="T55" s="152">
        <f>ROUND((F54+F56)/2,2)</f>
        <v>0</v>
      </c>
      <c r="U55" s="152"/>
      <c r="V55" s="152">
        <f>ABS(C56-C54)</f>
        <v>7.5</v>
      </c>
      <c r="W55" s="152"/>
      <c r="X55" s="153">
        <f>ROUND(T55*V55,2)</f>
        <v>0</v>
      </c>
      <c r="Y55" s="154"/>
      <c r="Z55" s="154"/>
      <c r="AA55" s="120" t="s">
        <v>63</v>
      </c>
      <c r="AB55" s="121"/>
      <c r="AC55" s="122"/>
      <c r="AD55" s="126" t="s">
        <v>64</v>
      </c>
      <c r="AE55" s="127"/>
      <c r="AF55" s="126"/>
      <c r="AG55" s="128"/>
      <c r="AH55" s="128"/>
      <c r="AI55" s="127"/>
    </row>
    <row r="56" spans="1:35">
      <c r="A56" s="98">
        <v>21</v>
      </c>
      <c r="B56" s="135">
        <v>0</v>
      </c>
      <c r="C56" s="137">
        <f>B9-B56</f>
        <v>265.8</v>
      </c>
      <c r="D56" s="139"/>
      <c r="E56" s="139"/>
      <c r="F56" s="142">
        <f>ROUND((D56+E56)/2,2)</f>
        <v>0</v>
      </c>
      <c r="G56" s="37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52"/>
      <c r="U56" s="152"/>
      <c r="V56" s="152"/>
      <c r="W56" s="152"/>
      <c r="X56" s="154"/>
      <c r="Y56" s="38"/>
      <c r="Z56" s="39"/>
      <c r="AA56" s="123"/>
      <c r="AB56" s="124"/>
      <c r="AC56" s="125"/>
      <c r="AD56" s="126" t="s">
        <v>65</v>
      </c>
      <c r="AE56" s="127"/>
      <c r="AF56" s="126"/>
      <c r="AG56" s="128"/>
      <c r="AH56" s="128"/>
      <c r="AI56" s="127"/>
    </row>
    <row r="57" spans="1:35">
      <c r="A57" s="99"/>
      <c r="B57" s="136"/>
      <c r="C57" s="138"/>
      <c r="D57" s="140"/>
      <c r="E57" s="140"/>
      <c r="F57" s="143"/>
      <c r="G57" s="40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98"/>
      <c r="U57" s="199"/>
      <c r="V57" s="198"/>
      <c r="W57" s="199"/>
      <c r="X57" s="153"/>
      <c r="Y57" s="41"/>
      <c r="Z57" s="42"/>
      <c r="AA57" s="181" t="s">
        <v>66</v>
      </c>
      <c r="AB57" s="184" t="s">
        <v>67</v>
      </c>
      <c r="AC57" s="185"/>
      <c r="AD57" s="185"/>
      <c r="AE57" s="185"/>
      <c r="AF57" s="186"/>
      <c r="AG57" s="48"/>
      <c r="AH57" s="187"/>
      <c r="AI57" s="188"/>
    </row>
    <row r="58" spans="1:35">
      <c r="A58" s="98"/>
      <c r="B58" s="135"/>
      <c r="C58" s="137"/>
      <c r="D58" s="139"/>
      <c r="E58" s="139"/>
      <c r="F58" s="142"/>
      <c r="G58" s="33"/>
      <c r="H58" s="146"/>
      <c r="I58" s="147"/>
      <c r="J58" s="146"/>
      <c r="K58" s="147"/>
      <c r="L58" s="146"/>
      <c r="M58" s="147"/>
      <c r="N58" s="146"/>
      <c r="O58" s="147"/>
      <c r="P58" s="146"/>
      <c r="Q58" s="147"/>
      <c r="R58" s="164"/>
      <c r="S58" s="165"/>
      <c r="T58" s="200"/>
      <c r="U58" s="201"/>
      <c r="V58" s="200"/>
      <c r="W58" s="201"/>
      <c r="X58" s="154"/>
      <c r="Y58" s="153"/>
      <c r="Z58" s="153"/>
      <c r="AA58" s="182"/>
      <c r="AB58" s="184" t="s">
        <v>68</v>
      </c>
      <c r="AC58" s="185"/>
      <c r="AD58" s="185"/>
      <c r="AE58" s="185"/>
      <c r="AF58" s="186"/>
      <c r="AG58" s="49"/>
      <c r="AH58" s="187"/>
      <c r="AI58" s="188"/>
    </row>
    <row r="59" spans="1:35">
      <c r="A59" s="99"/>
      <c r="B59" s="136"/>
      <c r="C59" s="138"/>
      <c r="D59" s="140"/>
      <c r="E59" s="140"/>
      <c r="F59" s="143"/>
      <c r="G59" s="34"/>
      <c r="H59" s="150"/>
      <c r="I59" s="151"/>
      <c r="J59" s="150"/>
      <c r="K59" s="151"/>
      <c r="L59" s="150"/>
      <c r="M59" s="151"/>
      <c r="N59" s="150"/>
      <c r="O59" s="151"/>
      <c r="P59" s="150"/>
      <c r="Q59" s="151"/>
      <c r="R59" s="166"/>
      <c r="S59" s="167"/>
      <c r="T59" s="152"/>
      <c r="U59" s="152"/>
      <c r="V59" s="152"/>
      <c r="W59" s="152"/>
      <c r="X59" s="153"/>
      <c r="Y59" s="154"/>
      <c r="Z59" s="154"/>
      <c r="AA59" s="183"/>
      <c r="AB59" s="184" t="s">
        <v>69</v>
      </c>
      <c r="AC59" s="185"/>
      <c r="AD59" s="185"/>
      <c r="AE59" s="185"/>
      <c r="AF59" s="186"/>
      <c r="AG59" s="50"/>
      <c r="AH59" s="187"/>
      <c r="AI59" s="188"/>
    </row>
    <row r="60" spans="1:35">
      <c r="A60" s="98"/>
      <c r="B60" s="135"/>
      <c r="C60" s="137"/>
      <c r="D60" s="139"/>
      <c r="E60" s="139"/>
      <c r="F60" s="142"/>
      <c r="G60" s="37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52"/>
      <c r="U60" s="152"/>
      <c r="V60" s="152"/>
      <c r="W60" s="152"/>
      <c r="X60" s="154"/>
      <c r="Y60" s="38"/>
      <c r="Z60" s="39"/>
      <c r="AA60" s="192" t="s">
        <v>70</v>
      </c>
      <c r="AB60" s="193"/>
      <c r="AC60" s="43"/>
      <c r="AD60" s="43"/>
      <c r="AE60" s="43"/>
      <c r="AF60" s="43"/>
      <c r="AG60" s="43"/>
      <c r="AH60" s="43"/>
      <c r="AI60" s="32"/>
    </row>
    <row r="61" spans="1:35">
      <c r="A61" s="99"/>
      <c r="B61" s="136"/>
      <c r="C61" s="138"/>
      <c r="D61" s="140"/>
      <c r="E61" s="140"/>
      <c r="F61" s="143"/>
      <c r="G61" s="40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52"/>
      <c r="U61" s="152"/>
      <c r="V61" s="152"/>
      <c r="W61" s="152"/>
      <c r="X61" s="153"/>
      <c r="Y61" s="41"/>
      <c r="Z61" s="42"/>
      <c r="AA61" s="75"/>
      <c r="AB61" s="76"/>
      <c r="AC61" s="76"/>
      <c r="AD61" s="76"/>
      <c r="AE61" s="76"/>
      <c r="AF61" s="76"/>
      <c r="AG61" s="48"/>
      <c r="AH61" s="48"/>
      <c r="AI61" s="60"/>
    </row>
    <row r="62" spans="1:35">
      <c r="A62" s="98"/>
      <c r="B62" s="135"/>
      <c r="C62" s="137"/>
      <c r="D62" s="139"/>
      <c r="E62" s="139"/>
      <c r="F62" s="142"/>
      <c r="G62" s="33"/>
      <c r="H62" s="146"/>
      <c r="I62" s="147"/>
      <c r="J62" s="146"/>
      <c r="K62" s="147"/>
      <c r="L62" s="146"/>
      <c r="M62" s="147"/>
      <c r="N62" s="146"/>
      <c r="O62" s="147"/>
      <c r="P62" s="146"/>
      <c r="Q62" s="147"/>
      <c r="R62" s="164"/>
      <c r="S62" s="165"/>
      <c r="T62" s="152"/>
      <c r="U62" s="152"/>
      <c r="V62" s="152"/>
      <c r="W62" s="152"/>
      <c r="X62" s="154"/>
      <c r="Y62" s="153"/>
      <c r="Z62" s="153"/>
      <c r="AA62" s="75"/>
      <c r="AB62" s="76"/>
      <c r="AC62" s="77"/>
      <c r="AD62" s="77"/>
      <c r="AE62" s="77"/>
      <c r="AF62" s="77"/>
      <c r="AG62" s="78"/>
      <c r="AH62" s="78"/>
      <c r="AI62" s="60"/>
    </row>
    <row r="63" spans="1:35">
      <c r="A63" s="99"/>
      <c r="B63" s="136"/>
      <c r="C63" s="138"/>
      <c r="D63" s="140"/>
      <c r="E63" s="140"/>
      <c r="F63" s="143"/>
      <c r="G63" s="34"/>
      <c r="H63" s="150"/>
      <c r="I63" s="151"/>
      <c r="J63" s="150"/>
      <c r="K63" s="151"/>
      <c r="L63" s="150"/>
      <c r="M63" s="151"/>
      <c r="N63" s="150"/>
      <c r="O63" s="151"/>
      <c r="P63" s="150"/>
      <c r="Q63" s="151"/>
      <c r="R63" s="166"/>
      <c r="S63" s="167"/>
      <c r="T63" s="152"/>
      <c r="U63" s="152"/>
      <c r="V63" s="152"/>
      <c r="W63" s="152"/>
      <c r="X63" s="152"/>
      <c r="Y63" s="154"/>
      <c r="Z63" s="154"/>
      <c r="AA63" s="79"/>
      <c r="AB63" s="71"/>
      <c r="AC63" s="71"/>
      <c r="AD63" s="51"/>
      <c r="AE63" s="51"/>
      <c r="AF63" s="51"/>
      <c r="AG63" s="51"/>
      <c r="AH63" s="48"/>
      <c r="AI63" s="60"/>
    </row>
    <row r="64" spans="1:35">
      <c r="A64" s="61"/>
      <c r="B64" s="62"/>
      <c r="C64" s="63"/>
      <c r="D64" s="64"/>
      <c r="E64" s="65"/>
      <c r="F64" s="66"/>
      <c r="G64" s="28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52"/>
      <c r="U64" s="152"/>
      <c r="V64" s="152"/>
      <c r="W64" s="152"/>
      <c r="X64" s="152"/>
      <c r="Y64" s="29"/>
      <c r="Z64" s="30"/>
      <c r="AA64" s="67"/>
      <c r="AB64" s="80"/>
      <c r="AC64" s="69"/>
      <c r="AD64" s="69"/>
      <c r="AE64" s="69"/>
      <c r="AF64" s="69"/>
      <c r="AG64" s="69"/>
      <c r="AH64" s="46"/>
      <c r="AI64" s="36"/>
    </row>
  </sheetData>
  <mergeCells count="679">
    <mergeCell ref="T63:U64"/>
    <mergeCell ref="V63:W64"/>
    <mergeCell ref="X63:X64"/>
    <mergeCell ref="H64:I64"/>
    <mergeCell ref="J64:K64"/>
    <mergeCell ref="L64:M64"/>
    <mergeCell ref="N64:O64"/>
    <mergeCell ref="P64:Q64"/>
    <mergeCell ref="R64:S64"/>
    <mergeCell ref="A62:A63"/>
    <mergeCell ref="B62:B63"/>
    <mergeCell ref="C62:C63"/>
    <mergeCell ref="D62:D63"/>
    <mergeCell ref="E62:E63"/>
    <mergeCell ref="F62:F63"/>
    <mergeCell ref="H62:I62"/>
    <mergeCell ref="J62:K62"/>
    <mergeCell ref="L62:M62"/>
    <mergeCell ref="H63:I63"/>
    <mergeCell ref="J63:K63"/>
    <mergeCell ref="L63:M63"/>
    <mergeCell ref="L60:M60"/>
    <mergeCell ref="N60:O60"/>
    <mergeCell ref="P60:Q60"/>
    <mergeCell ref="T59:U60"/>
    <mergeCell ref="V59:W60"/>
    <mergeCell ref="X59:X60"/>
    <mergeCell ref="R60:S60"/>
    <mergeCell ref="AA60:AB60"/>
    <mergeCell ref="H61:I61"/>
    <mergeCell ref="J61:K61"/>
    <mergeCell ref="L61:M61"/>
    <mergeCell ref="N61:O61"/>
    <mergeCell ref="P61:Q61"/>
    <mergeCell ref="R61:S61"/>
    <mergeCell ref="T61:U62"/>
    <mergeCell ref="V61:W62"/>
    <mergeCell ref="N62:O62"/>
    <mergeCell ref="P62:Q62"/>
    <mergeCell ref="R62:S63"/>
    <mergeCell ref="Y62:Y63"/>
    <mergeCell ref="Z62:Z63"/>
    <mergeCell ref="N63:O63"/>
    <mergeCell ref="P63:Q63"/>
    <mergeCell ref="X61:X62"/>
    <mergeCell ref="A60:A61"/>
    <mergeCell ref="B60:B61"/>
    <mergeCell ref="C60:C61"/>
    <mergeCell ref="D60:D61"/>
    <mergeCell ref="E60:E61"/>
    <mergeCell ref="R58:S59"/>
    <mergeCell ref="Y58:Y59"/>
    <mergeCell ref="Z58:Z59"/>
    <mergeCell ref="AB58:AF58"/>
    <mergeCell ref="H59:I59"/>
    <mergeCell ref="J59:K59"/>
    <mergeCell ref="L59:M59"/>
    <mergeCell ref="N59:O59"/>
    <mergeCell ref="P59:Q59"/>
    <mergeCell ref="F58:F59"/>
    <mergeCell ref="H58:I58"/>
    <mergeCell ref="J58:K58"/>
    <mergeCell ref="L58:M58"/>
    <mergeCell ref="N58:O58"/>
    <mergeCell ref="P58:Q58"/>
    <mergeCell ref="V57:W58"/>
    <mergeCell ref="F60:F61"/>
    <mergeCell ref="H60:I60"/>
    <mergeCell ref="J60:K60"/>
    <mergeCell ref="AA57:AA59"/>
    <mergeCell ref="AB57:AF57"/>
    <mergeCell ref="AH57:AI57"/>
    <mergeCell ref="A58:A59"/>
    <mergeCell ref="B58:B59"/>
    <mergeCell ref="C58:C59"/>
    <mergeCell ref="D58:D59"/>
    <mergeCell ref="E58:E59"/>
    <mergeCell ref="F56:F57"/>
    <mergeCell ref="A56:A57"/>
    <mergeCell ref="B56:B57"/>
    <mergeCell ref="C56:C57"/>
    <mergeCell ref="D56:D57"/>
    <mergeCell ref="E56:E57"/>
    <mergeCell ref="AB59:AF59"/>
    <mergeCell ref="AH59:AI59"/>
    <mergeCell ref="AH58:AI58"/>
    <mergeCell ref="AD56:AE56"/>
    <mergeCell ref="AF56:AI56"/>
    <mergeCell ref="H57:I57"/>
    <mergeCell ref="J57:K57"/>
    <mergeCell ref="L57:M57"/>
    <mergeCell ref="N57:O57"/>
    <mergeCell ref="P57:Q57"/>
    <mergeCell ref="R57:S57"/>
    <mergeCell ref="T57:U58"/>
    <mergeCell ref="H56:I56"/>
    <mergeCell ref="J56:K56"/>
    <mergeCell ref="L56:M56"/>
    <mergeCell ref="N56:O56"/>
    <mergeCell ref="P56:Q56"/>
    <mergeCell ref="V55:W56"/>
    <mergeCell ref="X55:X56"/>
    <mergeCell ref="AA55:AC56"/>
    <mergeCell ref="AD55:AE55"/>
    <mergeCell ref="AF55:AI55"/>
    <mergeCell ref="R54:S55"/>
    <mergeCell ref="Y54:Y55"/>
    <mergeCell ref="Z54:Z55"/>
    <mergeCell ref="AF54:AI54"/>
    <mergeCell ref="X57:X58"/>
    <mergeCell ref="H55:I55"/>
    <mergeCell ref="J55:K55"/>
    <mergeCell ref="L55:M55"/>
    <mergeCell ref="N55:O55"/>
    <mergeCell ref="P55:Q55"/>
    <mergeCell ref="T55:U56"/>
    <mergeCell ref="F54:F55"/>
    <mergeCell ref="H54:I54"/>
    <mergeCell ref="J54:K54"/>
    <mergeCell ref="L54:M54"/>
    <mergeCell ref="N54:O54"/>
    <mergeCell ref="P54:Q54"/>
    <mergeCell ref="T53:U54"/>
    <mergeCell ref="R56:S56"/>
    <mergeCell ref="AB52:AE52"/>
    <mergeCell ref="AF52:AI52"/>
    <mergeCell ref="AB51:AE51"/>
    <mergeCell ref="AF51:AI51"/>
    <mergeCell ref="A52:A53"/>
    <mergeCell ref="B52:B53"/>
    <mergeCell ref="C52:C53"/>
    <mergeCell ref="D52:D53"/>
    <mergeCell ref="E52:E53"/>
    <mergeCell ref="F52:F53"/>
    <mergeCell ref="H52:I52"/>
    <mergeCell ref="J52:K52"/>
    <mergeCell ref="V53:W54"/>
    <mergeCell ref="X53:X54"/>
    <mergeCell ref="AB53:AE54"/>
    <mergeCell ref="AF53:AI53"/>
    <mergeCell ref="A54:A55"/>
    <mergeCell ref="B54:B55"/>
    <mergeCell ref="C54:C55"/>
    <mergeCell ref="D54:D55"/>
    <mergeCell ref="E54:E55"/>
    <mergeCell ref="H53:I53"/>
    <mergeCell ref="J53:K53"/>
    <mergeCell ref="L53:M53"/>
    <mergeCell ref="AA51:AA54"/>
    <mergeCell ref="L50:M50"/>
    <mergeCell ref="N50:O50"/>
    <mergeCell ref="P50:Q50"/>
    <mergeCell ref="R50:S51"/>
    <mergeCell ref="Y50:Y51"/>
    <mergeCell ref="Z50:Z51"/>
    <mergeCell ref="L52:M52"/>
    <mergeCell ref="N52:O52"/>
    <mergeCell ref="P52:Q52"/>
    <mergeCell ref="R52:S52"/>
    <mergeCell ref="N53:O53"/>
    <mergeCell ref="P53:Q53"/>
    <mergeCell ref="R53:S53"/>
    <mergeCell ref="AE49:AG49"/>
    <mergeCell ref="A50:A51"/>
    <mergeCell ref="B50:B51"/>
    <mergeCell ref="C50:C51"/>
    <mergeCell ref="D50:D51"/>
    <mergeCell ref="E50:E51"/>
    <mergeCell ref="F50:F51"/>
    <mergeCell ref="H50:I50"/>
    <mergeCell ref="J50:K50"/>
    <mergeCell ref="A48:A49"/>
    <mergeCell ref="B48:B49"/>
    <mergeCell ref="C48:C49"/>
    <mergeCell ref="D48:D49"/>
    <mergeCell ref="E48:E49"/>
    <mergeCell ref="F48:F49"/>
    <mergeCell ref="AE50:AG50"/>
    <mergeCell ref="H51:I51"/>
    <mergeCell ref="J51:K51"/>
    <mergeCell ref="L51:M51"/>
    <mergeCell ref="N51:O51"/>
    <mergeCell ref="P51:Q51"/>
    <mergeCell ref="T51:U52"/>
    <mergeCell ref="V51:W52"/>
    <mergeCell ref="X51:X52"/>
    <mergeCell ref="AE48:AG48"/>
    <mergeCell ref="H49:I49"/>
    <mergeCell ref="J49:K49"/>
    <mergeCell ref="L49:M49"/>
    <mergeCell ref="N49:O49"/>
    <mergeCell ref="P49:Q49"/>
    <mergeCell ref="R49:S49"/>
    <mergeCell ref="T49:U50"/>
    <mergeCell ref="V49:W50"/>
    <mergeCell ref="X49:X50"/>
    <mergeCell ref="J48:K48"/>
    <mergeCell ref="L48:M48"/>
    <mergeCell ref="N48:O48"/>
    <mergeCell ref="P48:Q48"/>
    <mergeCell ref="R48:S48"/>
    <mergeCell ref="AA48:AD48"/>
    <mergeCell ref="V47:W48"/>
    <mergeCell ref="X47:X48"/>
    <mergeCell ref="AE47:AG47"/>
    <mergeCell ref="H48:I48"/>
    <mergeCell ref="Y46:Y47"/>
    <mergeCell ref="Z46:Z47"/>
    <mergeCell ref="AE46:AG46"/>
    <mergeCell ref="AA49:AD49"/>
    <mergeCell ref="N47:O47"/>
    <mergeCell ref="P47:Q47"/>
    <mergeCell ref="T47:U48"/>
    <mergeCell ref="H46:I46"/>
    <mergeCell ref="J46:K46"/>
    <mergeCell ref="L46:M46"/>
    <mergeCell ref="N46:O46"/>
    <mergeCell ref="P46:Q46"/>
    <mergeCell ref="R46:S47"/>
    <mergeCell ref="A46:A47"/>
    <mergeCell ref="B46:B47"/>
    <mergeCell ref="C46:C47"/>
    <mergeCell ref="D46:D47"/>
    <mergeCell ref="E46:E47"/>
    <mergeCell ref="F46:F47"/>
    <mergeCell ref="H45:I45"/>
    <mergeCell ref="J45:K45"/>
    <mergeCell ref="L45:M45"/>
    <mergeCell ref="H47:I47"/>
    <mergeCell ref="J47:K47"/>
    <mergeCell ref="L47:M47"/>
    <mergeCell ref="P41:Q41"/>
    <mergeCell ref="R41:S41"/>
    <mergeCell ref="H44:I44"/>
    <mergeCell ref="J44:K44"/>
    <mergeCell ref="L44:M44"/>
    <mergeCell ref="N44:O44"/>
    <mergeCell ref="P44:Q44"/>
    <mergeCell ref="R44:S44"/>
    <mergeCell ref="A44:A45"/>
    <mergeCell ref="B44:B45"/>
    <mergeCell ref="C44:C45"/>
    <mergeCell ref="D44:D45"/>
    <mergeCell ref="E44:E45"/>
    <mergeCell ref="F44:F45"/>
    <mergeCell ref="N45:O45"/>
    <mergeCell ref="P45:Q45"/>
    <mergeCell ref="R45:S45"/>
    <mergeCell ref="AC43:AD43"/>
    <mergeCell ref="AE43:AI43"/>
    <mergeCell ref="AA44:AD46"/>
    <mergeCell ref="AE44:AG44"/>
    <mergeCell ref="AH44:AI44"/>
    <mergeCell ref="T45:U46"/>
    <mergeCell ref="R42:S43"/>
    <mergeCell ref="Y42:Y43"/>
    <mergeCell ref="Z42:Z43"/>
    <mergeCell ref="AA42:AB42"/>
    <mergeCell ref="AC42:AD42"/>
    <mergeCell ref="AE42:AI42"/>
    <mergeCell ref="T41:U42"/>
    <mergeCell ref="V41:W42"/>
    <mergeCell ref="X41:X42"/>
    <mergeCell ref="AC41:AD41"/>
    <mergeCell ref="AE41:AI41"/>
    <mergeCell ref="AH46:AI46"/>
    <mergeCell ref="V45:W46"/>
    <mergeCell ref="X45:X46"/>
    <mergeCell ref="AE45:AG45"/>
    <mergeCell ref="AH45:AI45"/>
    <mergeCell ref="P42:Q42"/>
    <mergeCell ref="H43:I43"/>
    <mergeCell ref="J43:K43"/>
    <mergeCell ref="L43:M43"/>
    <mergeCell ref="N43:O43"/>
    <mergeCell ref="P43:Q43"/>
    <mergeCell ref="T43:U44"/>
    <mergeCell ref="V43:W44"/>
    <mergeCell ref="X43:X44"/>
    <mergeCell ref="A42:A43"/>
    <mergeCell ref="B42:B43"/>
    <mergeCell ref="C42:C43"/>
    <mergeCell ref="D42:D43"/>
    <mergeCell ref="E42:E43"/>
    <mergeCell ref="H41:I41"/>
    <mergeCell ref="J41:K41"/>
    <mergeCell ref="L41:M41"/>
    <mergeCell ref="N41:O41"/>
    <mergeCell ref="F42:F43"/>
    <mergeCell ref="H42:I42"/>
    <mergeCell ref="J42:K42"/>
    <mergeCell ref="L42:M42"/>
    <mergeCell ref="N42:O42"/>
    <mergeCell ref="AA39:AD40"/>
    <mergeCell ref="AE39:AF39"/>
    <mergeCell ref="AG39:AI39"/>
    <mergeCell ref="J40:K40"/>
    <mergeCell ref="L40:M40"/>
    <mergeCell ref="N40:O40"/>
    <mergeCell ref="AE40:AF40"/>
    <mergeCell ref="AG40:AI40"/>
    <mergeCell ref="AA38:AD38"/>
    <mergeCell ref="AE38:AI38"/>
    <mergeCell ref="T38:Y38"/>
    <mergeCell ref="Z38:Z40"/>
    <mergeCell ref="T39:U40"/>
    <mergeCell ref="V39:W40"/>
    <mergeCell ref="X39:X40"/>
    <mergeCell ref="Y39:Y40"/>
    <mergeCell ref="D39:D40"/>
    <mergeCell ref="E39:E40"/>
    <mergeCell ref="F39:F40"/>
    <mergeCell ref="G39:G40"/>
    <mergeCell ref="H39:I40"/>
    <mergeCell ref="J39:O39"/>
    <mergeCell ref="P39:Q40"/>
    <mergeCell ref="R39:S40"/>
    <mergeCell ref="A38:A40"/>
    <mergeCell ref="C38:C40"/>
    <mergeCell ref="D38:F38"/>
    <mergeCell ref="G38:S38"/>
    <mergeCell ref="AG35:AH35"/>
    <mergeCell ref="H37:I37"/>
    <mergeCell ref="J37:K37"/>
    <mergeCell ref="L37:M37"/>
    <mergeCell ref="N37:O37"/>
    <mergeCell ref="P37:Q37"/>
    <mergeCell ref="R37:S37"/>
    <mergeCell ref="T37:Z37"/>
    <mergeCell ref="AA37:AD37"/>
    <mergeCell ref="AE37:AI37"/>
    <mergeCell ref="A34:C34"/>
    <mergeCell ref="D34:F34"/>
    <mergeCell ref="G34:H34"/>
    <mergeCell ref="I34:W34"/>
    <mergeCell ref="A35:C35"/>
    <mergeCell ref="D35:F35"/>
    <mergeCell ref="G35:H35"/>
    <mergeCell ref="H32:I32"/>
    <mergeCell ref="J32:K32"/>
    <mergeCell ref="L32:M32"/>
    <mergeCell ref="N32:O32"/>
    <mergeCell ref="P32:Q32"/>
    <mergeCell ref="R32:S32"/>
    <mergeCell ref="H31:I31"/>
    <mergeCell ref="J31:K31"/>
    <mergeCell ref="L31:M31"/>
    <mergeCell ref="N31:O31"/>
    <mergeCell ref="P31:Q31"/>
    <mergeCell ref="T31:U32"/>
    <mergeCell ref="V31:W32"/>
    <mergeCell ref="X31:X32"/>
    <mergeCell ref="H30:I30"/>
    <mergeCell ref="J30:K30"/>
    <mergeCell ref="L30:M30"/>
    <mergeCell ref="N30:O30"/>
    <mergeCell ref="P30:Q30"/>
    <mergeCell ref="R30:S31"/>
    <mergeCell ref="V29:W30"/>
    <mergeCell ref="X29:X30"/>
    <mergeCell ref="A30:A31"/>
    <mergeCell ref="B30:B31"/>
    <mergeCell ref="C30:C31"/>
    <mergeCell ref="D30:D31"/>
    <mergeCell ref="E30:E31"/>
    <mergeCell ref="F30:F31"/>
    <mergeCell ref="R28:S28"/>
    <mergeCell ref="AA28:AB28"/>
    <mergeCell ref="AD28:AF28"/>
    <mergeCell ref="H29:I29"/>
    <mergeCell ref="J29:K29"/>
    <mergeCell ref="L29:M29"/>
    <mergeCell ref="N29:O29"/>
    <mergeCell ref="P29:Q29"/>
    <mergeCell ref="R29:S29"/>
    <mergeCell ref="T29:U30"/>
    <mergeCell ref="F28:F29"/>
    <mergeCell ref="H28:I28"/>
    <mergeCell ref="J28:K28"/>
    <mergeCell ref="L28:M28"/>
    <mergeCell ref="N28:O28"/>
    <mergeCell ref="P28:Q28"/>
    <mergeCell ref="Y30:Y31"/>
    <mergeCell ref="Z30:Z31"/>
    <mergeCell ref="C28:C29"/>
    <mergeCell ref="D28:D29"/>
    <mergeCell ref="E28:E29"/>
    <mergeCell ref="R26:S27"/>
    <mergeCell ref="Y26:Y27"/>
    <mergeCell ref="Z26:Z27"/>
    <mergeCell ref="AB26:AF26"/>
    <mergeCell ref="AH26:AI26"/>
    <mergeCell ref="H27:I27"/>
    <mergeCell ref="J27:K27"/>
    <mergeCell ref="L27:M27"/>
    <mergeCell ref="N27:O27"/>
    <mergeCell ref="P27:Q27"/>
    <mergeCell ref="F26:F27"/>
    <mergeCell ref="H26:I26"/>
    <mergeCell ref="J26:K26"/>
    <mergeCell ref="L26:M26"/>
    <mergeCell ref="AA29:AC29"/>
    <mergeCell ref="AD29:AF29"/>
    <mergeCell ref="P26:Q26"/>
    <mergeCell ref="V25:W26"/>
    <mergeCell ref="X25:X26"/>
    <mergeCell ref="AA25:AA27"/>
    <mergeCell ref="AB25:AF25"/>
    <mergeCell ref="AH25:AI25"/>
    <mergeCell ref="A26:A27"/>
    <mergeCell ref="B26:B27"/>
    <mergeCell ref="C26:C27"/>
    <mergeCell ref="D26:D27"/>
    <mergeCell ref="E26:E27"/>
    <mergeCell ref="F24:F25"/>
    <mergeCell ref="A24:A25"/>
    <mergeCell ref="B24:B25"/>
    <mergeCell ref="C24:C25"/>
    <mergeCell ref="D24:D25"/>
    <mergeCell ref="E24:E25"/>
    <mergeCell ref="T27:U28"/>
    <mergeCell ref="V27:W28"/>
    <mergeCell ref="X27:X28"/>
    <mergeCell ref="AB27:AF27"/>
    <mergeCell ref="AH27:AI27"/>
    <mergeCell ref="A28:A29"/>
    <mergeCell ref="B28:B29"/>
    <mergeCell ref="AD24:AE24"/>
    <mergeCell ref="AF24:AI24"/>
    <mergeCell ref="H25:I25"/>
    <mergeCell ref="J25:K25"/>
    <mergeCell ref="L25:M25"/>
    <mergeCell ref="N25:O25"/>
    <mergeCell ref="P25:Q25"/>
    <mergeCell ref="R25:S25"/>
    <mergeCell ref="T25:U26"/>
    <mergeCell ref="H24:I24"/>
    <mergeCell ref="J24:K24"/>
    <mergeCell ref="L24:M24"/>
    <mergeCell ref="N24:O24"/>
    <mergeCell ref="P24:Q24"/>
    <mergeCell ref="V23:W24"/>
    <mergeCell ref="X23:X24"/>
    <mergeCell ref="AA23:AC24"/>
    <mergeCell ref="AD23:AE23"/>
    <mergeCell ref="AF23:AI23"/>
    <mergeCell ref="R22:S23"/>
    <mergeCell ref="Y22:Y23"/>
    <mergeCell ref="Z22:Z23"/>
    <mergeCell ref="AF22:AI22"/>
    <mergeCell ref="N26:O26"/>
    <mergeCell ref="H23:I23"/>
    <mergeCell ref="J23:K23"/>
    <mergeCell ref="L23:M23"/>
    <mergeCell ref="N23:O23"/>
    <mergeCell ref="P23:Q23"/>
    <mergeCell ref="T23:U24"/>
    <mergeCell ref="F22:F23"/>
    <mergeCell ref="H22:I22"/>
    <mergeCell ref="J22:K22"/>
    <mergeCell ref="L22:M22"/>
    <mergeCell ref="N22:O22"/>
    <mergeCell ref="P22:Q22"/>
    <mergeCell ref="T21:U22"/>
    <mergeCell ref="R24:S24"/>
    <mergeCell ref="AB20:AE20"/>
    <mergeCell ref="AF20:AI20"/>
    <mergeCell ref="AB19:AE19"/>
    <mergeCell ref="AF19:AI19"/>
    <mergeCell ref="A20:A21"/>
    <mergeCell ref="B20:B21"/>
    <mergeCell ref="C20:C21"/>
    <mergeCell ref="D20:D21"/>
    <mergeCell ref="E20:E21"/>
    <mergeCell ref="F20:F21"/>
    <mergeCell ref="H20:I20"/>
    <mergeCell ref="J20:K20"/>
    <mergeCell ref="V21:W22"/>
    <mergeCell ref="X21:X22"/>
    <mergeCell ref="AB21:AE22"/>
    <mergeCell ref="AF21:AI21"/>
    <mergeCell ref="A22:A23"/>
    <mergeCell ref="B22:B23"/>
    <mergeCell ref="C22:C23"/>
    <mergeCell ref="D22:D23"/>
    <mergeCell ref="E22:E23"/>
    <mergeCell ref="H21:I21"/>
    <mergeCell ref="J21:K21"/>
    <mergeCell ref="L21:M21"/>
    <mergeCell ref="AA19:AA22"/>
    <mergeCell ref="L18:M18"/>
    <mergeCell ref="N18:O18"/>
    <mergeCell ref="P18:Q18"/>
    <mergeCell ref="R18:S19"/>
    <mergeCell ref="Y18:Y19"/>
    <mergeCell ref="Z18:Z19"/>
    <mergeCell ref="L20:M20"/>
    <mergeCell ref="N20:O20"/>
    <mergeCell ref="P20:Q20"/>
    <mergeCell ref="R20:S20"/>
    <mergeCell ref="N21:O21"/>
    <mergeCell ref="P21:Q21"/>
    <mergeCell ref="R21:S21"/>
    <mergeCell ref="AE17:AG17"/>
    <mergeCell ref="A18:A19"/>
    <mergeCell ref="B18:B19"/>
    <mergeCell ref="C18:C19"/>
    <mergeCell ref="D18:D19"/>
    <mergeCell ref="E18:E19"/>
    <mergeCell ref="F18:F19"/>
    <mergeCell ref="H18:I18"/>
    <mergeCell ref="J18:K18"/>
    <mergeCell ref="A16:A17"/>
    <mergeCell ref="B16:B17"/>
    <mergeCell ref="C16:C17"/>
    <mergeCell ref="D16:D17"/>
    <mergeCell ref="E16:E17"/>
    <mergeCell ref="F16:F17"/>
    <mergeCell ref="AE18:AG18"/>
    <mergeCell ref="H19:I19"/>
    <mergeCell ref="J19:K19"/>
    <mergeCell ref="L19:M19"/>
    <mergeCell ref="N19:O19"/>
    <mergeCell ref="P19:Q19"/>
    <mergeCell ref="T19:U20"/>
    <mergeCell ref="V19:W20"/>
    <mergeCell ref="X19:X20"/>
    <mergeCell ref="AE16:AG16"/>
    <mergeCell ref="H17:I17"/>
    <mergeCell ref="J17:K17"/>
    <mergeCell ref="L17:M17"/>
    <mergeCell ref="N17:O17"/>
    <mergeCell ref="P17:Q17"/>
    <mergeCell ref="R17:S17"/>
    <mergeCell ref="T17:U18"/>
    <mergeCell ref="V17:W18"/>
    <mergeCell ref="X17:X18"/>
    <mergeCell ref="J16:K16"/>
    <mergeCell ref="L16:M16"/>
    <mergeCell ref="N16:O16"/>
    <mergeCell ref="P16:Q16"/>
    <mergeCell ref="R16:S16"/>
    <mergeCell ref="AA16:AD16"/>
    <mergeCell ref="V15:W16"/>
    <mergeCell ref="X15:X16"/>
    <mergeCell ref="AE15:AG15"/>
    <mergeCell ref="H16:I16"/>
    <mergeCell ref="Y14:Y15"/>
    <mergeCell ref="Z14:Z15"/>
    <mergeCell ref="AE14:AG14"/>
    <mergeCell ref="AA17:AD17"/>
    <mergeCell ref="N15:O15"/>
    <mergeCell ref="P15:Q15"/>
    <mergeCell ref="T15:U16"/>
    <mergeCell ref="H14:I14"/>
    <mergeCell ref="J14:K14"/>
    <mergeCell ref="L14:M14"/>
    <mergeCell ref="N14:O14"/>
    <mergeCell ref="P14:Q14"/>
    <mergeCell ref="R14:S15"/>
    <mergeCell ref="A14:A15"/>
    <mergeCell ref="B14:B15"/>
    <mergeCell ref="C14:C15"/>
    <mergeCell ref="D14:D15"/>
    <mergeCell ref="E14:E15"/>
    <mergeCell ref="F14:F15"/>
    <mergeCell ref="H13:I13"/>
    <mergeCell ref="J13:K13"/>
    <mergeCell ref="L13:M13"/>
    <mergeCell ref="H15:I15"/>
    <mergeCell ref="J15:K15"/>
    <mergeCell ref="L15:M15"/>
    <mergeCell ref="P9:Q9"/>
    <mergeCell ref="R9:S9"/>
    <mergeCell ref="H12:I12"/>
    <mergeCell ref="J12:K12"/>
    <mergeCell ref="L12:M12"/>
    <mergeCell ref="N12:O12"/>
    <mergeCell ref="P12:Q12"/>
    <mergeCell ref="R12:S12"/>
    <mergeCell ref="A12:A13"/>
    <mergeCell ref="B12:B13"/>
    <mergeCell ref="C12:C13"/>
    <mergeCell ref="D12:D13"/>
    <mergeCell ref="E12:E13"/>
    <mergeCell ref="F12:F13"/>
    <mergeCell ref="N13:O13"/>
    <mergeCell ref="P13:Q13"/>
    <mergeCell ref="R13:S13"/>
    <mergeCell ref="AC11:AD11"/>
    <mergeCell ref="AE11:AI11"/>
    <mergeCell ref="AA12:AD14"/>
    <mergeCell ref="AE12:AG12"/>
    <mergeCell ref="AH12:AI12"/>
    <mergeCell ref="T13:U14"/>
    <mergeCell ref="R10:S11"/>
    <mergeCell ref="Y10:Y11"/>
    <mergeCell ref="Z10:Z11"/>
    <mergeCell ref="AA10:AB10"/>
    <mergeCell ref="AC10:AD10"/>
    <mergeCell ref="AE10:AI10"/>
    <mergeCell ref="T9:U10"/>
    <mergeCell ref="V9:W10"/>
    <mergeCell ref="X9:X10"/>
    <mergeCell ref="AC9:AD9"/>
    <mergeCell ref="AE9:AI9"/>
    <mergeCell ref="AH14:AI14"/>
    <mergeCell ref="V13:W14"/>
    <mergeCell ref="X13:X14"/>
    <mergeCell ref="AE13:AG13"/>
    <mergeCell ref="AH13:AI13"/>
    <mergeCell ref="P10:Q10"/>
    <mergeCell ref="H11:I11"/>
    <mergeCell ref="J11:K11"/>
    <mergeCell ref="L11:M11"/>
    <mergeCell ref="N11:O11"/>
    <mergeCell ref="P11:Q11"/>
    <mergeCell ref="T11:U12"/>
    <mergeCell ref="V11:W12"/>
    <mergeCell ref="X11:X12"/>
    <mergeCell ref="A10:A11"/>
    <mergeCell ref="B10:B11"/>
    <mergeCell ref="C10:C11"/>
    <mergeCell ref="D10:D11"/>
    <mergeCell ref="E10:E11"/>
    <mergeCell ref="H9:I9"/>
    <mergeCell ref="J9:K9"/>
    <mergeCell ref="L9:M9"/>
    <mergeCell ref="N9:O9"/>
    <mergeCell ref="F10:F11"/>
    <mergeCell ref="H10:I10"/>
    <mergeCell ref="J10:K10"/>
    <mergeCell ref="L10:M10"/>
    <mergeCell ref="N10:O10"/>
    <mergeCell ref="AA7:AD8"/>
    <mergeCell ref="AE7:AF7"/>
    <mergeCell ref="AG7:AI7"/>
    <mergeCell ref="J8:K8"/>
    <mergeCell ref="L8:M8"/>
    <mergeCell ref="N8:O8"/>
    <mergeCell ref="AE8:AF8"/>
    <mergeCell ref="AG8:AI8"/>
    <mergeCell ref="AA6:AD6"/>
    <mergeCell ref="AE6:AI6"/>
    <mergeCell ref="T6:Y6"/>
    <mergeCell ref="Z6:Z8"/>
    <mergeCell ref="T7:U8"/>
    <mergeCell ref="V7:W8"/>
    <mergeCell ref="X7:X8"/>
    <mergeCell ref="Y7:Y8"/>
    <mergeCell ref="D7:D8"/>
    <mergeCell ref="E7:E8"/>
    <mergeCell ref="F7:F8"/>
    <mergeCell ref="G7:G8"/>
    <mergeCell ref="H7:I8"/>
    <mergeCell ref="J7:O7"/>
    <mergeCell ref="P7:Q8"/>
    <mergeCell ref="R7:S8"/>
    <mergeCell ref="A6:A8"/>
    <mergeCell ref="C6:C8"/>
    <mergeCell ref="D6:F6"/>
    <mergeCell ref="G6:S6"/>
    <mergeCell ref="A2:C2"/>
    <mergeCell ref="D2:F2"/>
    <mergeCell ref="G2:H2"/>
    <mergeCell ref="I2:W2"/>
    <mergeCell ref="A3:C3"/>
    <mergeCell ref="D3:F3"/>
    <mergeCell ref="G3:H3"/>
    <mergeCell ref="AG3:AH3"/>
    <mergeCell ref="H5:I5"/>
    <mergeCell ref="J5:K5"/>
    <mergeCell ref="L5:M5"/>
    <mergeCell ref="N5:O5"/>
    <mergeCell ref="P5:Q5"/>
    <mergeCell ref="R5:S5"/>
    <mergeCell ref="T5:Z5"/>
    <mergeCell ref="AA5:AD5"/>
    <mergeCell ref="AE5:AI5"/>
  </mergeCells>
  <phoneticPr fontId="1"/>
  <dataValidations count="3">
    <dataValidation type="list" allowBlank="1" showInputMessage="1" showErrorMessage="1" sqref="AE10:AI10 AE65546:AI65546 AE131082:AI131082 AE196618:AI196618 AE262154:AI262154 AE327690:AI327690 AE393226:AI393226 AE458762:AI458762 AE524298:AI524298 AE589834:AI589834 AE655370:AI655370 AE720906:AI720906 AE786442:AI786442 AE851978:AI851978 AE917514:AI917514 AE983050:AI983050" xr:uid="{A3BE7DFE-C51A-4FC9-8439-0E1460896E69}">
      <formula1>"川上より,川下より,右岸より,左岸より"</formula1>
    </dataValidation>
    <dataValidation type="list" allowBlank="1" showInputMessage="1" showErrorMessage="1" sqref="AE11:AI11 AE65547:AI65547 AE131083:AI131083 AE196619:AI196619 AE262155:AI262155 AE327691:AI327691 AE393227:AI393227 AE458763:AI458763 AE524299:AI524299 AE589835:AI589835 AE655371:AI655371 AE720907:AI720907 AE786443:AI786443 AE851979:AI851979 AE917515:AI917515 AE983051:AI983051" xr:uid="{6F633B64-2D26-4F53-A954-D48203DA47AC}">
      <formula1>"弱風,強風,無風"</formula1>
    </dataValidation>
    <dataValidation type="list" allowBlank="1" showInputMessage="1" showErrorMessage="1" sqref="AE9:AI9 AE65545:AI65545 AE131081:AI131081 AE196617:AI196617 AE262153:AI262153 AE327689:AI327689 AE393225:AI393225 AE458761:AI458761 AE524297:AI524297 AE589833:AI589833 AE655369:AI655369 AE720905:AI720905 AE786441:AI786441 AE851977:AI851977 AE917513:AI917513 AE983049:AI983049" xr:uid="{842A7FA5-3188-4F29-B0F1-A6C9EED913A0}">
      <formula1>"晴れ,曇り,雨"</formula1>
    </dataValidation>
  </dataValidations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120A-F8A7-4C85-A59C-79857D89B684}">
  <dimension ref="A1:AI64"/>
  <sheetViews>
    <sheetView showGridLines="0" view="pageBreakPreview" zoomScaleNormal="100" zoomScaleSheetLayoutView="100" workbookViewId="0"/>
  </sheetViews>
  <sheetFormatPr defaultRowHeight="18"/>
  <cols>
    <col min="1" max="1" width="5.19921875" customWidth="1"/>
    <col min="2" max="2" width="5.19921875" style="81" customWidth="1"/>
    <col min="3" max="7" width="5.19921875" customWidth="1"/>
    <col min="8" max="23" width="2.59765625" customWidth="1"/>
    <col min="24" max="26" width="5.69921875" style="82" customWidth="1"/>
    <col min="27" max="27" width="2.8984375" customWidth="1"/>
    <col min="28" max="28" width="2.5" customWidth="1"/>
    <col min="29" max="30" width="2.796875" customWidth="1"/>
    <col min="31" max="31" width="3.5" customWidth="1"/>
    <col min="32" max="32" width="2.69921875" customWidth="1"/>
    <col min="33" max="33" width="1.09765625" customWidth="1"/>
    <col min="34" max="34" width="6.5" customWidth="1"/>
    <col min="35" max="35" width="7.09765625" customWidth="1"/>
  </cols>
  <sheetData>
    <row r="1" spans="1:35">
      <c r="A1" s="1" t="s">
        <v>81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s="83" t="s">
        <v>0</v>
      </c>
      <c r="B2" s="83"/>
      <c r="C2" s="83"/>
      <c r="D2" s="83" t="s">
        <v>1</v>
      </c>
      <c r="E2" s="83"/>
      <c r="F2" s="83"/>
      <c r="G2" s="83" t="s">
        <v>2</v>
      </c>
      <c r="H2" s="83"/>
      <c r="I2" s="84" t="s">
        <v>3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6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87" t="s">
        <v>76</v>
      </c>
      <c r="B3" s="87"/>
      <c r="C3" s="87"/>
      <c r="D3" s="87" t="s">
        <v>77</v>
      </c>
      <c r="E3" s="87"/>
      <c r="F3" s="87"/>
      <c r="G3" s="87" t="s">
        <v>4</v>
      </c>
      <c r="H3" s="87"/>
      <c r="I3" s="6">
        <v>3</v>
      </c>
      <c r="J3" s="7">
        <v>0</v>
      </c>
      <c r="K3" s="8">
        <v>5</v>
      </c>
      <c r="L3" s="8">
        <v>0</v>
      </c>
      <c r="M3" s="9">
        <v>9</v>
      </c>
      <c r="N3" s="10">
        <v>1</v>
      </c>
      <c r="O3" s="11">
        <v>2</v>
      </c>
      <c r="P3" s="7">
        <v>8</v>
      </c>
      <c r="Q3" s="9">
        <v>5</v>
      </c>
      <c r="R3" s="10">
        <v>5</v>
      </c>
      <c r="S3" s="8">
        <v>0</v>
      </c>
      <c r="T3" s="11">
        <v>2</v>
      </c>
      <c r="U3" s="7">
        <v>0</v>
      </c>
      <c r="V3" s="8">
        <v>2</v>
      </c>
      <c r="W3" s="9" t="s">
        <v>80</v>
      </c>
      <c r="X3" s="12"/>
      <c r="Y3" s="12"/>
      <c r="Z3" s="12"/>
      <c r="AA3" s="12"/>
      <c r="AB3" s="12"/>
      <c r="AC3" s="12"/>
      <c r="AD3" s="12"/>
      <c r="AE3" s="12"/>
      <c r="AF3" s="12"/>
      <c r="AG3" s="88" t="s">
        <v>5</v>
      </c>
      <c r="AH3" s="88"/>
      <c r="AI3" s="12"/>
    </row>
    <row r="4" spans="1:35" ht="19.2">
      <c r="A4" s="13"/>
      <c r="B4" s="2"/>
      <c r="C4" s="3"/>
      <c r="D4" s="3"/>
      <c r="E4" s="3"/>
      <c r="F4" s="3"/>
      <c r="G4" s="3"/>
      <c r="H4" s="3"/>
      <c r="I4" s="3"/>
      <c r="J4" s="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4"/>
      <c r="Z4" s="4"/>
      <c r="AA4" s="3"/>
      <c r="AB4" s="3"/>
      <c r="AC4" s="3"/>
      <c r="AD4" s="3"/>
      <c r="AE4" s="3"/>
      <c r="AF4" s="3"/>
      <c r="AG4" s="3"/>
      <c r="AH4" s="3"/>
      <c r="AI4" s="3"/>
    </row>
    <row r="5" spans="1:35">
      <c r="A5" s="15"/>
      <c r="B5" s="16"/>
      <c r="C5" s="17"/>
      <c r="D5" s="17"/>
      <c r="E5" s="18" t="s">
        <v>6</v>
      </c>
      <c r="F5" s="18"/>
      <c r="G5" s="17"/>
      <c r="H5" s="89"/>
      <c r="I5" s="89"/>
      <c r="J5" s="89"/>
      <c r="K5" s="89"/>
      <c r="L5" s="90" t="s">
        <v>7</v>
      </c>
      <c r="M5" s="90"/>
      <c r="N5" s="90"/>
      <c r="O5" s="90"/>
      <c r="P5" s="90"/>
      <c r="Q5" s="90"/>
      <c r="R5" s="90"/>
      <c r="S5" s="90"/>
      <c r="T5" s="91" t="s">
        <v>8</v>
      </c>
      <c r="U5" s="91"/>
      <c r="V5" s="91"/>
      <c r="W5" s="91"/>
      <c r="X5" s="91"/>
      <c r="Y5" s="91"/>
      <c r="Z5" s="91"/>
      <c r="AA5" s="92" t="s">
        <v>9</v>
      </c>
      <c r="AB5" s="93"/>
      <c r="AC5" s="93"/>
      <c r="AD5" s="94"/>
      <c r="AE5" s="95" t="s">
        <v>78</v>
      </c>
      <c r="AF5" s="96"/>
      <c r="AG5" s="96"/>
      <c r="AH5" s="96"/>
      <c r="AI5" s="97"/>
    </row>
    <row r="6" spans="1:35">
      <c r="A6" s="112" t="s">
        <v>10</v>
      </c>
      <c r="B6" s="19" t="s">
        <v>11</v>
      </c>
      <c r="C6" s="115" t="s">
        <v>12</v>
      </c>
      <c r="D6" s="118" t="s">
        <v>13</v>
      </c>
      <c r="E6" s="90"/>
      <c r="F6" s="119"/>
      <c r="G6" s="118" t="s">
        <v>14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119"/>
      <c r="T6" s="118" t="s">
        <v>15</v>
      </c>
      <c r="U6" s="90"/>
      <c r="V6" s="90"/>
      <c r="W6" s="90"/>
      <c r="X6" s="90"/>
      <c r="Y6" s="119"/>
      <c r="Z6" s="129" t="s">
        <v>16</v>
      </c>
      <c r="AA6" s="120" t="s">
        <v>17</v>
      </c>
      <c r="AB6" s="121"/>
      <c r="AC6" s="121"/>
      <c r="AD6" s="122"/>
      <c r="AE6" s="126" t="s">
        <v>79</v>
      </c>
      <c r="AF6" s="128"/>
      <c r="AG6" s="128"/>
      <c r="AH6" s="128"/>
      <c r="AI6" s="127"/>
    </row>
    <row r="7" spans="1:35">
      <c r="A7" s="113"/>
      <c r="B7" s="20" t="s">
        <v>18</v>
      </c>
      <c r="C7" s="116"/>
      <c r="D7" s="98" t="s">
        <v>19</v>
      </c>
      <c r="E7" s="98" t="s">
        <v>20</v>
      </c>
      <c r="F7" s="98" t="s">
        <v>21</v>
      </c>
      <c r="G7" s="100" t="s">
        <v>22</v>
      </c>
      <c r="H7" s="92" t="s">
        <v>23</v>
      </c>
      <c r="I7" s="94"/>
      <c r="J7" s="87" t="s">
        <v>24</v>
      </c>
      <c r="K7" s="87"/>
      <c r="L7" s="87"/>
      <c r="M7" s="87"/>
      <c r="N7" s="87"/>
      <c r="O7" s="87"/>
      <c r="P7" s="104" t="s">
        <v>25</v>
      </c>
      <c r="Q7" s="105"/>
      <c r="R7" s="108" t="s">
        <v>26</v>
      </c>
      <c r="S7" s="109"/>
      <c r="T7" s="108" t="s">
        <v>27</v>
      </c>
      <c r="U7" s="109"/>
      <c r="V7" s="108" t="s">
        <v>28</v>
      </c>
      <c r="W7" s="109"/>
      <c r="X7" s="129" t="s">
        <v>29</v>
      </c>
      <c r="Y7" s="133" t="s">
        <v>30</v>
      </c>
      <c r="Z7" s="130"/>
      <c r="AA7" s="120" t="s">
        <v>31</v>
      </c>
      <c r="AB7" s="121"/>
      <c r="AC7" s="121"/>
      <c r="AD7" s="122"/>
      <c r="AE7" s="126" t="s">
        <v>32</v>
      </c>
      <c r="AF7" s="127"/>
      <c r="AG7" s="126"/>
      <c r="AH7" s="128"/>
      <c r="AI7" s="127"/>
    </row>
    <row r="8" spans="1:35">
      <c r="A8" s="114"/>
      <c r="B8" s="21" t="s">
        <v>33</v>
      </c>
      <c r="C8" s="117"/>
      <c r="D8" s="99"/>
      <c r="E8" s="99"/>
      <c r="F8" s="99"/>
      <c r="G8" s="101"/>
      <c r="H8" s="102"/>
      <c r="I8" s="103"/>
      <c r="J8" s="87" t="s">
        <v>34</v>
      </c>
      <c r="K8" s="87"/>
      <c r="L8" s="87" t="s">
        <v>35</v>
      </c>
      <c r="M8" s="87"/>
      <c r="N8" s="87"/>
      <c r="O8" s="87"/>
      <c r="P8" s="106"/>
      <c r="Q8" s="107"/>
      <c r="R8" s="110"/>
      <c r="S8" s="111"/>
      <c r="T8" s="110"/>
      <c r="U8" s="111"/>
      <c r="V8" s="110"/>
      <c r="W8" s="111"/>
      <c r="X8" s="132"/>
      <c r="Y8" s="134"/>
      <c r="Z8" s="131"/>
      <c r="AA8" s="123"/>
      <c r="AB8" s="124"/>
      <c r="AC8" s="124"/>
      <c r="AD8" s="125"/>
      <c r="AE8" s="126" t="s">
        <v>36</v>
      </c>
      <c r="AF8" s="127"/>
      <c r="AG8" s="126"/>
      <c r="AH8" s="128"/>
      <c r="AI8" s="127"/>
    </row>
    <row r="9" spans="1:35">
      <c r="A9" s="22">
        <v>1</v>
      </c>
      <c r="B9" s="23">
        <v>265.8</v>
      </c>
      <c r="C9" s="24">
        <v>0</v>
      </c>
      <c r="D9" s="25">
        <v>0.85</v>
      </c>
      <c r="E9" s="26">
        <v>0.8</v>
      </c>
      <c r="F9" s="27">
        <f>ROUND((D9+E9)/2,2)</f>
        <v>0.83</v>
      </c>
      <c r="G9" s="28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52">
        <f>ROUND((F9+F10)/2,2)</f>
        <v>0.97</v>
      </c>
      <c r="U9" s="152"/>
      <c r="V9" s="152">
        <f>ABS(C10-C9)</f>
        <v>5.4000000000000341</v>
      </c>
      <c r="W9" s="152"/>
      <c r="X9" s="153">
        <f>ROUND(T9*V9,2)</f>
        <v>5.24</v>
      </c>
      <c r="Y9" s="29"/>
      <c r="Z9" s="30"/>
      <c r="AA9" s="31"/>
      <c r="AB9" s="32"/>
      <c r="AC9" s="126" t="s">
        <v>37</v>
      </c>
      <c r="AD9" s="127"/>
      <c r="AE9" s="126" t="s">
        <v>38</v>
      </c>
      <c r="AF9" s="128"/>
      <c r="AG9" s="128"/>
      <c r="AH9" s="128"/>
      <c r="AI9" s="127"/>
    </row>
    <row r="10" spans="1:35">
      <c r="A10" s="98">
        <v>2</v>
      </c>
      <c r="B10" s="135">
        <v>260.39999999999998</v>
      </c>
      <c r="C10" s="137">
        <f>B9-B10</f>
        <v>5.4000000000000341</v>
      </c>
      <c r="D10" s="139">
        <v>1.1000000000000001</v>
      </c>
      <c r="E10" s="139">
        <v>1.1000000000000001</v>
      </c>
      <c r="F10" s="142">
        <f>ROUND((D10+E10)/2,2)</f>
        <v>1.1000000000000001</v>
      </c>
      <c r="G10" s="33">
        <f>IF(F10&lt;0.75,"       ",ROUND(F10*0.2,2))</f>
        <v>0.22</v>
      </c>
      <c r="H10" s="144" t="s">
        <v>39</v>
      </c>
      <c r="I10" s="145"/>
      <c r="J10" s="146">
        <v>0.11</v>
      </c>
      <c r="K10" s="147"/>
      <c r="L10" s="146">
        <v>0.12</v>
      </c>
      <c r="M10" s="147"/>
      <c r="N10" s="146"/>
      <c r="O10" s="147"/>
      <c r="P10" s="146">
        <f>ROUND(IF(G10&gt;=0,(J10+L10)/2," "),2)</f>
        <v>0.12</v>
      </c>
      <c r="Q10" s="147"/>
      <c r="R10" s="164">
        <f>ROUND(IF(F10&gt;=0.75,(P10+P11)/2,P11),2)</f>
        <v>0.1</v>
      </c>
      <c r="S10" s="165"/>
      <c r="T10" s="152"/>
      <c r="U10" s="152"/>
      <c r="V10" s="152"/>
      <c r="W10" s="152"/>
      <c r="X10" s="154"/>
      <c r="Y10" s="153">
        <f>X9+X11</f>
        <v>11.56</v>
      </c>
      <c r="Z10" s="153">
        <f>ROUND(R10*Y10,2)</f>
        <v>1.1599999999999999</v>
      </c>
      <c r="AA10" s="168" t="s">
        <v>40</v>
      </c>
      <c r="AB10" s="169"/>
      <c r="AC10" s="126" t="s">
        <v>41</v>
      </c>
      <c r="AD10" s="127"/>
      <c r="AE10" s="126" t="s">
        <v>42</v>
      </c>
      <c r="AF10" s="128"/>
      <c r="AG10" s="128"/>
      <c r="AH10" s="128"/>
      <c r="AI10" s="127"/>
    </row>
    <row r="11" spans="1:35">
      <c r="A11" s="99"/>
      <c r="B11" s="136"/>
      <c r="C11" s="138"/>
      <c r="D11" s="140"/>
      <c r="E11" s="140"/>
      <c r="F11" s="143"/>
      <c r="G11" s="34">
        <f>IF(F10&lt;0.75,ROUND(F10*0.6,2),ROUND(F10*0.8,2))</f>
        <v>0.88</v>
      </c>
      <c r="H11" s="148" t="s">
        <v>39</v>
      </c>
      <c r="I11" s="149"/>
      <c r="J11" s="150">
        <v>0.09</v>
      </c>
      <c r="K11" s="151"/>
      <c r="L11" s="150">
        <v>7.0000000000000007E-2</v>
      </c>
      <c r="M11" s="151"/>
      <c r="N11" s="150"/>
      <c r="O11" s="151"/>
      <c r="P11" s="150">
        <f>ROUND(IF(G11&gt;=0,(J11+L11)/2," "),2)</f>
        <v>0.08</v>
      </c>
      <c r="Q11" s="151"/>
      <c r="R11" s="166"/>
      <c r="S11" s="167"/>
      <c r="T11" s="152">
        <f>ROUND((F10+F12)/2,2)</f>
        <v>1.17</v>
      </c>
      <c r="U11" s="152"/>
      <c r="V11" s="152">
        <f>ABS(C12-C10)</f>
        <v>5.3999999999999773</v>
      </c>
      <c r="W11" s="152"/>
      <c r="X11" s="153">
        <f>ROUND(T11*V11,2)</f>
        <v>6.32</v>
      </c>
      <c r="Y11" s="154"/>
      <c r="Z11" s="154"/>
      <c r="AA11" s="35"/>
      <c r="AB11" s="36"/>
      <c r="AC11" s="126" t="s">
        <v>43</v>
      </c>
      <c r="AD11" s="127"/>
      <c r="AE11" s="126" t="s">
        <v>44</v>
      </c>
      <c r="AF11" s="128"/>
      <c r="AG11" s="128"/>
      <c r="AH11" s="128"/>
      <c r="AI11" s="127"/>
    </row>
    <row r="12" spans="1:35">
      <c r="A12" s="98">
        <v>3</v>
      </c>
      <c r="B12" s="135">
        <v>255</v>
      </c>
      <c r="C12" s="137">
        <f>B9-B12</f>
        <v>10.800000000000011</v>
      </c>
      <c r="D12" s="139">
        <v>1.2</v>
      </c>
      <c r="E12" s="139">
        <v>1.25</v>
      </c>
      <c r="F12" s="142">
        <f>ROUND((D12+E12)/2,2)</f>
        <v>1.23</v>
      </c>
      <c r="G12" s="37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52"/>
      <c r="U12" s="152"/>
      <c r="V12" s="152"/>
      <c r="W12" s="152"/>
      <c r="X12" s="154"/>
      <c r="Y12" s="38"/>
      <c r="Z12" s="39"/>
      <c r="AA12" s="155" t="s">
        <v>45</v>
      </c>
      <c r="AB12" s="156"/>
      <c r="AC12" s="156"/>
      <c r="AD12" s="157"/>
      <c r="AE12" s="126" t="s">
        <v>46</v>
      </c>
      <c r="AF12" s="128"/>
      <c r="AG12" s="127"/>
      <c r="AH12" s="126" t="s">
        <v>47</v>
      </c>
      <c r="AI12" s="127"/>
    </row>
    <row r="13" spans="1:35">
      <c r="A13" s="99"/>
      <c r="B13" s="136"/>
      <c r="C13" s="138"/>
      <c r="D13" s="140"/>
      <c r="E13" s="140"/>
      <c r="F13" s="143"/>
      <c r="G13" s="40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52">
        <f>ROUND((F12+F14)/2,2)</f>
        <v>1.38</v>
      </c>
      <c r="U13" s="152"/>
      <c r="V13" s="152">
        <f>ABS(C14-C12)</f>
        <v>15</v>
      </c>
      <c r="W13" s="152"/>
      <c r="X13" s="153">
        <f>ROUND(T13*V13,2)</f>
        <v>20.7</v>
      </c>
      <c r="Y13" s="41"/>
      <c r="Z13" s="42"/>
      <c r="AA13" s="158"/>
      <c r="AB13" s="159"/>
      <c r="AC13" s="159"/>
      <c r="AD13" s="160"/>
      <c r="AE13" s="126" t="s">
        <v>48</v>
      </c>
      <c r="AF13" s="128"/>
      <c r="AG13" s="127"/>
      <c r="AH13" s="126" t="s">
        <v>49</v>
      </c>
      <c r="AI13" s="127"/>
    </row>
    <row r="14" spans="1:35">
      <c r="A14" s="98">
        <v>4</v>
      </c>
      <c r="B14" s="135">
        <v>240</v>
      </c>
      <c r="C14" s="137">
        <f>B9-B14</f>
        <v>25.800000000000011</v>
      </c>
      <c r="D14" s="139">
        <v>1.5</v>
      </c>
      <c r="E14" s="139">
        <v>1.55</v>
      </c>
      <c r="F14" s="142">
        <f>ROUND((D14+E14)/2,2)</f>
        <v>1.53</v>
      </c>
      <c r="G14" s="33">
        <f>IF(F14&lt;0.75,"       ",ROUND(F14*0.2,2))</f>
        <v>0.31</v>
      </c>
      <c r="H14" s="144" t="s">
        <v>39</v>
      </c>
      <c r="I14" s="145"/>
      <c r="J14" s="146">
        <v>0.18</v>
      </c>
      <c r="K14" s="147"/>
      <c r="L14" s="146">
        <v>0.18</v>
      </c>
      <c r="M14" s="147"/>
      <c r="N14" s="146"/>
      <c r="O14" s="147"/>
      <c r="P14" s="146">
        <f>ROUND(IF(G14&gt;=0,(J14+L14)/2," "),2)</f>
        <v>0.18</v>
      </c>
      <c r="Q14" s="147"/>
      <c r="R14" s="164">
        <f>ROUND(IF(F14&gt;=0.75,(P14+P15)/2,P15),2)</f>
        <v>0.15</v>
      </c>
      <c r="S14" s="165"/>
      <c r="T14" s="152"/>
      <c r="U14" s="152"/>
      <c r="V14" s="152"/>
      <c r="W14" s="152"/>
      <c r="X14" s="154"/>
      <c r="Y14" s="153">
        <f>X13+X15</f>
        <v>43.65</v>
      </c>
      <c r="Z14" s="153">
        <f>ROUND(R14*Y14,2)</f>
        <v>6.55</v>
      </c>
      <c r="AA14" s="161"/>
      <c r="AB14" s="162"/>
      <c r="AC14" s="162"/>
      <c r="AD14" s="163"/>
      <c r="AE14" s="126" t="s">
        <v>50</v>
      </c>
      <c r="AF14" s="128"/>
      <c r="AG14" s="127"/>
      <c r="AH14" s="172">
        <v>0.63541666666666663</v>
      </c>
      <c r="AI14" s="173"/>
    </row>
    <row r="15" spans="1:35">
      <c r="A15" s="99"/>
      <c r="B15" s="136"/>
      <c r="C15" s="138"/>
      <c r="D15" s="140"/>
      <c r="E15" s="140"/>
      <c r="F15" s="143"/>
      <c r="G15" s="34">
        <f>IF(F14&lt;0.75,ROUND(F14*0.6,2),ROUND(F14*0.8,2))</f>
        <v>1.22</v>
      </c>
      <c r="H15" s="148" t="s">
        <v>39</v>
      </c>
      <c r="I15" s="149"/>
      <c r="J15" s="150">
        <v>0.11</v>
      </c>
      <c r="K15" s="151"/>
      <c r="L15" s="150">
        <v>0.12</v>
      </c>
      <c r="M15" s="151"/>
      <c r="N15" s="150"/>
      <c r="O15" s="151"/>
      <c r="P15" s="150">
        <f>ROUND(IF(G15&gt;=0,(J15+L15)/2," "),2)</f>
        <v>0.12</v>
      </c>
      <c r="Q15" s="151"/>
      <c r="R15" s="166"/>
      <c r="S15" s="167"/>
      <c r="T15" s="152">
        <f>ROUND((F14+F16)/2,2)</f>
        <v>1.53</v>
      </c>
      <c r="U15" s="152"/>
      <c r="V15" s="152">
        <f>ABS(C16-C14)</f>
        <v>15</v>
      </c>
      <c r="W15" s="152"/>
      <c r="X15" s="153">
        <f>ROUND(T15*V15,2)</f>
        <v>22.95</v>
      </c>
      <c r="Y15" s="154"/>
      <c r="Z15" s="154"/>
      <c r="AA15" s="31"/>
      <c r="AB15" s="43"/>
      <c r="AC15" s="43"/>
      <c r="AD15" s="32"/>
      <c r="AE15" s="126"/>
      <c r="AF15" s="128"/>
      <c r="AG15" s="127"/>
      <c r="AH15" s="44" t="s">
        <v>51</v>
      </c>
      <c r="AI15" s="44" t="s">
        <v>52</v>
      </c>
    </row>
    <row r="16" spans="1:35">
      <c r="A16" s="98">
        <v>5</v>
      </c>
      <c r="B16" s="135">
        <v>225</v>
      </c>
      <c r="C16" s="137">
        <f>B9-B16</f>
        <v>40.800000000000011</v>
      </c>
      <c r="D16" s="139">
        <v>1.55</v>
      </c>
      <c r="E16" s="139">
        <v>1.5</v>
      </c>
      <c r="F16" s="142">
        <f>ROUND((D16+E16)/2,2)</f>
        <v>1.53</v>
      </c>
      <c r="G16" s="37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52"/>
      <c r="U16" s="152"/>
      <c r="V16" s="152"/>
      <c r="W16" s="152"/>
      <c r="X16" s="154"/>
      <c r="Y16" s="38"/>
      <c r="Z16" s="39"/>
      <c r="AA16" s="168" t="s">
        <v>53</v>
      </c>
      <c r="AB16" s="174"/>
      <c r="AC16" s="174"/>
      <c r="AD16" s="169"/>
      <c r="AE16" s="126" t="s">
        <v>46</v>
      </c>
      <c r="AF16" s="128"/>
      <c r="AG16" s="127"/>
      <c r="AH16" s="45">
        <v>2.0299999999999998</v>
      </c>
      <c r="AI16" s="45">
        <v>2.0299999999999998</v>
      </c>
    </row>
    <row r="17" spans="1:35">
      <c r="A17" s="99"/>
      <c r="B17" s="136"/>
      <c r="C17" s="138"/>
      <c r="D17" s="140"/>
      <c r="E17" s="140"/>
      <c r="F17" s="143"/>
      <c r="G17" s="40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52">
        <f>ROUND((F16+F18)/2,2)</f>
        <v>1.82</v>
      </c>
      <c r="U17" s="152"/>
      <c r="V17" s="152">
        <f>ABS(C18-C16)</f>
        <v>15</v>
      </c>
      <c r="W17" s="152"/>
      <c r="X17" s="153">
        <f>ROUND(T17*V17,2)</f>
        <v>27.3</v>
      </c>
      <c r="Y17" s="41"/>
      <c r="Z17" s="42"/>
      <c r="AA17" s="168" t="s">
        <v>54</v>
      </c>
      <c r="AB17" s="174"/>
      <c r="AC17" s="174"/>
      <c r="AD17" s="169"/>
      <c r="AE17" s="126" t="s">
        <v>48</v>
      </c>
      <c r="AF17" s="128"/>
      <c r="AG17" s="127"/>
      <c r="AH17" s="45">
        <v>2.0499999999999998</v>
      </c>
      <c r="AI17" s="45">
        <v>2.0499999999999998</v>
      </c>
    </row>
    <row r="18" spans="1:35">
      <c r="A18" s="98">
        <v>6</v>
      </c>
      <c r="B18" s="135">
        <v>210</v>
      </c>
      <c r="C18" s="137">
        <f>B9-B18</f>
        <v>55.800000000000011</v>
      </c>
      <c r="D18" s="139">
        <v>2.15</v>
      </c>
      <c r="E18" s="139">
        <v>2.0499999999999998</v>
      </c>
      <c r="F18" s="142">
        <f>ROUND((D18+E18)/2,2)</f>
        <v>2.1</v>
      </c>
      <c r="G18" s="33">
        <f>IF(F18&lt;0.75,"       ",ROUND(F18*0.2,2))</f>
        <v>0.42</v>
      </c>
      <c r="H18" s="144" t="s">
        <v>39</v>
      </c>
      <c r="I18" s="145"/>
      <c r="J18" s="146">
        <v>0.32</v>
      </c>
      <c r="K18" s="147"/>
      <c r="L18" s="146">
        <v>0.31</v>
      </c>
      <c r="M18" s="147"/>
      <c r="N18" s="146"/>
      <c r="O18" s="147"/>
      <c r="P18" s="146">
        <f>ROUND(IF(G18&gt;=0,(J18+L18)/2," "),2)</f>
        <v>0.32</v>
      </c>
      <c r="Q18" s="147"/>
      <c r="R18" s="164">
        <f>ROUND(IF(F18&gt;=0.75,(P18+P19)/2,P19),2)</f>
        <v>0.28000000000000003</v>
      </c>
      <c r="S18" s="165"/>
      <c r="T18" s="152"/>
      <c r="U18" s="152"/>
      <c r="V18" s="152"/>
      <c r="W18" s="152"/>
      <c r="X18" s="154"/>
      <c r="Y18" s="153">
        <f>X17+X19</f>
        <v>63.3</v>
      </c>
      <c r="Z18" s="153">
        <f>ROUND(R18*Y18,2)</f>
        <v>17.72</v>
      </c>
      <c r="AA18" s="35"/>
      <c r="AB18" s="46"/>
      <c r="AC18" s="46"/>
      <c r="AD18" s="36"/>
      <c r="AE18" s="126" t="s">
        <v>50</v>
      </c>
      <c r="AF18" s="128"/>
      <c r="AG18" s="127"/>
      <c r="AH18" s="47">
        <f>IF(AH16=0,"    ",ROUND((AH16+AH17)/2,2))</f>
        <v>2.04</v>
      </c>
      <c r="AI18" s="47">
        <f>IF(AI16=0,"    ",ROUND((AI16+AI17)/2,2))</f>
        <v>2.04</v>
      </c>
    </row>
    <row r="19" spans="1:35">
      <c r="A19" s="99"/>
      <c r="B19" s="136"/>
      <c r="C19" s="138"/>
      <c r="D19" s="140"/>
      <c r="E19" s="140"/>
      <c r="F19" s="143"/>
      <c r="G19" s="34">
        <f>IF(F18&lt;0.75,ROUND(F18*0.6,2),ROUND(F18*0.8,2))</f>
        <v>1.68</v>
      </c>
      <c r="H19" s="148" t="s">
        <v>39</v>
      </c>
      <c r="I19" s="149"/>
      <c r="J19" s="150">
        <v>0.24</v>
      </c>
      <c r="K19" s="151"/>
      <c r="L19" s="150">
        <v>0.24</v>
      </c>
      <c r="M19" s="151"/>
      <c r="N19" s="150"/>
      <c r="O19" s="151"/>
      <c r="P19" s="150">
        <f>ROUND(IF(G19&gt;=0,(J19+L19)/2," "),2)</f>
        <v>0.24</v>
      </c>
      <c r="Q19" s="151"/>
      <c r="R19" s="166"/>
      <c r="S19" s="167"/>
      <c r="T19" s="152">
        <f>ROUND((F18+F20)/2,2)</f>
        <v>2.4</v>
      </c>
      <c r="U19" s="152"/>
      <c r="V19" s="152">
        <f>ABS(C20-C18)</f>
        <v>15</v>
      </c>
      <c r="W19" s="152"/>
      <c r="X19" s="153">
        <f>ROUND(T19*V19,2)</f>
        <v>36</v>
      </c>
      <c r="Y19" s="154"/>
      <c r="Z19" s="154"/>
      <c r="AA19" s="175" t="s">
        <v>55</v>
      </c>
      <c r="AB19" s="126" t="s">
        <v>56</v>
      </c>
      <c r="AC19" s="128"/>
      <c r="AD19" s="128"/>
      <c r="AE19" s="127"/>
      <c r="AF19" s="178" t="s">
        <v>57</v>
      </c>
      <c r="AG19" s="179"/>
      <c r="AH19" s="179"/>
      <c r="AI19" s="180"/>
    </row>
    <row r="20" spans="1:35">
      <c r="A20" s="98">
        <v>7</v>
      </c>
      <c r="B20" s="135">
        <v>195</v>
      </c>
      <c r="C20" s="137">
        <f>B9-B20</f>
        <v>70.800000000000011</v>
      </c>
      <c r="D20" s="139">
        <v>2.7</v>
      </c>
      <c r="E20" s="139">
        <v>2.7</v>
      </c>
      <c r="F20" s="142">
        <f>ROUND((D20+E20)/2,2)</f>
        <v>2.7</v>
      </c>
      <c r="G20" s="37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52"/>
      <c r="U20" s="152"/>
      <c r="V20" s="152"/>
      <c r="W20" s="152"/>
      <c r="X20" s="154"/>
      <c r="Y20" s="38"/>
      <c r="Z20" s="39"/>
      <c r="AA20" s="176"/>
      <c r="AB20" s="126" t="s">
        <v>58</v>
      </c>
      <c r="AC20" s="128"/>
      <c r="AD20" s="128"/>
      <c r="AE20" s="127"/>
      <c r="AF20" s="178" t="s">
        <v>59</v>
      </c>
      <c r="AG20" s="179"/>
      <c r="AH20" s="179"/>
      <c r="AI20" s="180"/>
    </row>
    <row r="21" spans="1:35">
      <c r="A21" s="99"/>
      <c r="B21" s="136"/>
      <c r="C21" s="138"/>
      <c r="D21" s="140"/>
      <c r="E21" s="140"/>
      <c r="F21" s="143"/>
      <c r="G21" s="40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52">
        <f>ROUND((F20+F22)/2,2)</f>
        <v>2.64</v>
      </c>
      <c r="U21" s="152"/>
      <c r="V21" s="152">
        <f>ABS(C22-C20)</f>
        <v>15</v>
      </c>
      <c r="W21" s="152"/>
      <c r="X21" s="153">
        <f>ROUND(T21*V21,2)</f>
        <v>39.6</v>
      </c>
      <c r="Y21" s="41"/>
      <c r="Z21" s="42"/>
      <c r="AA21" s="176"/>
      <c r="AB21" s="120" t="s">
        <v>60</v>
      </c>
      <c r="AC21" s="121"/>
      <c r="AD21" s="121"/>
      <c r="AE21" s="122"/>
      <c r="AF21" s="126" t="s">
        <v>61</v>
      </c>
      <c r="AG21" s="128"/>
      <c r="AH21" s="128"/>
      <c r="AI21" s="127"/>
    </row>
    <row r="22" spans="1:35">
      <c r="A22" s="98">
        <v>8</v>
      </c>
      <c r="B22" s="135">
        <v>180</v>
      </c>
      <c r="C22" s="137">
        <f>B9-B22</f>
        <v>85.800000000000011</v>
      </c>
      <c r="D22" s="139">
        <v>2.6</v>
      </c>
      <c r="E22" s="139">
        <v>2.5499999999999998</v>
      </c>
      <c r="F22" s="142">
        <f>ROUND((D22+E22)/2,2)</f>
        <v>2.58</v>
      </c>
      <c r="G22" s="33">
        <f>IF(F22&lt;0.75,"       ",ROUND(F22*0.2,2))</f>
        <v>0.52</v>
      </c>
      <c r="H22" s="144" t="s">
        <v>39</v>
      </c>
      <c r="I22" s="145"/>
      <c r="J22" s="146">
        <v>0.28000000000000003</v>
      </c>
      <c r="K22" s="147"/>
      <c r="L22" s="146">
        <v>0.28999999999999998</v>
      </c>
      <c r="M22" s="147"/>
      <c r="N22" s="146"/>
      <c r="O22" s="147"/>
      <c r="P22" s="146">
        <f>ROUND(IF(G22&gt;=0,(J22+L22)/2," "),2)</f>
        <v>0.28999999999999998</v>
      </c>
      <c r="Q22" s="147"/>
      <c r="R22" s="164">
        <f>ROUND(IF(F22&gt;=0.75,(P22+P23)/2,P23),2)</f>
        <v>0.24</v>
      </c>
      <c r="S22" s="165"/>
      <c r="T22" s="152"/>
      <c r="U22" s="152"/>
      <c r="V22" s="152"/>
      <c r="W22" s="152"/>
      <c r="X22" s="154"/>
      <c r="Y22" s="153">
        <f>X21+X23</f>
        <v>76.5</v>
      </c>
      <c r="Z22" s="153">
        <f>ROUND(R22*Y22,2)</f>
        <v>18.36</v>
      </c>
      <c r="AA22" s="177"/>
      <c r="AB22" s="123"/>
      <c r="AC22" s="124"/>
      <c r="AD22" s="124"/>
      <c r="AE22" s="125"/>
      <c r="AF22" s="126" t="s">
        <v>62</v>
      </c>
      <c r="AG22" s="128"/>
      <c r="AH22" s="128"/>
      <c r="AI22" s="127"/>
    </row>
    <row r="23" spans="1:35">
      <c r="A23" s="99"/>
      <c r="B23" s="136"/>
      <c r="C23" s="138"/>
      <c r="D23" s="140"/>
      <c r="E23" s="140"/>
      <c r="F23" s="143"/>
      <c r="G23" s="34">
        <f>IF(F22&lt;0.75,ROUND(F22*0.6,2),ROUND(F22*0.8,2))</f>
        <v>2.06</v>
      </c>
      <c r="H23" s="148" t="s">
        <v>39</v>
      </c>
      <c r="I23" s="149"/>
      <c r="J23" s="150">
        <v>0.2</v>
      </c>
      <c r="K23" s="151"/>
      <c r="L23" s="150">
        <v>0.18</v>
      </c>
      <c r="M23" s="151"/>
      <c r="N23" s="150"/>
      <c r="O23" s="151"/>
      <c r="P23" s="150">
        <f>ROUND(IF(G23&gt;=0,(J23+L23)/2," "),2)</f>
        <v>0.19</v>
      </c>
      <c r="Q23" s="151"/>
      <c r="R23" s="166"/>
      <c r="S23" s="167"/>
      <c r="T23" s="152">
        <f>ROUND((F22+F24)/2,2)</f>
        <v>2.46</v>
      </c>
      <c r="U23" s="152"/>
      <c r="V23" s="152">
        <f>ABS(C24-C22)</f>
        <v>15</v>
      </c>
      <c r="W23" s="152"/>
      <c r="X23" s="153">
        <f>ROUND(T23*V23,2)</f>
        <v>36.9</v>
      </c>
      <c r="Y23" s="154"/>
      <c r="Z23" s="154"/>
      <c r="AA23" s="120" t="s">
        <v>63</v>
      </c>
      <c r="AB23" s="121"/>
      <c r="AC23" s="122"/>
      <c r="AD23" s="126" t="s">
        <v>64</v>
      </c>
      <c r="AE23" s="127"/>
      <c r="AF23" s="126"/>
      <c r="AG23" s="128"/>
      <c r="AH23" s="128"/>
      <c r="AI23" s="127"/>
    </row>
    <row r="24" spans="1:35">
      <c r="A24" s="98">
        <v>9</v>
      </c>
      <c r="B24" s="135">
        <v>165</v>
      </c>
      <c r="C24" s="137">
        <f>B9-B24</f>
        <v>100.80000000000001</v>
      </c>
      <c r="D24" s="139">
        <v>2.2999999999999998</v>
      </c>
      <c r="E24" s="139">
        <v>2.35</v>
      </c>
      <c r="F24" s="142">
        <f>ROUND((D24+E24)/2,2)</f>
        <v>2.33</v>
      </c>
      <c r="G24" s="37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52"/>
      <c r="U24" s="152"/>
      <c r="V24" s="152"/>
      <c r="W24" s="152"/>
      <c r="X24" s="154"/>
      <c r="Y24" s="38"/>
      <c r="Z24" s="39"/>
      <c r="AA24" s="123"/>
      <c r="AB24" s="124"/>
      <c r="AC24" s="125"/>
      <c r="AD24" s="126" t="s">
        <v>65</v>
      </c>
      <c r="AE24" s="127"/>
      <c r="AF24" s="126"/>
      <c r="AG24" s="128"/>
      <c r="AH24" s="128"/>
      <c r="AI24" s="127"/>
    </row>
    <row r="25" spans="1:35">
      <c r="A25" s="99"/>
      <c r="B25" s="136"/>
      <c r="C25" s="138"/>
      <c r="D25" s="140"/>
      <c r="E25" s="140"/>
      <c r="F25" s="143"/>
      <c r="G25" s="40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52">
        <f>ROUND((F24+F26)/2,2)</f>
        <v>2.46</v>
      </c>
      <c r="U25" s="152"/>
      <c r="V25" s="152">
        <f>ABS(C26-C24)</f>
        <v>15</v>
      </c>
      <c r="W25" s="152"/>
      <c r="X25" s="153">
        <f>ROUND(T25*V25,2)</f>
        <v>36.9</v>
      </c>
      <c r="Y25" s="41"/>
      <c r="Z25" s="42"/>
      <c r="AA25" s="181" t="s">
        <v>66</v>
      </c>
      <c r="AB25" s="184" t="s">
        <v>67</v>
      </c>
      <c r="AC25" s="185"/>
      <c r="AD25" s="185"/>
      <c r="AE25" s="185"/>
      <c r="AF25" s="186"/>
      <c r="AG25" s="48"/>
      <c r="AH25" s="187">
        <f>SUM(Z10:Z31)+SUM(Z42:Z63)</f>
        <v>284.12</v>
      </c>
      <c r="AI25" s="188"/>
    </row>
    <row r="26" spans="1:35">
      <c r="A26" s="98">
        <v>10</v>
      </c>
      <c r="B26" s="135">
        <v>150</v>
      </c>
      <c r="C26" s="137">
        <f>B9-B26</f>
        <v>115.80000000000001</v>
      </c>
      <c r="D26" s="139">
        <v>2.6</v>
      </c>
      <c r="E26" s="139">
        <v>2.5499999999999998</v>
      </c>
      <c r="F26" s="142">
        <f>ROUND((D26+E26)/2,2)</f>
        <v>2.58</v>
      </c>
      <c r="G26" s="33">
        <f>IF(F26&lt;0.75,"       ",ROUND(F26*0.2,2))</f>
        <v>0.52</v>
      </c>
      <c r="H26" s="144" t="s">
        <v>39</v>
      </c>
      <c r="I26" s="145"/>
      <c r="J26" s="146">
        <v>0.38</v>
      </c>
      <c r="K26" s="147"/>
      <c r="L26" s="146">
        <v>0.39</v>
      </c>
      <c r="M26" s="147"/>
      <c r="N26" s="146"/>
      <c r="O26" s="147"/>
      <c r="P26" s="146">
        <f>ROUND(IF(G26&gt;=0,(J26+L26)/2," "),2)</f>
        <v>0.39</v>
      </c>
      <c r="Q26" s="147"/>
      <c r="R26" s="164">
        <f>ROUND(IF(F26&gt;=0.75,(P26+P27)/2,P27),2)</f>
        <v>0.32</v>
      </c>
      <c r="S26" s="165"/>
      <c r="T26" s="152"/>
      <c r="U26" s="152"/>
      <c r="V26" s="152"/>
      <c r="W26" s="152"/>
      <c r="X26" s="154"/>
      <c r="Y26" s="153">
        <f>X25+X27</f>
        <v>76.5</v>
      </c>
      <c r="Z26" s="153">
        <f>ROUND(R26*Y26,2)</f>
        <v>24.48</v>
      </c>
      <c r="AA26" s="182"/>
      <c r="AB26" s="184" t="s">
        <v>68</v>
      </c>
      <c r="AC26" s="185"/>
      <c r="AD26" s="185"/>
      <c r="AE26" s="185"/>
      <c r="AF26" s="186"/>
      <c r="AG26" s="49"/>
      <c r="AH26" s="187">
        <f>SUM(Y10:Y31)+SUM(Y42:Y63)</f>
        <v>826.52</v>
      </c>
      <c r="AI26" s="188"/>
    </row>
    <row r="27" spans="1:35">
      <c r="A27" s="99"/>
      <c r="B27" s="136"/>
      <c r="C27" s="138"/>
      <c r="D27" s="140"/>
      <c r="E27" s="140"/>
      <c r="F27" s="143"/>
      <c r="G27" s="34">
        <f>IF(F26&lt;0.75,ROUND(F26*0.6,2),ROUND(F26*0.8,2))</f>
        <v>2.06</v>
      </c>
      <c r="H27" s="148" t="s">
        <v>39</v>
      </c>
      <c r="I27" s="149"/>
      <c r="J27" s="150">
        <v>0.24</v>
      </c>
      <c r="K27" s="151"/>
      <c r="L27" s="150">
        <v>0.24</v>
      </c>
      <c r="M27" s="151"/>
      <c r="N27" s="150"/>
      <c r="O27" s="151"/>
      <c r="P27" s="150">
        <f>ROUND(IF(G27&gt;=0,(J27+L27)/2," "),2)</f>
        <v>0.24</v>
      </c>
      <c r="Q27" s="151"/>
      <c r="R27" s="166"/>
      <c r="S27" s="167"/>
      <c r="T27" s="152">
        <f>ROUND((F26+F28)/2,2)</f>
        <v>2.64</v>
      </c>
      <c r="U27" s="152"/>
      <c r="V27" s="152">
        <f>ABS(C28-C26)</f>
        <v>15</v>
      </c>
      <c r="W27" s="152"/>
      <c r="X27" s="153">
        <f>ROUND(T27*V27,2)</f>
        <v>39.6</v>
      </c>
      <c r="Y27" s="154"/>
      <c r="Z27" s="154"/>
      <c r="AA27" s="183"/>
      <c r="AB27" s="184" t="s">
        <v>69</v>
      </c>
      <c r="AC27" s="185"/>
      <c r="AD27" s="185"/>
      <c r="AE27" s="185"/>
      <c r="AF27" s="186"/>
      <c r="AG27" s="50"/>
      <c r="AH27" s="187">
        <f>ROUND(AH25/AH26,2)</f>
        <v>0.34</v>
      </c>
      <c r="AI27" s="188"/>
    </row>
    <row r="28" spans="1:35">
      <c r="A28" s="98">
        <v>11</v>
      </c>
      <c r="B28" s="135">
        <v>135</v>
      </c>
      <c r="C28" s="137">
        <f>B9-B28</f>
        <v>130.80000000000001</v>
      </c>
      <c r="D28" s="139">
        <v>2.7</v>
      </c>
      <c r="E28" s="139">
        <v>2.7</v>
      </c>
      <c r="F28" s="142">
        <f>ROUND((D28+E28)/2,2)</f>
        <v>2.7</v>
      </c>
      <c r="G28" s="37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52"/>
      <c r="U28" s="152"/>
      <c r="V28" s="152"/>
      <c r="W28" s="152"/>
      <c r="X28" s="154"/>
      <c r="Y28" s="38"/>
      <c r="Z28" s="39"/>
      <c r="AA28" s="192" t="s">
        <v>70</v>
      </c>
      <c r="AB28" s="193"/>
      <c r="AC28" s="43"/>
      <c r="AD28" s="193" t="s">
        <v>71</v>
      </c>
      <c r="AE28" s="193"/>
      <c r="AF28" s="193"/>
      <c r="AG28" s="43"/>
      <c r="AH28" s="25">
        <f>ABS(AH26/C56)</f>
        <v>3.1095560571858538</v>
      </c>
      <c r="AI28" s="32"/>
    </row>
    <row r="29" spans="1:35">
      <c r="A29" s="99"/>
      <c r="B29" s="136"/>
      <c r="C29" s="138"/>
      <c r="D29" s="140"/>
      <c r="E29" s="140"/>
      <c r="F29" s="143"/>
      <c r="G29" s="40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52">
        <f>ROUND((F28+F30)/2,2)</f>
        <v>2.75</v>
      </c>
      <c r="U29" s="152"/>
      <c r="V29" s="152">
        <f>ABS(C30-C28)</f>
        <v>15</v>
      </c>
      <c r="W29" s="152"/>
      <c r="X29" s="153">
        <f>ROUND(T29*V29,2)</f>
        <v>41.25</v>
      </c>
      <c r="Y29" s="41"/>
      <c r="Z29" s="42"/>
      <c r="AA29" s="189"/>
      <c r="AB29" s="190"/>
      <c r="AC29" s="190"/>
      <c r="AD29" s="191" t="s">
        <v>72</v>
      </c>
      <c r="AE29" s="191"/>
      <c r="AF29" s="191"/>
      <c r="AG29" s="51"/>
      <c r="AH29" s="52">
        <f>SQRT(AH25)</f>
        <v>16.855859515313956</v>
      </c>
      <c r="AI29" s="53"/>
    </row>
    <row r="30" spans="1:35">
      <c r="A30" s="98">
        <v>12</v>
      </c>
      <c r="B30" s="135">
        <v>120</v>
      </c>
      <c r="C30" s="137">
        <f>B9-B30</f>
        <v>145.80000000000001</v>
      </c>
      <c r="D30" s="139">
        <v>2.8</v>
      </c>
      <c r="E30" s="139">
        <v>2.8</v>
      </c>
      <c r="F30" s="142">
        <f>ROUND((D30+E30)/2,2)</f>
        <v>2.8</v>
      </c>
      <c r="G30" s="33">
        <f>IF(F30&lt;0.75,"       ",ROUND(F30*0.2,2))</f>
        <v>0.56000000000000005</v>
      </c>
      <c r="H30" s="144" t="s">
        <v>39</v>
      </c>
      <c r="I30" s="145"/>
      <c r="J30" s="146">
        <v>0.42</v>
      </c>
      <c r="K30" s="147"/>
      <c r="L30" s="146">
        <v>0.44</v>
      </c>
      <c r="M30" s="147"/>
      <c r="N30" s="146"/>
      <c r="O30" s="147"/>
      <c r="P30" s="146">
        <f>ROUND(IF(G30&gt;=0,(J30+L30)/2," "),2)</f>
        <v>0.43</v>
      </c>
      <c r="Q30" s="147"/>
      <c r="R30" s="164">
        <f>ROUND(IF(F30&gt;=0.75,(P30+P31)/2,P31),2)</f>
        <v>0.39</v>
      </c>
      <c r="S30" s="165"/>
      <c r="T30" s="152"/>
      <c r="U30" s="152"/>
      <c r="V30" s="152"/>
      <c r="W30" s="152"/>
      <c r="X30" s="154"/>
      <c r="Y30" s="153">
        <f>X29+X31</f>
        <v>91.5</v>
      </c>
      <c r="Z30" s="153">
        <f>ROUND(R30*Y30,2)</f>
        <v>35.69</v>
      </c>
      <c r="AA30" s="54" t="s">
        <v>73</v>
      </c>
      <c r="AB30" s="55"/>
      <c r="AC30" s="56"/>
      <c r="AD30" s="57"/>
      <c r="AE30" s="58"/>
      <c r="AF30" s="58"/>
      <c r="AG30" s="58"/>
      <c r="AH30" s="59"/>
      <c r="AI30" s="60"/>
    </row>
    <row r="31" spans="1:35">
      <c r="A31" s="99"/>
      <c r="B31" s="136"/>
      <c r="C31" s="138"/>
      <c r="D31" s="140"/>
      <c r="E31" s="140"/>
      <c r="F31" s="143"/>
      <c r="G31" s="34">
        <f>IF(F30&lt;0.75,ROUND(F30*0.6,2),ROUND(F30*0.8,2))</f>
        <v>2.2400000000000002</v>
      </c>
      <c r="H31" s="148" t="s">
        <v>39</v>
      </c>
      <c r="I31" s="149"/>
      <c r="J31" s="150">
        <v>0.34</v>
      </c>
      <c r="K31" s="151"/>
      <c r="L31" s="150">
        <v>0.34</v>
      </c>
      <c r="M31" s="151"/>
      <c r="N31" s="150"/>
      <c r="O31" s="151"/>
      <c r="P31" s="150">
        <f>ROUND(IF(G31&gt;=0,(J31+L31)/2," "),2)</f>
        <v>0.34</v>
      </c>
      <c r="Q31" s="151"/>
      <c r="R31" s="166"/>
      <c r="S31" s="167"/>
      <c r="T31" s="152">
        <f>ROUND((F30+F32)/2,2)</f>
        <v>3.35</v>
      </c>
      <c r="U31" s="152"/>
      <c r="V31" s="152">
        <f>ABS(C32-C30)</f>
        <v>15</v>
      </c>
      <c r="W31" s="152"/>
      <c r="X31" s="153">
        <f>ROUND(T31*V31,2)</f>
        <v>50.25</v>
      </c>
      <c r="Y31" s="154"/>
      <c r="Z31" s="154"/>
      <c r="AA31" s="54"/>
      <c r="AB31" s="55"/>
      <c r="AC31" s="56"/>
      <c r="AD31" s="57"/>
      <c r="AE31" s="58"/>
      <c r="AF31" s="58"/>
      <c r="AG31" s="58"/>
      <c r="AH31" s="59"/>
      <c r="AI31" s="60"/>
    </row>
    <row r="32" spans="1:35">
      <c r="A32" s="61">
        <v>13</v>
      </c>
      <c r="B32" s="62">
        <v>105</v>
      </c>
      <c r="C32" s="63">
        <f>B9-B32</f>
        <v>160.80000000000001</v>
      </c>
      <c r="D32" s="64">
        <v>3.9</v>
      </c>
      <c r="E32" s="65">
        <v>3.9</v>
      </c>
      <c r="F32" s="66">
        <f>ROUND((D32+E32)/2,2)</f>
        <v>3.9</v>
      </c>
      <c r="G32" s="28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52"/>
      <c r="U32" s="152"/>
      <c r="V32" s="152"/>
      <c r="W32" s="152"/>
      <c r="X32" s="154"/>
      <c r="Y32" s="29"/>
      <c r="Z32" s="30"/>
      <c r="AA32" s="67"/>
      <c r="AB32" s="68"/>
      <c r="AC32" s="69"/>
      <c r="AD32" s="69"/>
      <c r="AE32" s="69"/>
      <c r="AF32" s="69"/>
      <c r="AG32" s="69"/>
      <c r="AH32" s="46"/>
      <c r="AI32" s="36"/>
    </row>
    <row r="33" spans="1:35">
      <c r="A33" s="1" t="s">
        <v>81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4"/>
      <c r="Y33" s="4"/>
      <c r="Z33" s="4"/>
      <c r="AA33" s="3"/>
      <c r="AB33" s="3"/>
      <c r="AC33" s="3"/>
      <c r="AD33" s="3"/>
      <c r="AE33" s="3"/>
      <c r="AF33" s="3"/>
      <c r="AG33" s="3"/>
      <c r="AH33" s="3"/>
      <c r="AI33" s="3"/>
    </row>
    <row r="34" spans="1:35">
      <c r="A34" s="83" t="s">
        <v>0</v>
      </c>
      <c r="B34" s="83"/>
      <c r="C34" s="83"/>
      <c r="D34" s="83" t="s">
        <v>1</v>
      </c>
      <c r="E34" s="83"/>
      <c r="F34" s="83"/>
      <c r="G34" s="83" t="s">
        <v>2</v>
      </c>
      <c r="H34" s="83"/>
      <c r="I34" s="84" t="s">
        <v>3</v>
      </c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6"/>
      <c r="X34" s="70"/>
      <c r="Y34" s="70"/>
      <c r="Z34" s="70"/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87" t="str">
        <f>A3</f>
        <v>O</v>
      </c>
      <c r="B35" s="87"/>
      <c r="C35" s="87"/>
      <c r="D35" s="87" t="str">
        <f>D3</f>
        <v>おー</v>
      </c>
      <c r="E35" s="87"/>
      <c r="F35" s="87"/>
      <c r="G35" s="87" t="str">
        <f>G3</f>
        <v>Ⅰ</v>
      </c>
      <c r="H35" s="87"/>
      <c r="I35" s="6">
        <f t="shared" ref="I35:W35" si="0">I3</f>
        <v>3</v>
      </c>
      <c r="J35" s="7">
        <f t="shared" si="0"/>
        <v>0</v>
      </c>
      <c r="K35" s="8">
        <f t="shared" si="0"/>
        <v>5</v>
      </c>
      <c r="L35" s="8">
        <f t="shared" si="0"/>
        <v>0</v>
      </c>
      <c r="M35" s="9">
        <f t="shared" si="0"/>
        <v>9</v>
      </c>
      <c r="N35" s="10">
        <f t="shared" si="0"/>
        <v>1</v>
      </c>
      <c r="O35" s="11">
        <f t="shared" si="0"/>
        <v>2</v>
      </c>
      <c r="P35" s="7">
        <f t="shared" si="0"/>
        <v>8</v>
      </c>
      <c r="Q35" s="9">
        <f t="shared" si="0"/>
        <v>5</v>
      </c>
      <c r="R35" s="10">
        <f t="shared" si="0"/>
        <v>5</v>
      </c>
      <c r="S35" s="8">
        <f t="shared" si="0"/>
        <v>0</v>
      </c>
      <c r="T35" s="11">
        <f t="shared" si="0"/>
        <v>2</v>
      </c>
      <c r="U35" s="7">
        <f t="shared" si="0"/>
        <v>0</v>
      </c>
      <c r="V35" s="8">
        <f t="shared" si="0"/>
        <v>2</v>
      </c>
      <c r="W35" s="9" t="str">
        <f t="shared" si="0"/>
        <v>X</v>
      </c>
      <c r="X35" s="71"/>
      <c r="Y35" s="72"/>
      <c r="Z35" s="72"/>
      <c r="AA35" s="12"/>
      <c r="AB35" s="12"/>
      <c r="AC35" s="12"/>
      <c r="AD35" s="12"/>
      <c r="AE35" s="12"/>
      <c r="AF35" s="12"/>
      <c r="AG35" s="88" t="s">
        <v>74</v>
      </c>
      <c r="AH35" s="88"/>
      <c r="AI35" s="12"/>
    </row>
    <row r="36" spans="1:35" ht="19.2">
      <c r="A36" s="13"/>
      <c r="B36" s="2"/>
      <c r="C36" s="3"/>
      <c r="D36" s="3"/>
      <c r="E36" s="3"/>
      <c r="F36" s="3"/>
      <c r="G36" s="3"/>
      <c r="H36" s="3"/>
      <c r="I36" s="3"/>
      <c r="J36" s="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4"/>
      <c r="Z36" s="4"/>
      <c r="AA36" s="3"/>
      <c r="AB36" s="3"/>
      <c r="AC36" s="3"/>
      <c r="AD36" s="3"/>
      <c r="AE36" s="3"/>
      <c r="AF36" s="3"/>
      <c r="AG36" s="3"/>
      <c r="AH36" s="3"/>
      <c r="AI36" s="3"/>
    </row>
    <row r="37" spans="1:35">
      <c r="A37" s="15"/>
      <c r="B37" s="16"/>
      <c r="C37" s="17"/>
      <c r="D37" s="17"/>
      <c r="E37" s="18" t="s">
        <v>6</v>
      </c>
      <c r="F37" s="18"/>
      <c r="G37" s="17"/>
      <c r="H37" s="89"/>
      <c r="I37" s="89"/>
      <c r="J37" s="89"/>
      <c r="K37" s="89"/>
      <c r="L37" s="90" t="s">
        <v>7</v>
      </c>
      <c r="M37" s="90"/>
      <c r="N37" s="90"/>
      <c r="O37" s="90"/>
      <c r="P37" s="90"/>
      <c r="Q37" s="90"/>
      <c r="R37" s="90"/>
      <c r="S37" s="90"/>
      <c r="T37" s="91" t="s">
        <v>8</v>
      </c>
      <c r="U37" s="91"/>
      <c r="V37" s="91"/>
      <c r="W37" s="91"/>
      <c r="X37" s="91"/>
      <c r="Y37" s="91"/>
      <c r="Z37" s="91"/>
      <c r="AA37" s="92" t="s">
        <v>75</v>
      </c>
      <c r="AB37" s="93"/>
      <c r="AC37" s="93"/>
      <c r="AD37" s="94"/>
      <c r="AE37" s="95" t="str">
        <f>AE5</f>
        <v>O－1</v>
      </c>
      <c r="AF37" s="96"/>
      <c r="AG37" s="96"/>
      <c r="AH37" s="96"/>
      <c r="AI37" s="97"/>
    </row>
    <row r="38" spans="1:35">
      <c r="A38" s="112" t="s">
        <v>10</v>
      </c>
      <c r="B38" s="19" t="s">
        <v>11</v>
      </c>
      <c r="C38" s="115" t="str">
        <f>C6</f>
        <v>左  岸 からの　距  離 （ｍ）</v>
      </c>
      <c r="D38" s="118" t="s">
        <v>13</v>
      </c>
      <c r="E38" s="90"/>
      <c r="F38" s="119"/>
      <c r="G38" s="118" t="s">
        <v>14</v>
      </c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119"/>
      <c r="T38" s="118" t="s">
        <v>15</v>
      </c>
      <c r="U38" s="90"/>
      <c r="V38" s="90"/>
      <c r="W38" s="90"/>
      <c r="X38" s="90"/>
      <c r="Y38" s="119"/>
      <c r="Z38" s="129" t="s">
        <v>16</v>
      </c>
      <c r="AA38" s="120" t="s">
        <v>17</v>
      </c>
      <c r="AB38" s="121"/>
      <c r="AC38" s="121"/>
      <c r="AD38" s="122"/>
      <c r="AE38" s="194" t="str">
        <f>AE6</f>
        <v>令和　X年　4月 15日(木）</v>
      </c>
      <c r="AF38" s="96"/>
      <c r="AG38" s="96"/>
      <c r="AH38" s="96"/>
      <c r="AI38" s="97"/>
    </row>
    <row r="39" spans="1:35">
      <c r="A39" s="113"/>
      <c r="B39" s="20" t="s">
        <v>18</v>
      </c>
      <c r="C39" s="116"/>
      <c r="D39" s="98" t="s">
        <v>19</v>
      </c>
      <c r="E39" s="98" t="s">
        <v>20</v>
      </c>
      <c r="F39" s="98" t="s">
        <v>21</v>
      </c>
      <c r="G39" s="100" t="s">
        <v>22</v>
      </c>
      <c r="H39" s="92" t="s">
        <v>23</v>
      </c>
      <c r="I39" s="94"/>
      <c r="J39" s="87" t="s">
        <v>24</v>
      </c>
      <c r="K39" s="87"/>
      <c r="L39" s="87"/>
      <c r="M39" s="87"/>
      <c r="N39" s="87"/>
      <c r="O39" s="87"/>
      <c r="P39" s="104" t="s">
        <v>25</v>
      </c>
      <c r="Q39" s="105"/>
      <c r="R39" s="108" t="s">
        <v>26</v>
      </c>
      <c r="S39" s="109"/>
      <c r="T39" s="108" t="s">
        <v>27</v>
      </c>
      <c r="U39" s="109"/>
      <c r="V39" s="108" t="s">
        <v>28</v>
      </c>
      <c r="W39" s="109"/>
      <c r="X39" s="129" t="s">
        <v>29</v>
      </c>
      <c r="Y39" s="133" t="s">
        <v>30</v>
      </c>
      <c r="Z39" s="130"/>
      <c r="AA39" s="120" t="s">
        <v>31</v>
      </c>
      <c r="AB39" s="121"/>
      <c r="AC39" s="121"/>
      <c r="AD39" s="122"/>
      <c r="AE39" s="126" t="s">
        <v>32</v>
      </c>
      <c r="AF39" s="127"/>
      <c r="AG39" s="126"/>
      <c r="AH39" s="96"/>
      <c r="AI39" s="97"/>
    </row>
    <row r="40" spans="1:35">
      <c r="A40" s="114"/>
      <c r="B40" s="21" t="s">
        <v>33</v>
      </c>
      <c r="C40" s="117"/>
      <c r="D40" s="99"/>
      <c r="E40" s="99"/>
      <c r="F40" s="99"/>
      <c r="G40" s="101"/>
      <c r="H40" s="102"/>
      <c r="I40" s="103"/>
      <c r="J40" s="87" t="s">
        <v>34</v>
      </c>
      <c r="K40" s="87"/>
      <c r="L40" s="87" t="s">
        <v>35</v>
      </c>
      <c r="M40" s="87"/>
      <c r="N40" s="87"/>
      <c r="O40" s="87"/>
      <c r="P40" s="106"/>
      <c r="Q40" s="107"/>
      <c r="R40" s="110"/>
      <c r="S40" s="111"/>
      <c r="T40" s="110"/>
      <c r="U40" s="111"/>
      <c r="V40" s="110"/>
      <c r="W40" s="111"/>
      <c r="X40" s="132"/>
      <c r="Y40" s="134"/>
      <c r="Z40" s="131"/>
      <c r="AA40" s="123"/>
      <c r="AB40" s="124"/>
      <c r="AC40" s="124"/>
      <c r="AD40" s="125"/>
      <c r="AE40" s="126" t="s">
        <v>36</v>
      </c>
      <c r="AF40" s="127"/>
      <c r="AG40" s="126"/>
      <c r="AH40" s="96"/>
      <c r="AI40" s="97"/>
    </row>
    <row r="41" spans="1:35">
      <c r="A41" s="22">
        <v>13</v>
      </c>
      <c r="B41" s="23">
        <f>B32</f>
        <v>105</v>
      </c>
      <c r="C41" s="24">
        <f>C32</f>
        <v>160.80000000000001</v>
      </c>
      <c r="D41" s="25">
        <f>D32</f>
        <v>3.9</v>
      </c>
      <c r="E41" s="26">
        <f>E32</f>
        <v>3.9</v>
      </c>
      <c r="F41" s="73">
        <f>F32</f>
        <v>3.9</v>
      </c>
      <c r="G41" s="28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52">
        <f>ROUND((F41+F42)/2,2)</f>
        <v>4.2300000000000004</v>
      </c>
      <c r="U41" s="152"/>
      <c r="V41" s="152">
        <f>ABS(C42-C41)</f>
        <v>15</v>
      </c>
      <c r="W41" s="152"/>
      <c r="X41" s="153">
        <f>ROUND(T41*V41,2)</f>
        <v>63.45</v>
      </c>
      <c r="Y41" s="29"/>
      <c r="Z41" s="30"/>
      <c r="AA41" s="31"/>
      <c r="AB41" s="32"/>
      <c r="AC41" s="126" t="s">
        <v>37</v>
      </c>
      <c r="AD41" s="127"/>
      <c r="AE41" s="126"/>
      <c r="AF41" s="128"/>
      <c r="AG41" s="128"/>
      <c r="AH41" s="128"/>
      <c r="AI41" s="127"/>
    </row>
    <row r="42" spans="1:35">
      <c r="A42" s="98">
        <v>14</v>
      </c>
      <c r="B42" s="135">
        <v>90</v>
      </c>
      <c r="C42" s="137">
        <f>B9-B42</f>
        <v>175.8</v>
      </c>
      <c r="D42" s="139">
        <v>4.5</v>
      </c>
      <c r="E42" s="139">
        <v>4.5999999999999996</v>
      </c>
      <c r="F42" s="142">
        <f>ROUND((D42+E42)/2,2)</f>
        <v>4.55</v>
      </c>
      <c r="G42" s="33">
        <f>IF(F42&lt;0.75,"       ",ROUND(F42*0.2,2))</f>
        <v>0.91</v>
      </c>
      <c r="H42" s="144" t="s">
        <v>39</v>
      </c>
      <c r="I42" s="145"/>
      <c r="J42" s="146">
        <v>0.56000000000000005</v>
      </c>
      <c r="K42" s="147"/>
      <c r="L42" s="146">
        <v>0.54</v>
      </c>
      <c r="M42" s="147"/>
      <c r="N42" s="146"/>
      <c r="O42" s="147"/>
      <c r="P42" s="146">
        <f>ROUND(IF(G42&gt;=0,(J42+L42)/2," "),2)</f>
        <v>0.55000000000000004</v>
      </c>
      <c r="Q42" s="147"/>
      <c r="R42" s="164">
        <f>ROUND(IF(F42&gt;=0.75,(P42+P43)/2,P43),2)</f>
        <v>0.44</v>
      </c>
      <c r="S42" s="165"/>
      <c r="T42" s="152"/>
      <c r="U42" s="152"/>
      <c r="V42" s="152"/>
      <c r="W42" s="152"/>
      <c r="X42" s="154"/>
      <c r="Y42" s="153">
        <f>X41+X43</f>
        <v>133.19999999999999</v>
      </c>
      <c r="Z42" s="153">
        <f>ROUND(R42*Y42,2)</f>
        <v>58.61</v>
      </c>
      <c r="AA42" s="168" t="s">
        <v>40</v>
      </c>
      <c r="AB42" s="169"/>
      <c r="AC42" s="126" t="s">
        <v>41</v>
      </c>
      <c r="AD42" s="127"/>
      <c r="AE42" s="126"/>
      <c r="AF42" s="128"/>
      <c r="AG42" s="128"/>
      <c r="AH42" s="128"/>
      <c r="AI42" s="127"/>
    </row>
    <row r="43" spans="1:35">
      <c r="A43" s="99"/>
      <c r="B43" s="136"/>
      <c r="C43" s="138"/>
      <c r="D43" s="140"/>
      <c r="E43" s="140"/>
      <c r="F43" s="143"/>
      <c r="G43" s="34">
        <f>IF(F42&lt;0.75,ROUND(F42*0.6,2),ROUND(F42*0.8,2))</f>
        <v>3.64</v>
      </c>
      <c r="H43" s="148" t="s">
        <v>39</v>
      </c>
      <c r="I43" s="149"/>
      <c r="J43" s="150">
        <v>0.31</v>
      </c>
      <c r="K43" s="151"/>
      <c r="L43" s="150">
        <v>0.32</v>
      </c>
      <c r="M43" s="151"/>
      <c r="N43" s="150"/>
      <c r="O43" s="151"/>
      <c r="P43" s="150">
        <f>ROUND(IF(G43&gt;=0,(J43+L43)/2," "),2)</f>
        <v>0.32</v>
      </c>
      <c r="Q43" s="151"/>
      <c r="R43" s="166"/>
      <c r="S43" s="167"/>
      <c r="T43" s="152">
        <f>ROUND((F42+F44)/2,2)</f>
        <v>4.6500000000000004</v>
      </c>
      <c r="U43" s="152"/>
      <c r="V43" s="152">
        <f>ABS(C44-C42)</f>
        <v>15</v>
      </c>
      <c r="W43" s="152"/>
      <c r="X43" s="153">
        <f>ROUND(T43*V43,2)</f>
        <v>69.75</v>
      </c>
      <c r="Y43" s="154"/>
      <c r="Z43" s="154"/>
      <c r="AA43" s="35"/>
      <c r="AB43" s="36"/>
      <c r="AC43" s="126" t="s">
        <v>43</v>
      </c>
      <c r="AD43" s="127"/>
      <c r="AE43" s="126"/>
      <c r="AF43" s="128"/>
      <c r="AG43" s="128"/>
      <c r="AH43" s="128"/>
      <c r="AI43" s="127"/>
    </row>
    <row r="44" spans="1:35">
      <c r="A44" s="98">
        <v>15</v>
      </c>
      <c r="B44" s="135">
        <v>75</v>
      </c>
      <c r="C44" s="137">
        <f>B9-B44</f>
        <v>190.8</v>
      </c>
      <c r="D44" s="139">
        <v>4.7</v>
      </c>
      <c r="E44" s="139">
        <v>4.8</v>
      </c>
      <c r="F44" s="142">
        <f>ROUND((D44+E44)/2,2)</f>
        <v>4.75</v>
      </c>
      <c r="G44" s="37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52"/>
      <c r="U44" s="152"/>
      <c r="V44" s="152"/>
      <c r="W44" s="152"/>
      <c r="X44" s="154"/>
      <c r="Y44" s="38"/>
      <c r="Z44" s="39"/>
      <c r="AA44" s="155" t="s">
        <v>45</v>
      </c>
      <c r="AB44" s="156"/>
      <c r="AC44" s="156"/>
      <c r="AD44" s="157"/>
      <c r="AE44" s="126" t="s">
        <v>46</v>
      </c>
      <c r="AF44" s="128"/>
      <c r="AG44" s="127"/>
      <c r="AH44" s="95"/>
      <c r="AI44" s="97"/>
    </row>
    <row r="45" spans="1:35">
      <c r="A45" s="99"/>
      <c r="B45" s="136"/>
      <c r="C45" s="138"/>
      <c r="D45" s="140"/>
      <c r="E45" s="140"/>
      <c r="F45" s="143"/>
      <c r="G45" s="40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52">
        <f>ROUND((F44+F46)/2,2)</f>
        <v>4.91</v>
      </c>
      <c r="U45" s="152"/>
      <c r="V45" s="152">
        <f>ABS(C46-C44)</f>
        <v>15</v>
      </c>
      <c r="W45" s="152"/>
      <c r="X45" s="153">
        <f>ROUND(T45*V45,2)</f>
        <v>73.650000000000006</v>
      </c>
      <c r="Y45" s="41"/>
      <c r="Z45" s="42"/>
      <c r="AA45" s="158"/>
      <c r="AB45" s="159"/>
      <c r="AC45" s="159"/>
      <c r="AD45" s="160"/>
      <c r="AE45" s="126" t="s">
        <v>48</v>
      </c>
      <c r="AF45" s="128"/>
      <c r="AG45" s="127"/>
      <c r="AH45" s="95"/>
      <c r="AI45" s="97"/>
    </row>
    <row r="46" spans="1:35">
      <c r="A46" s="98">
        <v>16</v>
      </c>
      <c r="B46" s="135">
        <v>60</v>
      </c>
      <c r="C46" s="137">
        <f>B9-B46</f>
        <v>205.8</v>
      </c>
      <c r="D46" s="139">
        <v>5.0199999999999996</v>
      </c>
      <c r="E46" s="139">
        <v>5.0999999999999996</v>
      </c>
      <c r="F46" s="142">
        <f>ROUND((D46+E46)/2,2)</f>
        <v>5.0599999999999996</v>
      </c>
      <c r="G46" s="33">
        <f>IF(F46&lt;0.75,"       ",ROUND(F46*0.2,2))</f>
        <v>1.01</v>
      </c>
      <c r="H46" s="144" t="s">
        <v>39</v>
      </c>
      <c r="I46" s="145"/>
      <c r="J46" s="146">
        <v>0.5</v>
      </c>
      <c r="K46" s="147"/>
      <c r="L46" s="146">
        <v>0.5</v>
      </c>
      <c r="M46" s="147"/>
      <c r="N46" s="146"/>
      <c r="O46" s="147"/>
      <c r="P46" s="146">
        <f>ROUND(IF(G46&gt;=0,(J46+L46)/2," "),2)</f>
        <v>0.5</v>
      </c>
      <c r="Q46" s="147"/>
      <c r="R46" s="164">
        <f>ROUND(IF(F46&gt;=0.75,(P46+P47)/2,P47),2)</f>
        <v>0.43</v>
      </c>
      <c r="S46" s="165"/>
      <c r="T46" s="152"/>
      <c r="U46" s="152"/>
      <c r="V46" s="152"/>
      <c r="W46" s="152"/>
      <c r="X46" s="154"/>
      <c r="Y46" s="153">
        <f>X45+X47</f>
        <v>147.75</v>
      </c>
      <c r="Z46" s="153">
        <f>ROUND(R46*Y46,2)</f>
        <v>63.53</v>
      </c>
      <c r="AA46" s="161"/>
      <c r="AB46" s="162"/>
      <c r="AC46" s="162"/>
      <c r="AD46" s="163"/>
      <c r="AE46" s="126" t="s">
        <v>50</v>
      </c>
      <c r="AF46" s="128"/>
      <c r="AG46" s="127"/>
      <c r="AH46" s="95"/>
      <c r="AI46" s="97"/>
    </row>
    <row r="47" spans="1:35">
      <c r="A47" s="99"/>
      <c r="B47" s="136"/>
      <c r="C47" s="138"/>
      <c r="D47" s="140"/>
      <c r="E47" s="140"/>
      <c r="F47" s="143"/>
      <c r="G47" s="34">
        <f>IF(F46&lt;0.75,ROUND(F46*0.6,2),ROUND(F46*0.8,2))</f>
        <v>4.05</v>
      </c>
      <c r="H47" s="148" t="s">
        <v>39</v>
      </c>
      <c r="I47" s="149"/>
      <c r="J47" s="150">
        <v>0.35</v>
      </c>
      <c r="K47" s="151"/>
      <c r="L47" s="150">
        <v>0.35</v>
      </c>
      <c r="M47" s="151"/>
      <c r="N47" s="150"/>
      <c r="O47" s="151"/>
      <c r="P47" s="150">
        <f>ROUND(IF(G47&gt;=0,(J47+L47)/2," "),2)</f>
        <v>0.35</v>
      </c>
      <c r="Q47" s="151"/>
      <c r="R47" s="166"/>
      <c r="S47" s="167"/>
      <c r="T47" s="152">
        <f>ROUND((F46+F48)/2,2)</f>
        <v>4.9400000000000004</v>
      </c>
      <c r="U47" s="152"/>
      <c r="V47" s="152">
        <f>ABS(C48-C46)</f>
        <v>15</v>
      </c>
      <c r="W47" s="152"/>
      <c r="X47" s="153">
        <f>ROUND(T47*V47,2)</f>
        <v>74.099999999999994</v>
      </c>
      <c r="Y47" s="154"/>
      <c r="Z47" s="154"/>
      <c r="AA47" s="31"/>
      <c r="AB47" s="43"/>
      <c r="AC47" s="43"/>
      <c r="AD47" s="32"/>
      <c r="AE47" s="126"/>
      <c r="AF47" s="128"/>
      <c r="AG47" s="127"/>
      <c r="AH47" s="44" t="s">
        <v>51</v>
      </c>
      <c r="AI47" s="44" t="s">
        <v>52</v>
      </c>
    </row>
    <row r="48" spans="1:35">
      <c r="A48" s="98">
        <v>17</v>
      </c>
      <c r="B48" s="135">
        <v>45</v>
      </c>
      <c r="C48" s="137">
        <f>B9-B48</f>
        <v>220.8</v>
      </c>
      <c r="D48" s="139">
        <v>4.83</v>
      </c>
      <c r="E48" s="139">
        <v>4.8</v>
      </c>
      <c r="F48" s="142">
        <f>ROUND((D48+E48)/2,2)</f>
        <v>4.82</v>
      </c>
      <c r="G48" s="37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52"/>
      <c r="U48" s="152"/>
      <c r="V48" s="152"/>
      <c r="W48" s="152"/>
      <c r="X48" s="154"/>
      <c r="Y48" s="38"/>
      <c r="Z48" s="39"/>
      <c r="AA48" s="168" t="s">
        <v>53</v>
      </c>
      <c r="AB48" s="174"/>
      <c r="AC48" s="174"/>
      <c r="AD48" s="169"/>
      <c r="AE48" s="126" t="s">
        <v>46</v>
      </c>
      <c r="AF48" s="128"/>
      <c r="AG48" s="127"/>
      <c r="AH48" s="61"/>
      <c r="AI48" s="74"/>
    </row>
    <row r="49" spans="1:35">
      <c r="A49" s="99"/>
      <c r="B49" s="136"/>
      <c r="C49" s="138"/>
      <c r="D49" s="140"/>
      <c r="E49" s="140"/>
      <c r="F49" s="143"/>
      <c r="G49" s="40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52">
        <f>ROUND((F48+F50)/2,2)</f>
        <v>4.79</v>
      </c>
      <c r="U49" s="152"/>
      <c r="V49" s="152">
        <f>ABS(C50-C48)</f>
        <v>15</v>
      </c>
      <c r="W49" s="152"/>
      <c r="X49" s="153">
        <f>ROUND(T49*V49,2)</f>
        <v>71.849999999999994</v>
      </c>
      <c r="Y49" s="41"/>
      <c r="Z49" s="42"/>
      <c r="AA49" s="168" t="s">
        <v>54</v>
      </c>
      <c r="AB49" s="174"/>
      <c r="AC49" s="174"/>
      <c r="AD49" s="169"/>
      <c r="AE49" s="126" t="s">
        <v>48</v>
      </c>
      <c r="AF49" s="128"/>
      <c r="AG49" s="127"/>
      <c r="AH49" s="61"/>
      <c r="AI49" s="74"/>
    </row>
    <row r="50" spans="1:35">
      <c r="A50" s="98">
        <v>18</v>
      </c>
      <c r="B50" s="135">
        <v>30</v>
      </c>
      <c r="C50" s="137">
        <f>B9-B50</f>
        <v>235.8</v>
      </c>
      <c r="D50" s="139">
        <v>4.8</v>
      </c>
      <c r="E50" s="139">
        <v>4.7</v>
      </c>
      <c r="F50" s="142">
        <f>ROUND((D50+E50)/2,2)</f>
        <v>4.75</v>
      </c>
      <c r="G50" s="33">
        <f>IF(F50&lt;0.75,"       ",ROUND(F50*0.2,2))</f>
        <v>0.95</v>
      </c>
      <c r="H50" s="144" t="s">
        <v>39</v>
      </c>
      <c r="I50" s="145"/>
      <c r="J50" s="146">
        <v>0.48</v>
      </c>
      <c r="K50" s="147"/>
      <c r="L50" s="146">
        <v>0.47</v>
      </c>
      <c r="M50" s="147"/>
      <c r="N50" s="146"/>
      <c r="O50" s="147"/>
      <c r="P50" s="146">
        <f>ROUND(IF(G50&gt;=0,(J50+L50)/2," "),2)</f>
        <v>0.48</v>
      </c>
      <c r="Q50" s="147"/>
      <c r="R50" s="164">
        <f>ROUND(IF(F50&gt;=0.75,(P50+P51)/2,P51),2)</f>
        <v>0.4</v>
      </c>
      <c r="S50" s="165"/>
      <c r="T50" s="152"/>
      <c r="U50" s="152"/>
      <c r="V50" s="152"/>
      <c r="W50" s="152"/>
      <c r="X50" s="154"/>
      <c r="Y50" s="153">
        <f>X49+X51</f>
        <v>137.1</v>
      </c>
      <c r="Z50" s="153">
        <f>ROUND(R50*Y50,2)</f>
        <v>54.84</v>
      </c>
      <c r="AA50" s="35"/>
      <c r="AB50" s="46"/>
      <c r="AC50" s="46"/>
      <c r="AD50" s="36"/>
      <c r="AE50" s="126" t="s">
        <v>50</v>
      </c>
      <c r="AF50" s="128"/>
      <c r="AG50" s="127"/>
      <c r="AH50" s="61"/>
      <c r="AI50" s="74"/>
    </row>
    <row r="51" spans="1:35">
      <c r="A51" s="99"/>
      <c r="B51" s="136"/>
      <c r="C51" s="138"/>
      <c r="D51" s="140"/>
      <c r="E51" s="140"/>
      <c r="F51" s="143"/>
      <c r="G51" s="34">
        <f>IF(F50&lt;0.75,ROUND(F50*0.6,2),ROUND(F50*0.8,2))</f>
        <v>3.8</v>
      </c>
      <c r="H51" s="148" t="s">
        <v>39</v>
      </c>
      <c r="I51" s="149"/>
      <c r="J51" s="150">
        <v>0.31</v>
      </c>
      <c r="K51" s="151"/>
      <c r="L51" s="150">
        <v>0.32</v>
      </c>
      <c r="M51" s="151"/>
      <c r="N51" s="150"/>
      <c r="O51" s="151"/>
      <c r="P51" s="150">
        <f>ROUND(IF(G51&gt;=0,(J51+L51)/2," "),2)</f>
        <v>0.32</v>
      </c>
      <c r="Q51" s="151"/>
      <c r="R51" s="166"/>
      <c r="S51" s="167"/>
      <c r="T51" s="152">
        <f>ROUND((F50+F52)/2,2)</f>
        <v>4.3499999999999996</v>
      </c>
      <c r="U51" s="152"/>
      <c r="V51" s="152">
        <f>ABS(C52-C50)</f>
        <v>15</v>
      </c>
      <c r="W51" s="152"/>
      <c r="X51" s="153">
        <f>ROUND(T51*V51,2)</f>
        <v>65.25</v>
      </c>
      <c r="Y51" s="154"/>
      <c r="Z51" s="154"/>
      <c r="AA51" s="175" t="s">
        <v>55</v>
      </c>
      <c r="AB51" s="126" t="s">
        <v>56</v>
      </c>
      <c r="AC51" s="128"/>
      <c r="AD51" s="128"/>
      <c r="AE51" s="127"/>
      <c r="AF51" s="126"/>
      <c r="AG51" s="96"/>
      <c r="AH51" s="96"/>
      <c r="AI51" s="97"/>
    </row>
    <row r="52" spans="1:35">
      <c r="A52" s="98">
        <v>19</v>
      </c>
      <c r="B52" s="135">
        <v>15</v>
      </c>
      <c r="C52" s="137">
        <f>B9-B52</f>
        <v>250.8</v>
      </c>
      <c r="D52" s="139">
        <v>3.9</v>
      </c>
      <c r="E52" s="139">
        <v>4</v>
      </c>
      <c r="F52" s="142">
        <f>ROUND((D52+E52)/2,2)</f>
        <v>3.95</v>
      </c>
      <c r="G52" s="37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52"/>
      <c r="U52" s="152"/>
      <c r="V52" s="152"/>
      <c r="W52" s="152"/>
      <c r="X52" s="154"/>
      <c r="Y52" s="38"/>
      <c r="Z52" s="39"/>
      <c r="AA52" s="176"/>
      <c r="AB52" s="126" t="s">
        <v>58</v>
      </c>
      <c r="AC52" s="128"/>
      <c r="AD52" s="128"/>
      <c r="AE52" s="127"/>
      <c r="AF52" s="195"/>
      <c r="AG52" s="196"/>
      <c r="AH52" s="196"/>
      <c r="AI52" s="197"/>
    </row>
    <row r="53" spans="1:35">
      <c r="A53" s="99"/>
      <c r="B53" s="136"/>
      <c r="C53" s="138"/>
      <c r="D53" s="140"/>
      <c r="E53" s="140"/>
      <c r="F53" s="143"/>
      <c r="G53" s="40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52">
        <f>ROUND((F52+F54)/2,2)</f>
        <v>3.63</v>
      </c>
      <c r="U53" s="152"/>
      <c r="V53" s="152">
        <f>ABS(C54-C52)</f>
        <v>7.5</v>
      </c>
      <c r="W53" s="152"/>
      <c r="X53" s="153">
        <f>ROUND(T53*V53,2)</f>
        <v>27.23</v>
      </c>
      <c r="Y53" s="41"/>
      <c r="Z53" s="42"/>
      <c r="AA53" s="176"/>
      <c r="AB53" s="120" t="s">
        <v>60</v>
      </c>
      <c r="AC53" s="121"/>
      <c r="AD53" s="121"/>
      <c r="AE53" s="122"/>
      <c r="AF53" s="126"/>
      <c r="AG53" s="128"/>
      <c r="AH53" s="128"/>
      <c r="AI53" s="127"/>
    </row>
    <row r="54" spans="1:35">
      <c r="A54" s="98">
        <v>20</v>
      </c>
      <c r="B54" s="135">
        <v>7.5</v>
      </c>
      <c r="C54" s="137">
        <f>B9-B54</f>
        <v>258.3</v>
      </c>
      <c r="D54" s="139">
        <v>3.3</v>
      </c>
      <c r="E54" s="139">
        <v>3.3</v>
      </c>
      <c r="F54" s="142">
        <f>ROUND((D54+E54)/2,2)</f>
        <v>3.3</v>
      </c>
      <c r="G54" s="33">
        <f>IF(F54&lt;0.75,"       ",ROUND(F54*0.2,2))</f>
        <v>0.66</v>
      </c>
      <c r="H54" s="144" t="s">
        <v>39</v>
      </c>
      <c r="I54" s="145"/>
      <c r="J54" s="146">
        <v>0.08</v>
      </c>
      <c r="K54" s="147"/>
      <c r="L54" s="146">
        <v>0.08</v>
      </c>
      <c r="M54" s="147"/>
      <c r="N54" s="146"/>
      <c r="O54" s="147"/>
      <c r="P54" s="146">
        <f>ROUND(IF(G54&gt;=0,(J54+L54)/2," "),2)</f>
        <v>0.08</v>
      </c>
      <c r="Q54" s="147"/>
      <c r="R54" s="164">
        <f>ROUND(IF(F54&gt;=0.75,(P54+P55)/2,P55),2)</f>
        <v>7.0000000000000007E-2</v>
      </c>
      <c r="S54" s="165"/>
      <c r="T54" s="152"/>
      <c r="U54" s="152"/>
      <c r="V54" s="152"/>
      <c r="W54" s="152"/>
      <c r="X54" s="154"/>
      <c r="Y54" s="153">
        <f>X53+X55</f>
        <v>45.46</v>
      </c>
      <c r="Z54" s="153">
        <f>ROUND(R54*Y54,2)</f>
        <v>3.18</v>
      </c>
      <c r="AA54" s="177"/>
      <c r="AB54" s="123"/>
      <c r="AC54" s="124"/>
      <c r="AD54" s="124"/>
      <c r="AE54" s="125"/>
      <c r="AF54" s="126"/>
      <c r="AG54" s="128"/>
      <c r="AH54" s="128"/>
      <c r="AI54" s="127"/>
    </row>
    <row r="55" spans="1:35">
      <c r="A55" s="99"/>
      <c r="B55" s="136"/>
      <c r="C55" s="138"/>
      <c r="D55" s="140"/>
      <c r="E55" s="140"/>
      <c r="F55" s="143"/>
      <c r="G55" s="34">
        <f>IF(F54&lt;0.75,ROUND(F54*0.6,2),ROUND(F54*0.8,2))</f>
        <v>2.64</v>
      </c>
      <c r="H55" s="148" t="s">
        <v>39</v>
      </c>
      <c r="I55" s="149"/>
      <c r="J55" s="150">
        <v>0.06</v>
      </c>
      <c r="K55" s="151"/>
      <c r="L55" s="150">
        <v>0.06</v>
      </c>
      <c r="M55" s="151"/>
      <c r="N55" s="150"/>
      <c r="O55" s="151"/>
      <c r="P55" s="150">
        <f>ROUND(IF(G55&gt;=0,(J55+L55)/2," "),2)</f>
        <v>0.06</v>
      </c>
      <c r="Q55" s="151"/>
      <c r="R55" s="166"/>
      <c r="S55" s="167"/>
      <c r="T55" s="152">
        <f>ROUND((F54+F56)/2,2)</f>
        <v>2.4300000000000002</v>
      </c>
      <c r="U55" s="152"/>
      <c r="V55" s="152">
        <f>ABS(C56-C54)</f>
        <v>7.5</v>
      </c>
      <c r="W55" s="152"/>
      <c r="X55" s="153">
        <f>ROUND(T55*V55,2)</f>
        <v>18.23</v>
      </c>
      <c r="Y55" s="154"/>
      <c r="Z55" s="154"/>
      <c r="AA55" s="120" t="s">
        <v>63</v>
      </c>
      <c r="AB55" s="121"/>
      <c r="AC55" s="122"/>
      <c r="AD55" s="126" t="s">
        <v>64</v>
      </c>
      <c r="AE55" s="127"/>
      <c r="AF55" s="126"/>
      <c r="AG55" s="128"/>
      <c r="AH55" s="128"/>
      <c r="AI55" s="127"/>
    </row>
    <row r="56" spans="1:35">
      <c r="A56" s="98">
        <v>21</v>
      </c>
      <c r="B56" s="135">
        <v>0</v>
      </c>
      <c r="C56" s="137">
        <f>B9-B56</f>
        <v>265.8</v>
      </c>
      <c r="D56" s="139">
        <v>1.55</v>
      </c>
      <c r="E56" s="139">
        <v>1.55</v>
      </c>
      <c r="F56" s="142">
        <f>ROUND((D56+E56)/2,2)</f>
        <v>1.55</v>
      </c>
      <c r="G56" s="37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52"/>
      <c r="U56" s="152"/>
      <c r="V56" s="152"/>
      <c r="W56" s="152"/>
      <c r="X56" s="154"/>
      <c r="Y56" s="38"/>
      <c r="Z56" s="39"/>
      <c r="AA56" s="123"/>
      <c r="AB56" s="124"/>
      <c r="AC56" s="125"/>
      <c r="AD56" s="126" t="s">
        <v>65</v>
      </c>
      <c r="AE56" s="127"/>
      <c r="AF56" s="126"/>
      <c r="AG56" s="128"/>
      <c r="AH56" s="128"/>
      <c r="AI56" s="127"/>
    </row>
    <row r="57" spans="1:35">
      <c r="A57" s="99"/>
      <c r="B57" s="136"/>
      <c r="C57" s="138"/>
      <c r="D57" s="140"/>
      <c r="E57" s="140"/>
      <c r="F57" s="143"/>
      <c r="G57" s="40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98"/>
      <c r="U57" s="199"/>
      <c r="V57" s="198"/>
      <c r="W57" s="199"/>
      <c r="X57" s="153"/>
      <c r="Y57" s="41"/>
      <c r="Z57" s="42"/>
      <c r="AA57" s="181" t="s">
        <v>66</v>
      </c>
      <c r="AB57" s="184" t="s">
        <v>67</v>
      </c>
      <c r="AC57" s="185"/>
      <c r="AD57" s="185"/>
      <c r="AE57" s="185"/>
      <c r="AF57" s="186"/>
      <c r="AG57" s="48"/>
      <c r="AH57" s="187"/>
      <c r="AI57" s="188"/>
    </row>
    <row r="58" spans="1:35">
      <c r="A58" s="98"/>
      <c r="B58" s="135"/>
      <c r="C58" s="137"/>
      <c r="D58" s="139"/>
      <c r="E58" s="139"/>
      <c r="F58" s="142"/>
      <c r="G58" s="33"/>
      <c r="H58" s="146"/>
      <c r="I58" s="147"/>
      <c r="J58" s="146"/>
      <c r="K58" s="147"/>
      <c r="L58" s="146"/>
      <c r="M58" s="147"/>
      <c r="N58" s="146"/>
      <c r="O58" s="147"/>
      <c r="P58" s="146"/>
      <c r="Q58" s="147"/>
      <c r="R58" s="164"/>
      <c r="S58" s="165"/>
      <c r="T58" s="200"/>
      <c r="U58" s="201"/>
      <c r="V58" s="200"/>
      <c r="W58" s="201"/>
      <c r="X58" s="154"/>
      <c r="Y58" s="153"/>
      <c r="Z58" s="153"/>
      <c r="AA58" s="182"/>
      <c r="AB58" s="184" t="s">
        <v>68</v>
      </c>
      <c r="AC58" s="185"/>
      <c r="AD58" s="185"/>
      <c r="AE58" s="185"/>
      <c r="AF58" s="186"/>
      <c r="AG58" s="49"/>
      <c r="AH58" s="187"/>
      <c r="AI58" s="188"/>
    </row>
    <row r="59" spans="1:35">
      <c r="A59" s="99"/>
      <c r="B59" s="136"/>
      <c r="C59" s="138"/>
      <c r="D59" s="140"/>
      <c r="E59" s="140"/>
      <c r="F59" s="143"/>
      <c r="G59" s="34"/>
      <c r="H59" s="150"/>
      <c r="I59" s="151"/>
      <c r="J59" s="150"/>
      <c r="K59" s="151"/>
      <c r="L59" s="150"/>
      <c r="M59" s="151"/>
      <c r="N59" s="150"/>
      <c r="O59" s="151"/>
      <c r="P59" s="150"/>
      <c r="Q59" s="151"/>
      <c r="R59" s="166"/>
      <c r="S59" s="167"/>
      <c r="T59" s="152"/>
      <c r="U59" s="152"/>
      <c r="V59" s="152"/>
      <c r="W59" s="152"/>
      <c r="X59" s="153"/>
      <c r="Y59" s="154"/>
      <c r="Z59" s="154"/>
      <c r="AA59" s="183"/>
      <c r="AB59" s="184" t="s">
        <v>69</v>
      </c>
      <c r="AC59" s="185"/>
      <c r="AD59" s="185"/>
      <c r="AE59" s="185"/>
      <c r="AF59" s="186"/>
      <c r="AG59" s="50"/>
      <c r="AH59" s="187"/>
      <c r="AI59" s="188"/>
    </row>
    <row r="60" spans="1:35">
      <c r="A60" s="98"/>
      <c r="B60" s="135"/>
      <c r="C60" s="137"/>
      <c r="D60" s="139"/>
      <c r="E60" s="139"/>
      <c r="F60" s="142"/>
      <c r="G60" s="37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52"/>
      <c r="U60" s="152"/>
      <c r="V60" s="152"/>
      <c r="W60" s="152"/>
      <c r="X60" s="154"/>
      <c r="Y60" s="38"/>
      <c r="Z60" s="39"/>
      <c r="AA60" s="192" t="s">
        <v>70</v>
      </c>
      <c r="AB60" s="193"/>
      <c r="AC60" s="43"/>
      <c r="AD60" s="43"/>
      <c r="AE60" s="43"/>
      <c r="AF60" s="43"/>
      <c r="AG60" s="43"/>
      <c r="AH60" s="43"/>
      <c r="AI60" s="32"/>
    </row>
    <row r="61" spans="1:35">
      <c r="A61" s="99"/>
      <c r="B61" s="136"/>
      <c r="C61" s="138"/>
      <c r="D61" s="140"/>
      <c r="E61" s="140"/>
      <c r="F61" s="143"/>
      <c r="G61" s="40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52"/>
      <c r="U61" s="152"/>
      <c r="V61" s="152"/>
      <c r="W61" s="152"/>
      <c r="X61" s="153"/>
      <c r="Y61" s="41"/>
      <c r="Z61" s="42"/>
      <c r="AA61" s="75"/>
      <c r="AB61" s="76"/>
      <c r="AC61" s="76"/>
      <c r="AD61" s="76"/>
      <c r="AE61" s="76"/>
      <c r="AF61" s="76"/>
      <c r="AG61" s="48"/>
      <c r="AH61" s="48"/>
      <c r="AI61" s="60"/>
    </row>
    <row r="62" spans="1:35">
      <c r="A62" s="98"/>
      <c r="B62" s="135"/>
      <c r="C62" s="137"/>
      <c r="D62" s="139"/>
      <c r="E62" s="139"/>
      <c r="F62" s="142"/>
      <c r="G62" s="33"/>
      <c r="H62" s="146"/>
      <c r="I62" s="147"/>
      <c r="J62" s="146"/>
      <c r="K62" s="147"/>
      <c r="L62" s="146"/>
      <c r="M62" s="147"/>
      <c r="N62" s="146"/>
      <c r="O62" s="147"/>
      <c r="P62" s="146"/>
      <c r="Q62" s="147"/>
      <c r="R62" s="164"/>
      <c r="S62" s="165"/>
      <c r="T62" s="152"/>
      <c r="U62" s="152"/>
      <c r="V62" s="152"/>
      <c r="W62" s="152"/>
      <c r="X62" s="154"/>
      <c r="Y62" s="153"/>
      <c r="Z62" s="153"/>
      <c r="AA62" s="75"/>
      <c r="AB62" s="76"/>
      <c r="AC62" s="77"/>
      <c r="AD62" s="77"/>
      <c r="AE62" s="77"/>
      <c r="AF62" s="77"/>
      <c r="AG62" s="78"/>
      <c r="AH62" s="78"/>
      <c r="AI62" s="60"/>
    </row>
    <row r="63" spans="1:35">
      <c r="A63" s="99"/>
      <c r="B63" s="136"/>
      <c r="C63" s="138"/>
      <c r="D63" s="140"/>
      <c r="E63" s="140"/>
      <c r="F63" s="143"/>
      <c r="G63" s="34"/>
      <c r="H63" s="150"/>
      <c r="I63" s="151"/>
      <c r="J63" s="150"/>
      <c r="K63" s="151"/>
      <c r="L63" s="150"/>
      <c r="M63" s="151"/>
      <c r="N63" s="150"/>
      <c r="O63" s="151"/>
      <c r="P63" s="150"/>
      <c r="Q63" s="151"/>
      <c r="R63" s="166"/>
      <c r="S63" s="167"/>
      <c r="T63" s="152"/>
      <c r="U63" s="152"/>
      <c r="V63" s="152"/>
      <c r="W63" s="152"/>
      <c r="X63" s="152"/>
      <c r="Y63" s="154"/>
      <c r="Z63" s="154"/>
      <c r="AA63" s="79"/>
      <c r="AB63" s="71"/>
      <c r="AC63" s="71"/>
      <c r="AD63" s="51"/>
      <c r="AE63" s="51"/>
      <c r="AF63" s="51"/>
      <c r="AG63" s="51"/>
      <c r="AH63" s="48"/>
      <c r="AI63" s="60"/>
    </row>
    <row r="64" spans="1:35">
      <c r="A64" s="61"/>
      <c r="B64" s="62"/>
      <c r="C64" s="63"/>
      <c r="D64" s="64"/>
      <c r="E64" s="65"/>
      <c r="F64" s="66"/>
      <c r="G64" s="28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52"/>
      <c r="U64" s="152"/>
      <c r="V64" s="152"/>
      <c r="W64" s="152"/>
      <c r="X64" s="152"/>
      <c r="Y64" s="29"/>
      <c r="Z64" s="30"/>
      <c r="AA64" s="67"/>
      <c r="AB64" s="80"/>
      <c r="AC64" s="69"/>
      <c r="AD64" s="69"/>
      <c r="AE64" s="69"/>
      <c r="AF64" s="69"/>
      <c r="AG64" s="69"/>
      <c r="AH64" s="46"/>
      <c r="AI64" s="36"/>
    </row>
  </sheetData>
  <mergeCells count="679">
    <mergeCell ref="T63:U64"/>
    <mergeCell ref="V63:W64"/>
    <mergeCell ref="X63:X64"/>
    <mergeCell ref="H64:I64"/>
    <mergeCell ref="J64:K64"/>
    <mergeCell ref="L64:M64"/>
    <mergeCell ref="N64:O64"/>
    <mergeCell ref="P64:Q64"/>
    <mergeCell ref="R64:S64"/>
    <mergeCell ref="A62:A63"/>
    <mergeCell ref="B62:B63"/>
    <mergeCell ref="C62:C63"/>
    <mergeCell ref="D62:D63"/>
    <mergeCell ref="E62:E63"/>
    <mergeCell ref="F62:F63"/>
    <mergeCell ref="H62:I62"/>
    <mergeCell ref="J62:K62"/>
    <mergeCell ref="L62:M62"/>
    <mergeCell ref="H63:I63"/>
    <mergeCell ref="J63:K63"/>
    <mergeCell ref="L63:M63"/>
    <mergeCell ref="L60:M60"/>
    <mergeCell ref="N60:O60"/>
    <mergeCell ref="P60:Q60"/>
    <mergeCell ref="T59:U60"/>
    <mergeCell ref="V59:W60"/>
    <mergeCell ref="X59:X60"/>
    <mergeCell ref="R60:S60"/>
    <mergeCell ref="AA60:AB60"/>
    <mergeCell ref="H61:I61"/>
    <mergeCell ref="J61:K61"/>
    <mergeCell ref="L61:M61"/>
    <mergeCell ref="N61:O61"/>
    <mergeCell ref="P61:Q61"/>
    <mergeCell ref="R61:S61"/>
    <mergeCell ref="T61:U62"/>
    <mergeCell ref="V61:W62"/>
    <mergeCell ref="N62:O62"/>
    <mergeCell ref="P62:Q62"/>
    <mergeCell ref="R62:S63"/>
    <mergeCell ref="Y62:Y63"/>
    <mergeCell ref="Z62:Z63"/>
    <mergeCell ref="N63:O63"/>
    <mergeCell ref="P63:Q63"/>
    <mergeCell ref="X61:X62"/>
    <mergeCell ref="A60:A61"/>
    <mergeCell ref="B60:B61"/>
    <mergeCell ref="C60:C61"/>
    <mergeCell ref="D60:D61"/>
    <mergeCell ref="E60:E61"/>
    <mergeCell ref="R58:S59"/>
    <mergeCell ref="Y58:Y59"/>
    <mergeCell ref="Z58:Z59"/>
    <mergeCell ref="AB58:AF58"/>
    <mergeCell ref="H59:I59"/>
    <mergeCell ref="J59:K59"/>
    <mergeCell ref="L59:M59"/>
    <mergeCell ref="N59:O59"/>
    <mergeCell ref="P59:Q59"/>
    <mergeCell ref="F58:F59"/>
    <mergeCell ref="H58:I58"/>
    <mergeCell ref="J58:K58"/>
    <mergeCell ref="L58:M58"/>
    <mergeCell ref="N58:O58"/>
    <mergeCell ref="P58:Q58"/>
    <mergeCell ref="V57:W58"/>
    <mergeCell ref="F60:F61"/>
    <mergeCell ref="H60:I60"/>
    <mergeCell ref="J60:K60"/>
    <mergeCell ref="AA57:AA59"/>
    <mergeCell ref="AB57:AF57"/>
    <mergeCell ref="AH57:AI57"/>
    <mergeCell ref="A58:A59"/>
    <mergeCell ref="B58:B59"/>
    <mergeCell ref="C58:C59"/>
    <mergeCell ref="D58:D59"/>
    <mergeCell ref="E58:E59"/>
    <mergeCell ref="F56:F57"/>
    <mergeCell ref="A56:A57"/>
    <mergeCell ref="B56:B57"/>
    <mergeCell ref="C56:C57"/>
    <mergeCell ref="D56:D57"/>
    <mergeCell ref="E56:E57"/>
    <mergeCell ref="AB59:AF59"/>
    <mergeCell ref="AH59:AI59"/>
    <mergeCell ref="AH58:AI58"/>
    <mergeCell ref="AD56:AE56"/>
    <mergeCell ref="AF56:AI56"/>
    <mergeCell ref="H57:I57"/>
    <mergeCell ref="J57:K57"/>
    <mergeCell ref="L57:M57"/>
    <mergeCell ref="N57:O57"/>
    <mergeCell ref="P57:Q57"/>
    <mergeCell ref="R57:S57"/>
    <mergeCell ref="T57:U58"/>
    <mergeCell ref="H56:I56"/>
    <mergeCell ref="J56:K56"/>
    <mergeCell ref="L56:M56"/>
    <mergeCell ref="N56:O56"/>
    <mergeCell ref="P56:Q56"/>
    <mergeCell ref="V55:W56"/>
    <mergeCell ref="X55:X56"/>
    <mergeCell ref="AA55:AC56"/>
    <mergeCell ref="AD55:AE55"/>
    <mergeCell ref="AF55:AI55"/>
    <mergeCell ref="R54:S55"/>
    <mergeCell ref="Y54:Y55"/>
    <mergeCell ref="Z54:Z55"/>
    <mergeCell ref="AF54:AI54"/>
    <mergeCell ref="X57:X58"/>
    <mergeCell ref="H55:I55"/>
    <mergeCell ref="J55:K55"/>
    <mergeCell ref="L55:M55"/>
    <mergeCell ref="N55:O55"/>
    <mergeCell ref="P55:Q55"/>
    <mergeCell ref="T55:U56"/>
    <mergeCell ref="F54:F55"/>
    <mergeCell ref="H54:I54"/>
    <mergeCell ref="J54:K54"/>
    <mergeCell ref="L54:M54"/>
    <mergeCell ref="N54:O54"/>
    <mergeCell ref="P54:Q54"/>
    <mergeCell ref="T53:U54"/>
    <mergeCell ref="R56:S56"/>
    <mergeCell ref="AB52:AE52"/>
    <mergeCell ref="AF52:AI52"/>
    <mergeCell ref="AB51:AE51"/>
    <mergeCell ref="AF51:AI51"/>
    <mergeCell ref="A52:A53"/>
    <mergeCell ref="B52:B53"/>
    <mergeCell ref="C52:C53"/>
    <mergeCell ref="D52:D53"/>
    <mergeCell ref="E52:E53"/>
    <mergeCell ref="F52:F53"/>
    <mergeCell ref="H52:I52"/>
    <mergeCell ref="J52:K52"/>
    <mergeCell ref="V53:W54"/>
    <mergeCell ref="X53:X54"/>
    <mergeCell ref="AB53:AE54"/>
    <mergeCell ref="AF53:AI53"/>
    <mergeCell ref="A54:A55"/>
    <mergeCell ref="B54:B55"/>
    <mergeCell ref="C54:C55"/>
    <mergeCell ref="D54:D55"/>
    <mergeCell ref="E54:E55"/>
    <mergeCell ref="H53:I53"/>
    <mergeCell ref="J53:K53"/>
    <mergeCell ref="L53:M53"/>
    <mergeCell ref="AA51:AA54"/>
    <mergeCell ref="L50:M50"/>
    <mergeCell ref="N50:O50"/>
    <mergeCell ref="P50:Q50"/>
    <mergeCell ref="R50:S51"/>
    <mergeCell ref="Y50:Y51"/>
    <mergeCell ref="Z50:Z51"/>
    <mergeCell ref="L52:M52"/>
    <mergeCell ref="N52:O52"/>
    <mergeCell ref="P52:Q52"/>
    <mergeCell ref="R52:S52"/>
    <mergeCell ref="N53:O53"/>
    <mergeCell ref="P53:Q53"/>
    <mergeCell ref="R53:S53"/>
    <mergeCell ref="AE49:AG49"/>
    <mergeCell ref="A50:A51"/>
    <mergeCell ref="B50:B51"/>
    <mergeCell ref="C50:C51"/>
    <mergeCell ref="D50:D51"/>
    <mergeCell ref="E50:E51"/>
    <mergeCell ref="F50:F51"/>
    <mergeCell ref="H50:I50"/>
    <mergeCell ref="J50:K50"/>
    <mergeCell ref="A48:A49"/>
    <mergeCell ref="B48:B49"/>
    <mergeCell ref="C48:C49"/>
    <mergeCell ref="D48:D49"/>
    <mergeCell ref="E48:E49"/>
    <mergeCell ref="F48:F49"/>
    <mergeCell ref="AE50:AG50"/>
    <mergeCell ref="H51:I51"/>
    <mergeCell ref="J51:K51"/>
    <mergeCell ref="L51:M51"/>
    <mergeCell ref="N51:O51"/>
    <mergeCell ref="P51:Q51"/>
    <mergeCell ref="T51:U52"/>
    <mergeCell ref="V51:W52"/>
    <mergeCell ref="X51:X52"/>
    <mergeCell ref="AE48:AG48"/>
    <mergeCell ref="H49:I49"/>
    <mergeCell ref="J49:K49"/>
    <mergeCell ref="L49:M49"/>
    <mergeCell ref="N49:O49"/>
    <mergeCell ref="P49:Q49"/>
    <mergeCell ref="R49:S49"/>
    <mergeCell ref="T49:U50"/>
    <mergeCell ref="V49:W50"/>
    <mergeCell ref="X49:X50"/>
    <mergeCell ref="J48:K48"/>
    <mergeCell ref="L48:M48"/>
    <mergeCell ref="N48:O48"/>
    <mergeCell ref="P48:Q48"/>
    <mergeCell ref="R48:S48"/>
    <mergeCell ref="AA48:AD48"/>
    <mergeCell ref="V47:W48"/>
    <mergeCell ref="X47:X48"/>
    <mergeCell ref="AE47:AG47"/>
    <mergeCell ref="H48:I48"/>
    <mergeCell ref="Y46:Y47"/>
    <mergeCell ref="Z46:Z47"/>
    <mergeCell ref="AE46:AG46"/>
    <mergeCell ref="AA49:AD49"/>
    <mergeCell ref="N47:O47"/>
    <mergeCell ref="P47:Q47"/>
    <mergeCell ref="T47:U48"/>
    <mergeCell ref="H46:I46"/>
    <mergeCell ref="J46:K46"/>
    <mergeCell ref="L46:M46"/>
    <mergeCell ref="N46:O46"/>
    <mergeCell ref="P46:Q46"/>
    <mergeCell ref="R46:S47"/>
    <mergeCell ref="A46:A47"/>
    <mergeCell ref="B46:B47"/>
    <mergeCell ref="C46:C47"/>
    <mergeCell ref="D46:D47"/>
    <mergeCell ref="E46:E47"/>
    <mergeCell ref="F46:F47"/>
    <mergeCell ref="H45:I45"/>
    <mergeCell ref="J45:K45"/>
    <mergeCell ref="L45:M45"/>
    <mergeCell ref="H47:I47"/>
    <mergeCell ref="J47:K47"/>
    <mergeCell ref="L47:M47"/>
    <mergeCell ref="P41:Q41"/>
    <mergeCell ref="R41:S41"/>
    <mergeCell ref="H44:I44"/>
    <mergeCell ref="J44:K44"/>
    <mergeCell ref="L44:M44"/>
    <mergeCell ref="N44:O44"/>
    <mergeCell ref="P44:Q44"/>
    <mergeCell ref="R44:S44"/>
    <mergeCell ref="A44:A45"/>
    <mergeCell ref="B44:B45"/>
    <mergeCell ref="C44:C45"/>
    <mergeCell ref="D44:D45"/>
    <mergeCell ref="E44:E45"/>
    <mergeCell ref="F44:F45"/>
    <mergeCell ref="N45:O45"/>
    <mergeCell ref="P45:Q45"/>
    <mergeCell ref="R45:S45"/>
    <mergeCell ref="AC43:AD43"/>
    <mergeCell ref="AE43:AI43"/>
    <mergeCell ref="AA44:AD46"/>
    <mergeCell ref="AE44:AG44"/>
    <mergeCell ref="AH44:AI44"/>
    <mergeCell ref="T45:U46"/>
    <mergeCell ref="R42:S43"/>
    <mergeCell ref="Y42:Y43"/>
    <mergeCell ref="Z42:Z43"/>
    <mergeCell ref="AA42:AB42"/>
    <mergeCell ref="AC42:AD42"/>
    <mergeCell ref="AE42:AI42"/>
    <mergeCell ref="T41:U42"/>
    <mergeCell ref="V41:W42"/>
    <mergeCell ref="X41:X42"/>
    <mergeCell ref="AC41:AD41"/>
    <mergeCell ref="AE41:AI41"/>
    <mergeCell ref="AH46:AI46"/>
    <mergeCell ref="V45:W46"/>
    <mergeCell ref="X45:X46"/>
    <mergeCell ref="AE45:AG45"/>
    <mergeCell ref="AH45:AI45"/>
    <mergeCell ref="P42:Q42"/>
    <mergeCell ref="H43:I43"/>
    <mergeCell ref="J43:K43"/>
    <mergeCell ref="L43:M43"/>
    <mergeCell ref="N43:O43"/>
    <mergeCell ref="P43:Q43"/>
    <mergeCell ref="T43:U44"/>
    <mergeCell ref="V43:W44"/>
    <mergeCell ref="X43:X44"/>
    <mergeCell ref="A42:A43"/>
    <mergeCell ref="B42:B43"/>
    <mergeCell ref="C42:C43"/>
    <mergeCell ref="D42:D43"/>
    <mergeCell ref="E42:E43"/>
    <mergeCell ref="H41:I41"/>
    <mergeCell ref="J41:K41"/>
    <mergeCell ref="L41:M41"/>
    <mergeCell ref="N41:O41"/>
    <mergeCell ref="F42:F43"/>
    <mergeCell ref="H42:I42"/>
    <mergeCell ref="J42:K42"/>
    <mergeCell ref="L42:M42"/>
    <mergeCell ref="N42:O42"/>
    <mergeCell ref="AA39:AD40"/>
    <mergeCell ref="AE39:AF39"/>
    <mergeCell ref="AG39:AI39"/>
    <mergeCell ref="J40:K40"/>
    <mergeCell ref="L40:M40"/>
    <mergeCell ref="N40:O40"/>
    <mergeCell ref="AE40:AF40"/>
    <mergeCell ref="AG40:AI40"/>
    <mergeCell ref="AA38:AD38"/>
    <mergeCell ref="AE38:AI38"/>
    <mergeCell ref="T38:Y38"/>
    <mergeCell ref="Z38:Z40"/>
    <mergeCell ref="T39:U40"/>
    <mergeCell ref="V39:W40"/>
    <mergeCell ref="X39:X40"/>
    <mergeCell ref="Y39:Y40"/>
    <mergeCell ref="D39:D40"/>
    <mergeCell ref="E39:E40"/>
    <mergeCell ref="F39:F40"/>
    <mergeCell ref="G39:G40"/>
    <mergeCell ref="H39:I40"/>
    <mergeCell ref="J39:O39"/>
    <mergeCell ref="P39:Q40"/>
    <mergeCell ref="R39:S40"/>
    <mergeCell ref="A38:A40"/>
    <mergeCell ref="C38:C40"/>
    <mergeCell ref="D38:F38"/>
    <mergeCell ref="G38:S38"/>
    <mergeCell ref="AG35:AH35"/>
    <mergeCell ref="H37:I37"/>
    <mergeCell ref="J37:K37"/>
    <mergeCell ref="L37:M37"/>
    <mergeCell ref="N37:O37"/>
    <mergeCell ref="P37:Q37"/>
    <mergeCell ref="R37:S37"/>
    <mergeCell ref="T37:Z37"/>
    <mergeCell ref="AA37:AD37"/>
    <mergeCell ref="AE37:AI37"/>
    <mergeCell ref="A34:C34"/>
    <mergeCell ref="D34:F34"/>
    <mergeCell ref="G34:H34"/>
    <mergeCell ref="I34:W34"/>
    <mergeCell ref="A35:C35"/>
    <mergeCell ref="D35:F35"/>
    <mergeCell ref="G35:H35"/>
    <mergeCell ref="H32:I32"/>
    <mergeCell ref="J32:K32"/>
    <mergeCell ref="L32:M32"/>
    <mergeCell ref="N32:O32"/>
    <mergeCell ref="P32:Q32"/>
    <mergeCell ref="R32:S32"/>
    <mergeCell ref="H31:I31"/>
    <mergeCell ref="J31:K31"/>
    <mergeCell ref="L31:M31"/>
    <mergeCell ref="N31:O31"/>
    <mergeCell ref="P31:Q31"/>
    <mergeCell ref="T31:U32"/>
    <mergeCell ref="V31:W32"/>
    <mergeCell ref="X31:X32"/>
    <mergeCell ref="H30:I30"/>
    <mergeCell ref="J30:K30"/>
    <mergeCell ref="L30:M30"/>
    <mergeCell ref="N30:O30"/>
    <mergeCell ref="P30:Q30"/>
    <mergeCell ref="R30:S31"/>
    <mergeCell ref="V29:W30"/>
    <mergeCell ref="X29:X30"/>
    <mergeCell ref="A30:A31"/>
    <mergeCell ref="B30:B31"/>
    <mergeCell ref="C30:C31"/>
    <mergeCell ref="D30:D31"/>
    <mergeCell ref="E30:E31"/>
    <mergeCell ref="F30:F31"/>
    <mergeCell ref="R28:S28"/>
    <mergeCell ref="AA28:AB28"/>
    <mergeCell ref="AD28:AF28"/>
    <mergeCell ref="H29:I29"/>
    <mergeCell ref="J29:K29"/>
    <mergeCell ref="L29:M29"/>
    <mergeCell ref="N29:O29"/>
    <mergeCell ref="P29:Q29"/>
    <mergeCell ref="R29:S29"/>
    <mergeCell ref="T29:U30"/>
    <mergeCell ref="F28:F29"/>
    <mergeCell ref="H28:I28"/>
    <mergeCell ref="J28:K28"/>
    <mergeCell ref="L28:M28"/>
    <mergeCell ref="N28:O28"/>
    <mergeCell ref="P28:Q28"/>
    <mergeCell ref="Y30:Y31"/>
    <mergeCell ref="Z30:Z31"/>
    <mergeCell ref="C28:C29"/>
    <mergeCell ref="D28:D29"/>
    <mergeCell ref="E28:E29"/>
    <mergeCell ref="R26:S27"/>
    <mergeCell ref="Y26:Y27"/>
    <mergeCell ref="Z26:Z27"/>
    <mergeCell ref="AB26:AF26"/>
    <mergeCell ref="AH26:AI26"/>
    <mergeCell ref="H27:I27"/>
    <mergeCell ref="J27:K27"/>
    <mergeCell ref="L27:M27"/>
    <mergeCell ref="N27:O27"/>
    <mergeCell ref="P27:Q27"/>
    <mergeCell ref="F26:F27"/>
    <mergeCell ref="H26:I26"/>
    <mergeCell ref="J26:K26"/>
    <mergeCell ref="L26:M26"/>
    <mergeCell ref="AA29:AC29"/>
    <mergeCell ref="AD29:AF29"/>
    <mergeCell ref="P26:Q26"/>
    <mergeCell ref="V25:W26"/>
    <mergeCell ref="X25:X26"/>
    <mergeCell ref="AA25:AA27"/>
    <mergeCell ref="AB25:AF25"/>
    <mergeCell ref="AH25:AI25"/>
    <mergeCell ref="A26:A27"/>
    <mergeCell ref="B26:B27"/>
    <mergeCell ref="C26:C27"/>
    <mergeCell ref="D26:D27"/>
    <mergeCell ref="E26:E27"/>
    <mergeCell ref="F24:F25"/>
    <mergeCell ref="A24:A25"/>
    <mergeCell ref="B24:B25"/>
    <mergeCell ref="C24:C25"/>
    <mergeCell ref="D24:D25"/>
    <mergeCell ref="E24:E25"/>
    <mergeCell ref="T27:U28"/>
    <mergeCell ref="V27:W28"/>
    <mergeCell ref="X27:X28"/>
    <mergeCell ref="AB27:AF27"/>
    <mergeCell ref="AH27:AI27"/>
    <mergeCell ref="A28:A29"/>
    <mergeCell ref="B28:B29"/>
    <mergeCell ref="AD24:AE24"/>
    <mergeCell ref="AF24:AI24"/>
    <mergeCell ref="H25:I25"/>
    <mergeCell ref="J25:K25"/>
    <mergeCell ref="L25:M25"/>
    <mergeCell ref="N25:O25"/>
    <mergeCell ref="P25:Q25"/>
    <mergeCell ref="R25:S25"/>
    <mergeCell ref="T25:U26"/>
    <mergeCell ref="H24:I24"/>
    <mergeCell ref="J24:K24"/>
    <mergeCell ref="L24:M24"/>
    <mergeCell ref="N24:O24"/>
    <mergeCell ref="P24:Q24"/>
    <mergeCell ref="V23:W24"/>
    <mergeCell ref="X23:X24"/>
    <mergeCell ref="AA23:AC24"/>
    <mergeCell ref="AD23:AE23"/>
    <mergeCell ref="AF23:AI23"/>
    <mergeCell ref="R22:S23"/>
    <mergeCell ref="Y22:Y23"/>
    <mergeCell ref="Z22:Z23"/>
    <mergeCell ref="AF22:AI22"/>
    <mergeCell ref="N26:O26"/>
    <mergeCell ref="H23:I23"/>
    <mergeCell ref="J23:K23"/>
    <mergeCell ref="L23:M23"/>
    <mergeCell ref="N23:O23"/>
    <mergeCell ref="P23:Q23"/>
    <mergeCell ref="T23:U24"/>
    <mergeCell ref="F22:F23"/>
    <mergeCell ref="H22:I22"/>
    <mergeCell ref="J22:K22"/>
    <mergeCell ref="L22:M22"/>
    <mergeCell ref="N22:O22"/>
    <mergeCell ref="P22:Q22"/>
    <mergeCell ref="T21:U22"/>
    <mergeCell ref="R24:S24"/>
    <mergeCell ref="AB20:AE20"/>
    <mergeCell ref="AF20:AI20"/>
    <mergeCell ref="AB19:AE19"/>
    <mergeCell ref="AF19:AI19"/>
    <mergeCell ref="A20:A21"/>
    <mergeCell ref="B20:B21"/>
    <mergeCell ref="C20:C21"/>
    <mergeCell ref="D20:D21"/>
    <mergeCell ref="E20:E21"/>
    <mergeCell ref="F20:F21"/>
    <mergeCell ref="H20:I20"/>
    <mergeCell ref="J20:K20"/>
    <mergeCell ref="V21:W22"/>
    <mergeCell ref="X21:X22"/>
    <mergeCell ref="AB21:AE22"/>
    <mergeCell ref="AF21:AI21"/>
    <mergeCell ref="A22:A23"/>
    <mergeCell ref="B22:B23"/>
    <mergeCell ref="C22:C23"/>
    <mergeCell ref="D22:D23"/>
    <mergeCell ref="E22:E23"/>
    <mergeCell ref="H21:I21"/>
    <mergeCell ref="J21:K21"/>
    <mergeCell ref="L21:M21"/>
    <mergeCell ref="AA19:AA22"/>
    <mergeCell ref="L18:M18"/>
    <mergeCell ref="N18:O18"/>
    <mergeCell ref="P18:Q18"/>
    <mergeCell ref="R18:S19"/>
    <mergeCell ref="Y18:Y19"/>
    <mergeCell ref="Z18:Z19"/>
    <mergeCell ref="L20:M20"/>
    <mergeCell ref="N20:O20"/>
    <mergeCell ref="P20:Q20"/>
    <mergeCell ref="R20:S20"/>
    <mergeCell ref="N21:O21"/>
    <mergeCell ref="P21:Q21"/>
    <mergeCell ref="R21:S21"/>
    <mergeCell ref="AE17:AG17"/>
    <mergeCell ref="A18:A19"/>
    <mergeCell ref="B18:B19"/>
    <mergeCell ref="C18:C19"/>
    <mergeCell ref="D18:D19"/>
    <mergeCell ref="E18:E19"/>
    <mergeCell ref="F18:F19"/>
    <mergeCell ref="H18:I18"/>
    <mergeCell ref="J18:K18"/>
    <mergeCell ref="A16:A17"/>
    <mergeCell ref="B16:B17"/>
    <mergeCell ref="C16:C17"/>
    <mergeCell ref="D16:D17"/>
    <mergeCell ref="E16:E17"/>
    <mergeCell ref="F16:F17"/>
    <mergeCell ref="AE18:AG18"/>
    <mergeCell ref="H19:I19"/>
    <mergeCell ref="J19:K19"/>
    <mergeCell ref="L19:M19"/>
    <mergeCell ref="N19:O19"/>
    <mergeCell ref="P19:Q19"/>
    <mergeCell ref="T19:U20"/>
    <mergeCell ref="V19:W20"/>
    <mergeCell ref="X19:X20"/>
    <mergeCell ref="AE16:AG16"/>
    <mergeCell ref="H17:I17"/>
    <mergeCell ref="J17:K17"/>
    <mergeCell ref="L17:M17"/>
    <mergeCell ref="N17:O17"/>
    <mergeCell ref="P17:Q17"/>
    <mergeCell ref="R17:S17"/>
    <mergeCell ref="T17:U18"/>
    <mergeCell ref="V17:W18"/>
    <mergeCell ref="X17:X18"/>
    <mergeCell ref="J16:K16"/>
    <mergeCell ref="L16:M16"/>
    <mergeCell ref="N16:O16"/>
    <mergeCell ref="P16:Q16"/>
    <mergeCell ref="R16:S16"/>
    <mergeCell ref="AA16:AD16"/>
    <mergeCell ref="V15:W16"/>
    <mergeCell ref="X15:X16"/>
    <mergeCell ref="AE15:AG15"/>
    <mergeCell ref="H16:I16"/>
    <mergeCell ref="Y14:Y15"/>
    <mergeCell ref="Z14:Z15"/>
    <mergeCell ref="AE14:AG14"/>
    <mergeCell ref="AA17:AD17"/>
    <mergeCell ref="N15:O15"/>
    <mergeCell ref="P15:Q15"/>
    <mergeCell ref="T15:U16"/>
    <mergeCell ref="H14:I14"/>
    <mergeCell ref="J14:K14"/>
    <mergeCell ref="L14:M14"/>
    <mergeCell ref="N14:O14"/>
    <mergeCell ref="P14:Q14"/>
    <mergeCell ref="R14:S15"/>
    <mergeCell ref="A14:A15"/>
    <mergeCell ref="B14:B15"/>
    <mergeCell ref="C14:C15"/>
    <mergeCell ref="D14:D15"/>
    <mergeCell ref="E14:E15"/>
    <mergeCell ref="F14:F15"/>
    <mergeCell ref="H13:I13"/>
    <mergeCell ref="J13:K13"/>
    <mergeCell ref="L13:M13"/>
    <mergeCell ref="H15:I15"/>
    <mergeCell ref="J15:K15"/>
    <mergeCell ref="L15:M15"/>
    <mergeCell ref="P9:Q9"/>
    <mergeCell ref="R9:S9"/>
    <mergeCell ref="H12:I12"/>
    <mergeCell ref="J12:K12"/>
    <mergeCell ref="L12:M12"/>
    <mergeCell ref="N12:O12"/>
    <mergeCell ref="P12:Q12"/>
    <mergeCell ref="R12:S12"/>
    <mergeCell ref="A12:A13"/>
    <mergeCell ref="B12:B13"/>
    <mergeCell ref="C12:C13"/>
    <mergeCell ref="D12:D13"/>
    <mergeCell ref="E12:E13"/>
    <mergeCell ref="F12:F13"/>
    <mergeCell ref="N13:O13"/>
    <mergeCell ref="P13:Q13"/>
    <mergeCell ref="R13:S13"/>
    <mergeCell ref="AC11:AD11"/>
    <mergeCell ref="AE11:AI11"/>
    <mergeCell ref="AA12:AD14"/>
    <mergeCell ref="AE12:AG12"/>
    <mergeCell ref="AH12:AI12"/>
    <mergeCell ref="T13:U14"/>
    <mergeCell ref="R10:S11"/>
    <mergeCell ref="Y10:Y11"/>
    <mergeCell ref="Z10:Z11"/>
    <mergeCell ref="AA10:AB10"/>
    <mergeCell ref="AC10:AD10"/>
    <mergeCell ref="AE10:AI10"/>
    <mergeCell ref="T9:U10"/>
    <mergeCell ref="V9:W10"/>
    <mergeCell ref="X9:X10"/>
    <mergeCell ref="AC9:AD9"/>
    <mergeCell ref="AE9:AI9"/>
    <mergeCell ref="AH14:AI14"/>
    <mergeCell ref="V13:W14"/>
    <mergeCell ref="X13:X14"/>
    <mergeCell ref="AE13:AG13"/>
    <mergeCell ref="AH13:AI13"/>
    <mergeCell ref="P10:Q10"/>
    <mergeCell ref="H11:I11"/>
    <mergeCell ref="J11:K11"/>
    <mergeCell ref="L11:M11"/>
    <mergeCell ref="N11:O11"/>
    <mergeCell ref="P11:Q11"/>
    <mergeCell ref="T11:U12"/>
    <mergeCell ref="V11:W12"/>
    <mergeCell ref="X11:X12"/>
    <mergeCell ref="A10:A11"/>
    <mergeCell ref="B10:B11"/>
    <mergeCell ref="C10:C11"/>
    <mergeCell ref="D10:D11"/>
    <mergeCell ref="E10:E11"/>
    <mergeCell ref="H9:I9"/>
    <mergeCell ref="J9:K9"/>
    <mergeCell ref="L9:M9"/>
    <mergeCell ref="N9:O9"/>
    <mergeCell ref="F10:F11"/>
    <mergeCell ref="H10:I10"/>
    <mergeCell ref="J10:K10"/>
    <mergeCell ref="L10:M10"/>
    <mergeCell ref="N10:O10"/>
    <mergeCell ref="AA7:AD8"/>
    <mergeCell ref="AE7:AF7"/>
    <mergeCell ref="AG7:AI7"/>
    <mergeCell ref="J8:K8"/>
    <mergeCell ref="L8:M8"/>
    <mergeCell ref="N8:O8"/>
    <mergeCell ref="AE8:AF8"/>
    <mergeCell ref="AG8:AI8"/>
    <mergeCell ref="AA6:AD6"/>
    <mergeCell ref="AE6:AI6"/>
    <mergeCell ref="T6:Y6"/>
    <mergeCell ref="Z6:Z8"/>
    <mergeCell ref="T7:U8"/>
    <mergeCell ref="V7:W8"/>
    <mergeCell ref="X7:X8"/>
    <mergeCell ref="Y7:Y8"/>
    <mergeCell ref="D7:D8"/>
    <mergeCell ref="E7:E8"/>
    <mergeCell ref="F7:F8"/>
    <mergeCell ref="G7:G8"/>
    <mergeCell ref="H7:I8"/>
    <mergeCell ref="J7:O7"/>
    <mergeCell ref="P7:Q8"/>
    <mergeCell ref="R7:S8"/>
    <mergeCell ref="A6:A8"/>
    <mergeCell ref="C6:C8"/>
    <mergeCell ref="D6:F6"/>
    <mergeCell ref="G6:S6"/>
    <mergeCell ref="A2:C2"/>
    <mergeCell ref="D2:F2"/>
    <mergeCell ref="G2:H2"/>
    <mergeCell ref="I2:W2"/>
    <mergeCell ref="A3:C3"/>
    <mergeCell ref="D3:F3"/>
    <mergeCell ref="G3:H3"/>
    <mergeCell ref="AG3:AH3"/>
    <mergeCell ref="H5:I5"/>
    <mergeCell ref="J5:K5"/>
    <mergeCell ref="L5:M5"/>
    <mergeCell ref="N5:O5"/>
    <mergeCell ref="P5:Q5"/>
    <mergeCell ref="R5:S5"/>
    <mergeCell ref="T5:Z5"/>
    <mergeCell ref="AA5:AD5"/>
    <mergeCell ref="AE5:AI5"/>
  </mergeCells>
  <phoneticPr fontId="1"/>
  <dataValidations count="3">
    <dataValidation type="list" allowBlank="1" showInputMessage="1" showErrorMessage="1" sqref="AE9:AI9 AE65545:AI65545 AE131081:AI131081 AE196617:AI196617 AE262153:AI262153 AE327689:AI327689 AE393225:AI393225 AE458761:AI458761 AE524297:AI524297 AE589833:AI589833 AE655369:AI655369 AE720905:AI720905 AE786441:AI786441 AE851977:AI851977 AE917513:AI917513 AE983049:AI983049" xr:uid="{E3C756D8-8D89-4659-B466-99F2B52E751A}">
      <formula1>"晴れ,曇り,雨"</formula1>
    </dataValidation>
    <dataValidation type="list" allowBlank="1" showInputMessage="1" showErrorMessage="1" sqref="AE11:AI11 AE65547:AI65547 AE131083:AI131083 AE196619:AI196619 AE262155:AI262155 AE327691:AI327691 AE393227:AI393227 AE458763:AI458763 AE524299:AI524299 AE589835:AI589835 AE655371:AI655371 AE720907:AI720907 AE786443:AI786443 AE851979:AI851979 AE917515:AI917515 AE983051:AI983051" xr:uid="{661B2B8A-EE1B-48DA-AD4E-D6A8C09DCD31}">
      <formula1>"弱風,強風,無風"</formula1>
    </dataValidation>
    <dataValidation type="list" allowBlank="1" showInputMessage="1" showErrorMessage="1" sqref="AE10:AI10 AE65546:AI65546 AE131082:AI131082 AE196618:AI196618 AE262154:AI262154 AE327690:AI327690 AE393226:AI393226 AE458762:AI458762 AE524298:AI524298 AE589834:AI589834 AE655370:AI655370 AE720906:AI720906 AE786442:AI786442 AE851978:AI851978 AE917514:AI917514 AE983050:AI983050" xr:uid="{B7094960-216F-4A00-A416-3508A1ABB6AD}">
      <formula1>"川上より,川下より,右岸より,左岸より"</formula1>
    </dataValidation>
  </dataValidations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白紙</vt:lpstr>
      <vt:lpstr>サンプルデータ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RTsubaki</dc:creator>
  <cp:lastModifiedBy>RTsubaki</cp:lastModifiedBy>
  <dcterms:created xsi:type="dcterms:W3CDTF">2015-06-05T18:19:34Z</dcterms:created>
  <dcterms:modified xsi:type="dcterms:W3CDTF">2022-11-15T05:12:01Z</dcterms:modified>
</cp:coreProperties>
</file>