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05" yWindow="-105" windowWidth="23250" windowHeight="12570"/>
  </bookViews>
  <sheets>
    <sheet name="Company Information" sheetId="12" r:id="rId1"/>
    <sheet name="Standalone datapoints" sheetId="5" r:id="rId2"/>
    <sheet name="Matrix datapoints - Direc" sheetId="3" r:id="rId3"/>
    <sheet name="Matrix datapoints - KMP" sheetId="7" r:id="rId4"/>
    <sheet name="Data derived from matrix DP" sheetId="4" r:id="rId5"/>
    <sheet name="Data derived from standalone DP" sheetId="11" r:id="rId6"/>
    <sheet name="NIC industry" sheetId="6" state="hidden" r:id="rId7"/>
  </sheets>
  <externalReferences>
    <externalReference r:id="rId8"/>
  </externalReferences>
  <definedNames>
    <definedName name="_xlnm._FilterDatabase" localSheetId="4" hidden="1">'Data derived from matrix DP'!$A$1:$L$81</definedName>
    <definedName name="_xlnm._FilterDatabase" localSheetId="5" hidden="1">'Data derived from standalone DP'!$A$1:$I$29</definedName>
    <definedName name="_xlnm._FilterDatabase" localSheetId="2" hidden="1">'Matrix datapoints - Direc'!$A$1:$AU$68</definedName>
    <definedName name="_xlnm._FilterDatabase" localSheetId="3" hidden="1">'Matrix datapoints - KMP'!$A$1:$AI$24</definedName>
    <definedName name="_xlnm._FilterDatabase" localSheetId="1" hidden="1">'Standalone datapoints'!$A$1:$AB$247</definedName>
  </definedNames>
  <calcPr calcId="145621"/>
</workbook>
</file>

<file path=xl/calcChain.xml><?xml version="1.0" encoding="utf-8"?>
<calcChain xmlns="http://schemas.openxmlformats.org/spreadsheetml/2006/main">
  <c r="I215" i="5" l="1"/>
  <c r="I218" i="5"/>
  <c r="I98" i="5"/>
  <c r="I95" i="5"/>
  <c r="J66" i="4"/>
  <c r="J26" i="4"/>
  <c r="Q19" i="7"/>
  <c r="N19" i="7"/>
  <c r="K19" i="7"/>
  <c r="J19" i="7"/>
  <c r="P7" i="7"/>
  <c r="N7" i="7"/>
  <c r="K7" i="7"/>
  <c r="J7" i="7"/>
  <c r="V45" i="3" l="1"/>
  <c r="S45" i="3"/>
  <c r="R45" i="3"/>
  <c r="Q45" i="3"/>
  <c r="J64" i="4" s="1"/>
  <c r="M45" i="3"/>
  <c r="L45" i="3"/>
  <c r="K45" i="3"/>
  <c r="W11" i="3"/>
  <c r="R11" i="3"/>
  <c r="Q11" i="3"/>
  <c r="P11" i="3"/>
  <c r="O11" i="3"/>
  <c r="N11" i="3"/>
  <c r="L11" i="3"/>
  <c r="M11" i="3"/>
  <c r="K11" i="3"/>
  <c r="J81" i="4"/>
  <c r="J79" i="4"/>
  <c r="J80" i="4" s="1"/>
  <c r="J77" i="4"/>
  <c r="J76" i="4"/>
  <c r="I29" i="11" s="1"/>
  <c r="J75" i="4"/>
  <c r="I28" i="11" s="1"/>
  <c r="J74" i="4"/>
  <c r="I27" i="11" s="1"/>
  <c r="J73" i="4"/>
  <c r="I26" i="11" s="1"/>
  <c r="J72" i="4"/>
  <c r="I25" i="11" s="1"/>
  <c r="J71" i="4"/>
  <c r="J69" i="4"/>
  <c r="J70" i="4" s="1"/>
  <c r="J67" i="4"/>
  <c r="J68" i="4" s="1"/>
  <c r="J65" i="4"/>
  <c r="J63" i="4"/>
  <c r="J61" i="4"/>
  <c r="J62" i="4" s="1"/>
  <c r="J59" i="4"/>
  <c r="J60" i="4" s="1"/>
  <c r="J57" i="4"/>
  <c r="J58" i="4" s="1"/>
  <c r="J55" i="4"/>
  <c r="J56" i="4" s="1"/>
  <c r="J53" i="4"/>
  <c r="J54" i="4" s="1"/>
  <c r="J51" i="4"/>
  <c r="J52" i="4" s="1"/>
  <c r="J49" i="4"/>
  <c r="J50" i="4" s="1"/>
  <c r="J48" i="4"/>
  <c r="I21" i="11" s="1"/>
  <c r="J47" i="4"/>
  <c r="I20" i="11" s="1"/>
  <c r="J46" i="4"/>
  <c r="I19" i="11" s="1"/>
  <c r="J45" i="4"/>
  <c r="I18" i="11" s="1"/>
  <c r="J44" i="4"/>
  <c r="I17" i="11" s="1"/>
  <c r="J43" i="4"/>
  <c r="I16" i="11" s="1"/>
  <c r="J42" i="4"/>
  <c r="J41" i="4"/>
  <c r="J39" i="4"/>
  <c r="J40" i="4" s="1"/>
  <c r="J37" i="4"/>
  <c r="J36" i="4"/>
  <c r="I15" i="11" s="1"/>
  <c r="J35" i="4"/>
  <c r="I14" i="11" s="1"/>
  <c r="J34" i="4"/>
  <c r="I13" i="11" s="1"/>
  <c r="J33" i="4"/>
  <c r="I12" i="11" s="1"/>
  <c r="J32" i="4"/>
  <c r="I11" i="11" s="1"/>
  <c r="J31" i="4"/>
  <c r="J29" i="4"/>
  <c r="J30" i="4" s="1"/>
  <c r="J27" i="4"/>
  <c r="J28" i="4" s="1"/>
  <c r="J25" i="4"/>
  <c r="J24" i="4"/>
  <c r="J23" i="4"/>
  <c r="J21" i="4"/>
  <c r="J22" i="4" s="1"/>
  <c r="J19" i="4"/>
  <c r="J20" i="4" s="1"/>
  <c r="J17" i="4"/>
  <c r="J18" i="4" s="1"/>
  <c r="J15" i="4"/>
  <c r="J16" i="4" s="1"/>
  <c r="J13" i="4"/>
  <c r="J14" i="4" s="1"/>
  <c r="J11" i="4"/>
  <c r="J12" i="4" s="1"/>
  <c r="J9" i="4"/>
  <c r="J10" i="4" s="1"/>
  <c r="J8" i="4"/>
  <c r="J7" i="4"/>
  <c r="I6" i="11" s="1"/>
  <c r="J6" i="4"/>
  <c r="I5" i="11" s="1"/>
  <c r="J5" i="4"/>
  <c r="I4" i="11" s="1"/>
  <c r="J4" i="4"/>
  <c r="I3" i="11" s="1"/>
  <c r="J3" i="4"/>
  <c r="I2" i="11" s="1"/>
  <c r="J2" i="4"/>
  <c r="I24" i="11"/>
  <c r="I23" i="11"/>
  <c r="I22" i="11"/>
  <c r="I10" i="11"/>
  <c r="I9" i="11"/>
  <c r="I8" i="11"/>
  <c r="I7" i="11"/>
  <c r="J78" i="4"/>
  <c r="J38" i="4"/>
  <c r="M53" i="3"/>
  <c r="K53" i="3"/>
  <c r="J53" i="3"/>
  <c r="W19" i="3"/>
  <c r="K19" i="3"/>
  <c r="J19" i="3"/>
</calcChain>
</file>

<file path=xl/sharedStrings.xml><?xml version="1.0" encoding="utf-8"?>
<sst xmlns="http://schemas.openxmlformats.org/spreadsheetml/2006/main" count="7653" uniqueCount="1124">
  <si>
    <t>Year</t>
  </si>
  <si>
    <t>Indicator</t>
  </si>
  <si>
    <t>URL</t>
  </si>
  <si>
    <t>Page number</t>
  </si>
  <si>
    <t>Category</t>
  </si>
  <si>
    <t>DP Code</t>
  </si>
  <si>
    <t>Key Issues</t>
  </si>
  <si>
    <t>Function</t>
  </si>
  <si>
    <t>Data Type</t>
  </si>
  <si>
    <t>Unit</t>
  </si>
  <si>
    <t>Source name</t>
  </si>
  <si>
    <t>Publication date</t>
  </si>
  <si>
    <t>Comments/Calculations</t>
  </si>
  <si>
    <t>Company Name</t>
  </si>
  <si>
    <t>Corporate Governance</t>
  </si>
  <si>
    <t>ANTP001</t>
  </si>
  <si>
    <t>ANTP002</t>
  </si>
  <si>
    <t>ANTP004</t>
  </si>
  <si>
    <t>ANTP005</t>
  </si>
  <si>
    <t>ANTP008</t>
  </si>
  <si>
    <t>ANTP010</t>
  </si>
  <si>
    <t>ANTP011</t>
  </si>
  <si>
    <t>ANTR001</t>
  </si>
  <si>
    <t>AUDC001</t>
  </si>
  <si>
    <t>AUDC002</t>
  </si>
  <si>
    <t>AUDC003</t>
  </si>
  <si>
    <t>AUDC004</t>
  </si>
  <si>
    <t>AUDC005</t>
  </si>
  <si>
    <t>AUDC006</t>
  </si>
  <si>
    <t>AUDP001</t>
  </si>
  <si>
    <t>AUDR001</t>
  </si>
  <si>
    <t>AUDR002</t>
  </si>
  <si>
    <t>AUDR003</t>
  </si>
  <si>
    <t>BOCP001</t>
  </si>
  <si>
    <t>BOCR001</t>
  </si>
  <si>
    <t>BOCR002</t>
  </si>
  <si>
    <t>BOCR003</t>
  </si>
  <si>
    <t>BOCR004</t>
  </si>
  <si>
    <t>BOCR005</t>
  </si>
  <si>
    <t>BOCR006</t>
  </si>
  <si>
    <t>BOCR007</t>
  </si>
  <si>
    <t>BOCR008</t>
  </si>
  <si>
    <t>BOCR009</t>
  </si>
  <si>
    <t>BOCR010</t>
  </si>
  <si>
    <t>BOCR011</t>
  </si>
  <si>
    <t>BOCR012</t>
  </si>
  <si>
    <t>BOCR013</t>
  </si>
  <si>
    <t>BOCR014</t>
  </si>
  <si>
    <t>BOCR015</t>
  </si>
  <si>
    <t>BOCR016</t>
  </si>
  <si>
    <t>BOCR017</t>
  </si>
  <si>
    <t>BOCR018</t>
  </si>
  <si>
    <t>BODS001</t>
  </si>
  <si>
    <t>BODS002</t>
  </si>
  <si>
    <t>BODC001</t>
  </si>
  <si>
    <t>BODP001</t>
  </si>
  <si>
    <t>BODR001</t>
  </si>
  <si>
    <t>BODR002</t>
  </si>
  <si>
    <t>BODR003</t>
  </si>
  <si>
    <t>BODR004</t>
  </si>
  <si>
    <t>BODR005</t>
  </si>
  <si>
    <t>BOIS001</t>
  </si>
  <si>
    <t>BOIC001</t>
  </si>
  <si>
    <t>BOIP002</t>
  </si>
  <si>
    <t>BOIP003</t>
  </si>
  <si>
    <t>BOIP004</t>
  </si>
  <si>
    <t>BOIP005</t>
  </si>
  <si>
    <t>BOIP006</t>
  </si>
  <si>
    <t>BOIP007</t>
  </si>
  <si>
    <t>BOIP008</t>
  </si>
  <si>
    <t>BOIR001</t>
  </si>
  <si>
    <t>BOIR002</t>
  </si>
  <si>
    <t>BOIR003</t>
  </si>
  <si>
    <t>BOIR004</t>
  </si>
  <si>
    <t>BOIR005</t>
  </si>
  <si>
    <t>BOIR006</t>
  </si>
  <si>
    <t>BOIR007</t>
  </si>
  <si>
    <t>BOIR008</t>
  </si>
  <si>
    <t>BOIR009</t>
  </si>
  <si>
    <t>BOIR010</t>
  </si>
  <si>
    <t>BOIR011</t>
  </si>
  <si>
    <t>BOIR012</t>
  </si>
  <si>
    <t>BOIR013</t>
  </si>
  <si>
    <t>BOIR014</t>
  </si>
  <si>
    <t>BOIR015</t>
  </si>
  <si>
    <t>BOIR016</t>
  </si>
  <si>
    <t>BOIR017</t>
  </si>
  <si>
    <t>BOIR018</t>
  </si>
  <si>
    <t>BOIR019</t>
  </si>
  <si>
    <t>BOIR020</t>
  </si>
  <si>
    <t>BOIR021</t>
  </si>
  <si>
    <t>BOIR022</t>
  </si>
  <si>
    <t>BOIR023</t>
  </si>
  <si>
    <t>BOSS002</t>
  </si>
  <si>
    <t>BOSC001</t>
  </si>
  <si>
    <t>BOSC002</t>
  </si>
  <si>
    <t>BOSC003</t>
  </si>
  <si>
    <t>BOSC004</t>
  </si>
  <si>
    <t>BOSC007</t>
  </si>
  <si>
    <t>BOSP001</t>
  </si>
  <si>
    <t>BOSP003</t>
  </si>
  <si>
    <t>BOSP004</t>
  </si>
  <si>
    <t>BOSP005</t>
  </si>
  <si>
    <t>BOSP006</t>
  </si>
  <si>
    <t>BOSR001</t>
  </si>
  <si>
    <t>BOSR002</t>
  </si>
  <si>
    <t>BOSR003</t>
  </si>
  <si>
    <t>BOSR004</t>
  </si>
  <si>
    <t>BOSR005</t>
  </si>
  <si>
    <t>BOSR006</t>
  </si>
  <si>
    <t>BOSR007</t>
  </si>
  <si>
    <t>BOSR008</t>
  </si>
  <si>
    <t>BOSR009</t>
  </si>
  <si>
    <t>BOSR010</t>
  </si>
  <si>
    <t>BOSR011</t>
  </si>
  <si>
    <t>BOSR012</t>
  </si>
  <si>
    <t>COMC001</t>
  </si>
  <si>
    <t>COMC002</t>
  </si>
  <si>
    <t>COMC003</t>
  </si>
  <si>
    <t>COMC004</t>
  </si>
  <si>
    <t>COMC005</t>
  </si>
  <si>
    <t>COMC006</t>
  </si>
  <si>
    <t>COMC007</t>
  </si>
  <si>
    <t>COMC008</t>
  </si>
  <si>
    <t>COMP001</t>
  </si>
  <si>
    <t>COMP002</t>
  </si>
  <si>
    <t>COMP003</t>
  </si>
  <si>
    <t>COMP004</t>
  </si>
  <si>
    <t>COMR001</t>
  </si>
  <si>
    <t>COMR002</t>
  </si>
  <si>
    <t>COMR003</t>
  </si>
  <si>
    <t>COMR004</t>
  </si>
  <si>
    <t>COMR005</t>
  </si>
  <si>
    <t>COMR006</t>
  </si>
  <si>
    <t>BUSS001</t>
  </si>
  <si>
    <t>BUSS002</t>
  </si>
  <si>
    <t>BUSS003</t>
  </si>
  <si>
    <t>BUSS004</t>
  </si>
  <si>
    <t>BUSC001</t>
  </si>
  <si>
    <t>BUSC002</t>
  </si>
  <si>
    <t>BUSC003</t>
  </si>
  <si>
    <t>BUSP001</t>
  </si>
  <si>
    <t>BUSP002</t>
  </si>
  <si>
    <t>BUSP003</t>
  </si>
  <si>
    <t>BUSP004</t>
  </si>
  <si>
    <t>BUSP005</t>
  </si>
  <si>
    <t>BUSP006</t>
  </si>
  <si>
    <t>BUSP007</t>
  </si>
  <si>
    <t>BUSP008</t>
  </si>
  <si>
    <t>BUSP009</t>
  </si>
  <si>
    <t>FINC001</t>
  </si>
  <si>
    <t>FINP001</t>
  </si>
  <si>
    <t>FINP002</t>
  </si>
  <si>
    <t>FINR001</t>
  </si>
  <si>
    <t>FINR002</t>
  </si>
  <si>
    <t>FINR003</t>
  </si>
  <si>
    <t>MACS001</t>
  </si>
  <si>
    <t>MACP001</t>
  </si>
  <si>
    <t>MACP002</t>
  </si>
  <si>
    <t>MACP003</t>
  </si>
  <si>
    <t>MACP004</t>
  </si>
  <si>
    <t>MACP005</t>
  </si>
  <si>
    <t>MACP006</t>
  </si>
  <si>
    <t>MACP007</t>
  </si>
  <si>
    <t>MACP008</t>
  </si>
  <si>
    <t>MACP009</t>
  </si>
  <si>
    <t>MACP010</t>
  </si>
  <si>
    <t>MACR001</t>
  </si>
  <si>
    <t>MACR002</t>
  </si>
  <si>
    <t>MACR003</t>
  </si>
  <si>
    <t>MACR004</t>
  </si>
  <si>
    <t>MACR005</t>
  </si>
  <si>
    <t>MACR006</t>
  </si>
  <si>
    <t>MACR007</t>
  </si>
  <si>
    <t>MACR008</t>
  </si>
  <si>
    <t>MACR009</t>
  </si>
  <si>
    <t>MACR010</t>
  </si>
  <si>
    <t>MACR011</t>
  </si>
  <si>
    <t>MACR012</t>
  </si>
  <si>
    <t>MACR013</t>
  </si>
  <si>
    <t>MACR014</t>
  </si>
  <si>
    <t>MACR015</t>
  </si>
  <si>
    <t>MACR016</t>
  </si>
  <si>
    <t>MACR017</t>
  </si>
  <si>
    <t>MACR018</t>
  </si>
  <si>
    <t>MACR019</t>
  </si>
  <si>
    <t>MACR020</t>
  </si>
  <si>
    <t>MACR021</t>
  </si>
  <si>
    <t>MACR022</t>
  </si>
  <si>
    <t>MACR023</t>
  </si>
  <si>
    <t>MACR024</t>
  </si>
  <si>
    <t>MACR025</t>
  </si>
  <si>
    <t>MACR026</t>
  </si>
  <si>
    <t>MACR029</t>
  </si>
  <si>
    <t>MASP001</t>
  </si>
  <si>
    <t>MASP002</t>
  </si>
  <si>
    <t>MASP003</t>
  </si>
  <si>
    <t>MASR001</t>
  </si>
  <si>
    <t>MASR002</t>
  </si>
  <si>
    <t>MASR003</t>
  </si>
  <si>
    <t>MASR004</t>
  </si>
  <si>
    <t>MASR005</t>
  </si>
  <si>
    <t>MASR006</t>
  </si>
  <si>
    <t>MASR007</t>
  </si>
  <si>
    <t>MASR008</t>
  </si>
  <si>
    <t>MASR009</t>
  </si>
  <si>
    <t>MASR010</t>
  </si>
  <si>
    <t>SHAS001</t>
  </si>
  <si>
    <t>SHAS002</t>
  </si>
  <si>
    <t>SHAC001</t>
  </si>
  <si>
    <t>SHAC002</t>
  </si>
  <si>
    <t>SHAC003</t>
  </si>
  <si>
    <t>SHAC004</t>
  </si>
  <si>
    <t>SHAC005</t>
  </si>
  <si>
    <t>SHAC006</t>
  </si>
  <si>
    <t>SHAC007</t>
  </si>
  <si>
    <t>SHAC008</t>
  </si>
  <si>
    <t>SHAC009</t>
  </si>
  <si>
    <t>SHAC010</t>
  </si>
  <si>
    <t>SHAC011</t>
  </si>
  <si>
    <t>SHAC012</t>
  </si>
  <si>
    <t>SHAP001</t>
  </si>
  <si>
    <t>SHAP002</t>
  </si>
  <si>
    <t>SHAP003</t>
  </si>
  <si>
    <t>SHAP004</t>
  </si>
  <si>
    <t>SHAP005</t>
  </si>
  <si>
    <t>SHAP006</t>
  </si>
  <si>
    <t>SHAP007</t>
  </si>
  <si>
    <t>Antitakeover mechanism</t>
  </si>
  <si>
    <t>Board &amp; Committee functioning</t>
  </si>
  <si>
    <t>Business Ethics</t>
  </si>
  <si>
    <t>Financial Audit &amp; Control</t>
  </si>
  <si>
    <t>Management Structure and Compensation</t>
  </si>
  <si>
    <t>Shareholders rights</t>
  </si>
  <si>
    <t>Audit committee functioning</t>
  </si>
  <si>
    <t>Board compensation</t>
  </si>
  <si>
    <t>Board diversity</t>
  </si>
  <si>
    <t>Board independence</t>
  </si>
  <si>
    <t>Board structure and functioning</t>
  </si>
  <si>
    <t>Committee Functioning</t>
  </si>
  <si>
    <t>Management compensation</t>
  </si>
  <si>
    <t>Management structure</t>
  </si>
  <si>
    <t>Result</t>
  </si>
  <si>
    <t>Staggered Board</t>
  </si>
  <si>
    <t>Vote ceiling</t>
  </si>
  <si>
    <t>Veto Power</t>
  </si>
  <si>
    <t>State-Owned Organisation</t>
  </si>
  <si>
    <t>Significant cross holding</t>
  </si>
  <si>
    <t>Limitation of Mergers, amalgamation and acquisition transactions approval</t>
  </si>
  <si>
    <t>Sharebuy back without shareholders approval</t>
  </si>
  <si>
    <t>Total number of defense mechanisms</t>
  </si>
  <si>
    <t>Audit committee compliance</t>
  </si>
  <si>
    <t>Financial literacy Audit Committee member compliance</t>
  </si>
  <si>
    <t>Financial expertise Audit Committee member compliance</t>
  </si>
  <si>
    <t>Chairperson independence Audit Committee compliance</t>
  </si>
  <si>
    <t>Independent Audit Committee member compliance</t>
  </si>
  <si>
    <t>Audit committee meeting compliance</t>
  </si>
  <si>
    <t>Total audit committee members</t>
  </si>
  <si>
    <t>Number of independent members in audit committee</t>
  </si>
  <si>
    <t>Pecentage of independent members in audit committee</t>
  </si>
  <si>
    <t>Directors pay approval</t>
  </si>
  <si>
    <t>Total board fixed cash based compensation</t>
  </si>
  <si>
    <t>Total board fixed cash based compensation normalized to revenue</t>
  </si>
  <si>
    <t>Total board variable cash based compensation (bonuses and other cash incentive based pay)</t>
  </si>
  <si>
    <t>Total board variable cash based compensation normalized to revenue</t>
  </si>
  <si>
    <t>Total board other fringe compensation</t>
  </si>
  <si>
    <t>Total board other fringe compensation normalized to revenue</t>
  </si>
  <si>
    <t>Total board share based compensation</t>
  </si>
  <si>
    <t>Total board share based compensation normalized to revenue</t>
  </si>
  <si>
    <t>Non-board related compensation for the board</t>
  </si>
  <si>
    <t>Total other non-board related compensation normalized to revenue</t>
  </si>
  <si>
    <t xml:space="preserve">Total Board compensation
</t>
  </si>
  <si>
    <t>Total Board compensation normalized to revenue</t>
  </si>
  <si>
    <t>Board member non-board related compensation</t>
  </si>
  <si>
    <t>Board member total compensation</t>
  </si>
  <si>
    <t>Board Gender Diversity Strategy</t>
  </si>
  <si>
    <t>Board Ethnic Diversity Strategy</t>
  </si>
  <si>
    <t>Board gender diversity compliance</t>
  </si>
  <si>
    <t>Total female board members</t>
  </si>
  <si>
    <t>Percentage of female board members</t>
  </si>
  <si>
    <t>Total board members tagged as minority culture/nationality/ethnicity</t>
  </si>
  <si>
    <t>Percentage of board members tagged as minority ethnicity/culture/nationality</t>
  </si>
  <si>
    <t>Board Independence Strategy</t>
  </si>
  <si>
    <t>Board independence compliance</t>
  </si>
  <si>
    <t>Combined Chairman and CEO Roles</t>
  </si>
  <si>
    <t>Chairman is EX CEO</t>
  </si>
  <si>
    <t>Total Independent board members</t>
  </si>
  <si>
    <t>Percentage of independent board members</t>
  </si>
  <si>
    <t>Total non executive board members</t>
  </si>
  <si>
    <t>Percentage of non executive board members</t>
  </si>
  <si>
    <t>Total number of promoter board members</t>
  </si>
  <si>
    <t>Percentage of promoter board members</t>
  </si>
  <si>
    <t>Total number of executive board members</t>
  </si>
  <si>
    <t>Percentage of executive board members</t>
  </si>
  <si>
    <t>Number of active board members with non-executive role.</t>
  </si>
  <si>
    <t>Percentage of active board members with non-executive role.</t>
  </si>
  <si>
    <t>Total number of shares held by the board</t>
  </si>
  <si>
    <t>Percentage of company shares held by the board</t>
  </si>
  <si>
    <t>Total number of directors holding more than 2% of shares in the company</t>
  </si>
  <si>
    <t>Percentage of directors holding more than 2% of shares in the company</t>
  </si>
  <si>
    <t>Average term length in years of board members</t>
  </si>
  <si>
    <t xml:space="preserve">Average Number of other mandates of board members
</t>
  </si>
  <si>
    <t>Board member other mandates/corporate affiliates</t>
  </si>
  <si>
    <t xml:space="preserve">Number of shares outstanding </t>
  </si>
  <si>
    <t>Board Experience Strategy</t>
  </si>
  <si>
    <t>Board Size compliance</t>
  </si>
  <si>
    <t>Independent directors meeting compliance</t>
  </si>
  <si>
    <t>Meetings of Board compliance</t>
  </si>
  <si>
    <t>Board member mandates compliance</t>
  </si>
  <si>
    <t>Corporate Social Responsibility (CSR) committee compliance</t>
  </si>
  <si>
    <t>Risk Management Committee compliance</t>
  </si>
  <si>
    <t>Vigil mechanism compliance</t>
  </si>
  <si>
    <t>Board function improvement mechanism</t>
  </si>
  <si>
    <t>Corporate Governance Committee</t>
  </si>
  <si>
    <t>Board member biography</t>
  </si>
  <si>
    <t>Board member name</t>
  </si>
  <si>
    <t>Total board members</t>
  </si>
  <si>
    <t>Total board members having financial expertise</t>
  </si>
  <si>
    <t>Percentage of board members having financial expertise</t>
  </si>
  <si>
    <t>Total board members having industrial experience</t>
  </si>
  <si>
    <t>Percentage of board members having industrial experience</t>
  </si>
  <si>
    <t>Average age of board members</t>
  </si>
  <si>
    <t>Board Meetings</t>
  </si>
  <si>
    <t>Percentage of meeting attendance by the board</t>
  </si>
  <si>
    <t>Board member age</t>
  </si>
  <si>
    <t>Number of board meetings</t>
  </si>
  <si>
    <t>Percentage of board member meeting attendance</t>
  </si>
  <si>
    <t>Remuneration committee compliance</t>
  </si>
  <si>
    <t>Non-executive Remuneration Committee member compliance</t>
  </si>
  <si>
    <t>Chairperson independence Remuneration Committee compliance</t>
  </si>
  <si>
    <t>Independent Remuneration Committee member compliance</t>
  </si>
  <si>
    <t>Nomination committee compliance</t>
  </si>
  <si>
    <t>Non-executive Nomination Committee member compliance</t>
  </si>
  <si>
    <t>Chairperson independence Nomination Committee compliance</t>
  </si>
  <si>
    <t>Independent Nomination Committee member compliance</t>
  </si>
  <si>
    <t>Remuneration committee External Consultant</t>
  </si>
  <si>
    <t>Nomination committee External Consultant</t>
  </si>
  <si>
    <t>Total remuneration committee members</t>
  </si>
  <si>
    <t>Number of independent members in remuneration committee</t>
  </si>
  <si>
    <t>Pecentage of independent members in remuneration committee</t>
  </si>
  <si>
    <t>Total nomination committee members</t>
  </si>
  <si>
    <t>Number of independent members in nomination committee</t>
  </si>
  <si>
    <t>Pecentage of independent members in nomination committee</t>
  </si>
  <si>
    <t>Business Ethics Strategy</t>
  </si>
  <si>
    <t>Anti-Corruption Strategy</t>
  </si>
  <si>
    <t>Fair Competition Strategy</t>
  </si>
  <si>
    <t>Related party transaction policy</t>
  </si>
  <si>
    <t>Shareholders approval of related party transactions compliance</t>
  </si>
  <si>
    <t>Audit committee approval of related party transactions compliance</t>
  </si>
  <si>
    <t>Prohibition on insider trading</t>
  </si>
  <si>
    <t>Business Ethics Initiative</t>
  </si>
  <si>
    <t>Anti-Corruption Initiative</t>
  </si>
  <si>
    <t>Fair Competition Initiative</t>
  </si>
  <si>
    <t>Ethical Audit- External</t>
  </si>
  <si>
    <t>ISO 37001-Anti Bribery Management System</t>
  </si>
  <si>
    <t>Business Ethics Code of Conduct</t>
  </si>
  <si>
    <t>Business Ethics Complaints</t>
  </si>
  <si>
    <t>Board member Related party transaction</t>
  </si>
  <si>
    <t>Key managerial personnel related party transaction</t>
  </si>
  <si>
    <t>Business Ethics Fines</t>
  </si>
  <si>
    <t>External Auditor rotation compliance</t>
  </si>
  <si>
    <t>Unqualified opinion auditor's report</t>
  </si>
  <si>
    <t>Internal Auditor reporting</t>
  </si>
  <si>
    <t>External Auditor'Remuneration - Audit fees</t>
  </si>
  <si>
    <t>External Auditor'Remuneration - Other fees</t>
  </si>
  <si>
    <t>Ratio of non-audit fees to audit/audit-related fees</t>
  </si>
  <si>
    <t>Compensation Strategy Key Management Personnel Retention</t>
  </si>
  <si>
    <t>Key Management Personnel Compensation Strategy inclusive of ESG</t>
  </si>
  <si>
    <t>CEO/MD Pay link to Total Shareholder returns</t>
  </si>
  <si>
    <t>Key Management Personnel compensation is long term focused</t>
  </si>
  <si>
    <t>Clawback compensation Mechanism</t>
  </si>
  <si>
    <t>Key Management Personnel pay approval</t>
  </si>
  <si>
    <t>Key Management Personnel compensation longest time horizon target</t>
  </si>
  <si>
    <t>Key Management Personnel bonus cap</t>
  </si>
  <si>
    <t>Key Management Personnel deferred bonus</t>
  </si>
  <si>
    <t xml:space="preserve">Key Management Personnel performance objectives </t>
  </si>
  <si>
    <t>Minimum vesting period of share based compensation</t>
  </si>
  <si>
    <t>Total Workforce Salary</t>
  </si>
  <si>
    <t>Average workforce salary</t>
  </si>
  <si>
    <t>CEO's Salary</t>
  </si>
  <si>
    <t>CEO Pay Gap</t>
  </si>
  <si>
    <t>Current fiscal year total revenue</t>
  </si>
  <si>
    <t>Previous fiscal year total revenue</t>
  </si>
  <si>
    <t>Current fiscal year total CEO compensation</t>
  </si>
  <si>
    <t>Previous fiscal year total CEO compensation</t>
  </si>
  <si>
    <t>Total CEO compensation revenue normalization</t>
  </si>
  <si>
    <t>Total Key Management Personel fixed cash based compensation</t>
  </si>
  <si>
    <t>Total Key Management Personel fixed cash based compensation normalized to revenue</t>
  </si>
  <si>
    <t>Total Key Management Personel variable cash based compensation (bonuses and other cash incentive based pay)</t>
  </si>
  <si>
    <t>Total Key Management Personel variable cash based compensation normalized to revenue</t>
  </si>
  <si>
    <t>Total Key Management Personel other fringe compensation</t>
  </si>
  <si>
    <t>Total Key Management Personel other fringe compensation normalized to revenue</t>
  </si>
  <si>
    <t>Total Key Management Personel total share based compensation</t>
  </si>
  <si>
    <t>Total Key Management Personel total share based compensation normalized to revenue</t>
  </si>
  <si>
    <t>Total Key Management Personnel  Compensation</t>
  </si>
  <si>
    <t>Total Key Management Personnel  compensation revenue normalization</t>
  </si>
  <si>
    <t>Key Management Personel fixed cash compensation</t>
  </si>
  <si>
    <t>Key Management Personel cash bonus compensation</t>
  </si>
  <si>
    <t>Key Management Personel fringe benefits compensation</t>
  </si>
  <si>
    <t>Key Management Personel stock options compensation</t>
  </si>
  <si>
    <t>Key Management Personel total compensation</t>
  </si>
  <si>
    <t>Succession Planning</t>
  </si>
  <si>
    <t>Key Management Personel Biography</t>
  </si>
  <si>
    <t>Key Management Personel Name</t>
  </si>
  <si>
    <t>Number of company shares held by all Key Management Personel</t>
  </si>
  <si>
    <t>Percentage of company shares held by all Key Management Personel</t>
  </si>
  <si>
    <t>Size of Key Management Personel</t>
  </si>
  <si>
    <t>Total number of females forming part of the Key Management Personel</t>
  </si>
  <si>
    <t>Percentage of females forming part of the Key Management Personel</t>
  </si>
  <si>
    <t>Average age of the Key Management Personel</t>
  </si>
  <si>
    <t>Key Management Personel Age</t>
  </si>
  <si>
    <t>Key Management Personel Gender</t>
  </si>
  <si>
    <t>Number of Key Management Personel's share ownership</t>
  </si>
  <si>
    <t>Percentage of Key Management Personel's share ownership</t>
  </si>
  <si>
    <t>Equal Voting Strategy</t>
  </si>
  <si>
    <t>Shareholder Engagement Strategy</t>
  </si>
  <si>
    <t>Issuance of new shares pre-emptive right compliance</t>
  </si>
  <si>
    <t>Limitation of alteration of share capital compliance</t>
  </si>
  <si>
    <t>Limitation of alteration of memorandum compliance</t>
  </si>
  <si>
    <t>Limitation of alteration of articles compliance</t>
  </si>
  <si>
    <t>Directors and Officers insurance (‘D and O insurance’) compliance</t>
  </si>
  <si>
    <t>Removal of directors compliance</t>
  </si>
  <si>
    <t>Calling of extraordinary general meeting compliance</t>
  </si>
  <si>
    <t>Postal ballot voting compliance</t>
  </si>
  <si>
    <t>Remote e-voting facility compliance</t>
  </si>
  <si>
    <t>Appointment of proxies compliance</t>
  </si>
  <si>
    <t>Stakeholders Relationship Committee compliance</t>
  </si>
  <si>
    <t>Board rotation compliance</t>
  </si>
  <si>
    <t>Shareholders right improvement mechanism</t>
  </si>
  <si>
    <t>Cumulation of votes</t>
  </si>
  <si>
    <t>Confidential Voting mechanism</t>
  </si>
  <si>
    <t>External Scrutinizer</t>
  </si>
  <si>
    <t>Actions by written consent</t>
  </si>
  <si>
    <t>Board of Director minimum term of office</t>
  </si>
  <si>
    <t>Major shareholders disclosure</t>
  </si>
  <si>
    <t>Does the company have a staggered board?</t>
  </si>
  <si>
    <t>Does the company impose a vote ceiling for its shareholders?</t>
  </si>
  <si>
    <t>Does the company's biggest shareholder hold veto power?</t>
  </si>
  <si>
    <t>Does the State or government own more than 50% of shares in the company?</t>
  </si>
  <si>
    <t>Does the company have significant cross shareholdings with other listed companies?</t>
  </si>
  <si>
    <t>Does the company impose supermajority requirement for the approval its merger and acquisition transaction?</t>
  </si>
  <si>
    <t>Does the company permit its board or management to buyback its shares without shareholders approval?</t>
  </si>
  <si>
    <t>Total number of defense mechanism in place</t>
  </si>
  <si>
    <t>Does the company comply with Companies Act 2013 requirement to set up an audit committee?</t>
  </si>
  <si>
    <t>Does the company comply with SEBI listing rules on its audit committee members' financial literacy requirement?</t>
  </si>
  <si>
    <t>Does the company comply with SEBI listing rules on its audit committee members' financial expertise requirement?</t>
  </si>
  <si>
    <t>Does the company comply with SEBI listing rules on its audit committee's chairperson independence?</t>
  </si>
  <si>
    <t>Does the company comply with SEBI listing rules on the percentage of its audit committee's independent members?</t>
  </si>
  <si>
    <t>Does the company comply with SEBI listing rules on the meeting frequency of its audit committee?</t>
  </si>
  <si>
    <t>Does the board member hold a seat in the audit committee?</t>
  </si>
  <si>
    <t>Total audit committee members at the end of the fiscal year</t>
  </si>
  <si>
    <t>Number of independent members in audit committee at the end of the fiscal year</t>
  </si>
  <si>
    <t>Pecentage of independent members in audit committee at the end of the fiscal year</t>
  </si>
  <si>
    <t>Do the Company's shareholders approve its board's compensation plan including share based compensation?</t>
  </si>
  <si>
    <t>Total fixed cash based compensation paid to the directors.</t>
  </si>
  <si>
    <t xml:space="preserve">Total fixed cash based Director compensation normalized to revenue </t>
  </si>
  <si>
    <t>Total variable cash based compensation (bonuses and other cash incentive based pay) paid to the directors.</t>
  </si>
  <si>
    <t>Total variable cash based Director compensation normalized to revenue</t>
  </si>
  <si>
    <t>Total fringe compensation paid to the directors.</t>
  </si>
  <si>
    <t>Total fringe compensation paid to the directors, normalized to revenue.</t>
  </si>
  <si>
    <t>Total share based compensation paid to the directors.</t>
  </si>
  <si>
    <t>Total board share based compensation  paid to the directors, normalized to revenue.</t>
  </si>
  <si>
    <t>Non-board related compensation paid to the directors.</t>
  </si>
  <si>
    <t>Total  non-board related compensation paid to the directors, normalized to revenue.</t>
  </si>
  <si>
    <t>Total board compensation.</t>
  </si>
  <si>
    <t>Total board compensation normalized to revenue.</t>
  </si>
  <si>
    <t>Board member's fixed cash based compensation</t>
  </si>
  <si>
    <t>Board member's variable cash based compensation (bonus)</t>
  </si>
  <si>
    <t>Board member's other fringe compensation</t>
  </si>
  <si>
    <t>Board member's share based compensation</t>
  </si>
  <si>
    <t>Does the company have a policy on board gender diversity?</t>
  </si>
  <si>
    <t>Does the company have a policy on board ethnic/cultural/nationality diversity?</t>
  </si>
  <si>
    <t>Does the company comply with Companies Act 2013 requirement on board gender diversity?</t>
  </si>
  <si>
    <t>Board member ethnicity/culture/nationality</t>
  </si>
  <si>
    <t xml:space="preserve">Total number of Board members who are female or persons identifying as females. </t>
  </si>
  <si>
    <t>Percentage of Board members who are female or persons identifying as females, at the end of the fiscal year.</t>
  </si>
  <si>
    <t>Total board members tagged as minority ethnicity/culture/nationality</t>
  </si>
  <si>
    <t>Percentage of board members tagged as minority ethnicity/culture/nationality at the end of the fiscal year</t>
  </si>
  <si>
    <t>Board member's declared gender</t>
  </si>
  <si>
    <t>Does the company have a policy on board independence?</t>
  </si>
  <si>
    <t>Does the company comply with Companies Act 2013 requirement on board independance?</t>
  </si>
  <si>
    <t>Is the same person both CEO and Chairman?</t>
  </si>
  <si>
    <t>Has the company's non-executive chairman previously held the position of CEO/Managing director in the company?</t>
  </si>
  <si>
    <t>Is the board member independent?</t>
  </si>
  <si>
    <t>Is the board member a non-executive?</t>
  </si>
  <si>
    <t>Is the board member a promoter?</t>
  </si>
  <si>
    <t>Is the board member an executive?</t>
  </si>
  <si>
    <t>Does the board member hold other relationships with the company?</t>
  </si>
  <si>
    <t>Total number of independent board members.</t>
  </si>
  <si>
    <t xml:space="preserve">Percentage of independent board members at the end of the fiscal year
</t>
  </si>
  <si>
    <t>Percentage of non executive board members at the end of the fiscal year</t>
  </si>
  <si>
    <t>Percentage of promoter board members at the end of the fiscal year</t>
  </si>
  <si>
    <t>Percentage of executive board members at the end of the fiscal year</t>
  </si>
  <si>
    <t>Number of board members that serve other interests with the company other than being non-executive board members</t>
  </si>
  <si>
    <t>Percentage of active board members serving other interests with the company other than being non-executive board members</t>
  </si>
  <si>
    <t>Total number of shares held by the board members at the end of the fiscal year</t>
  </si>
  <si>
    <t>Percentage of shares held by the board at the end of the fiscal year</t>
  </si>
  <si>
    <t>Percentage of directors holding more than 2% of shares in the company at the end of the fiscal year</t>
  </si>
  <si>
    <t>Average term length in years that the active members have been on the board as of the current fiscal year</t>
  </si>
  <si>
    <t xml:space="preserve">Average number of other mandates/corporate affiliates held by board members at the end of the fiscal year
</t>
  </si>
  <si>
    <t>Date of appointment of board member</t>
  </si>
  <si>
    <t>Date of cessation of board member</t>
  </si>
  <si>
    <t>The term length in years, the board member has been on the board.</t>
  </si>
  <si>
    <t>Number of shares owned by the board member</t>
  </si>
  <si>
    <t>Total number of outstanding shares at the end of the fiscal year.</t>
  </si>
  <si>
    <t>Percentage of shares owned by the board member at the end of fiscal year</t>
  </si>
  <si>
    <t>Does the company have a policy on Board members skill and industry experience?</t>
  </si>
  <si>
    <t>Does the company comply with Companies Act 2013 requirement on board size?</t>
  </si>
  <si>
    <t>Does the company comply with SEBI listing rules on independent directors meetings?</t>
  </si>
  <si>
    <t>The company complies with the Companies Act 2013 of India that its board shall meet a minimum of 4 times per year.</t>
  </si>
  <si>
    <t>Does the company comply with SEBI listing rules on the number of directorship that can be held in other listed companies?</t>
  </si>
  <si>
    <t>Does the company comply with Companies Act 2013 requirement to set up a Corporate Social Responsibility (CSR) committee?</t>
  </si>
  <si>
    <t>Does the company comply with SEBI listing rules requirement to set up a risk management committee?</t>
  </si>
  <si>
    <t>Does the company comply with SEBI listing rules requirement to set up a vigil mechanism?</t>
  </si>
  <si>
    <t>Does the company have an mechanism in place to enhance the effectiveness of its board?</t>
  </si>
  <si>
    <t>Does the company have a corporate governance committee?</t>
  </si>
  <si>
    <t>Does the board member have industry experience?</t>
  </si>
  <si>
    <t>Does the board member have financial expertise?</t>
  </si>
  <si>
    <t>Does the board member hold a seat in the corporate governance committee?</t>
  </si>
  <si>
    <t>Does the board member hold a seat in the CSR committee?</t>
  </si>
  <si>
    <t>Does the board member hold a seat in the risk committee?</t>
  </si>
  <si>
    <t>Total number of active board members at the end of the financial year</t>
  </si>
  <si>
    <t>Percentage of board members having financial expertise at the end of the fiscal year</t>
  </si>
  <si>
    <t>Total board members having industry experience</t>
  </si>
  <si>
    <t>Percentage of board members having industry experience at the end of the fiscal year</t>
  </si>
  <si>
    <t>Average age of board members at the end of the fiscal year</t>
  </si>
  <si>
    <t>Total board meetings held during the fiscal year (excluding Board committee and adhoc Board committee meetings)</t>
  </si>
  <si>
    <t>Average attendance percentage for all Board meetings conducted in the fiscal year.</t>
  </si>
  <si>
    <t>Number of meetings attended by each Board member for the fiscal year</t>
  </si>
  <si>
    <t>Average attendance percentage for the Board member for Board meetings conducted in the fiscal year.</t>
  </si>
  <si>
    <t>Does the company comply with Companies Act 2013 requirement to set up a remuneration committee?</t>
  </si>
  <si>
    <t>Does the company comply with SEBI listing rules on its remuneration committee's members non-executive status?</t>
  </si>
  <si>
    <t>Does the company comply with SEBI listing rules on its remuneration committee's chairperson independence?</t>
  </si>
  <si>
    <t>Does the company comply with SEBI listing rules on the percentage of its remuneration committee's independent members?</t>
  </si>
  <si>
    <t>Does the company comply with Companies Act 2013 requirement to set up a nomination committee?</t>
  </si>
  <si>
    <t>Does the company comply with SEBI listing rules on its nomination committee members' non-executive status?</t>
  </si>
  <si>
    <t>Does the company comply with SEBI listing rules on its nomination committee's chairperson independence?</t>
  </si>
  <si>
    <t>Does the company comply with SEBI listing rules on the percentage of its nomination committee's independent members?</t>
  </si>
  <si>
    <t>Does the Company's remuneration committee have the right to hire an external consultant?</t>
  </si>
  <si>
    <t>Does the Company's nomination committee have the right to hire an external consultant?</t>
  </si>
  <si>
    <t>Does the board member hold a seat in the remuneration committee?</t>
  </si>
  <si>
    <t>Does the board member hold a seat in the nomination committee?</t>
  </si>
  <si>
    <t>Total remuneration committee members at the end of the fiscal year</t>
  </si>
  <si>
    <t>Number of independent members in remuneration committee at the end of the fiscal year</t>
  </si>
  <si>
    <t>Pecentage of independent members in remuneration committee at the end of the fiscal year</t>
  </si>
  <si>
    <t>Total nomination committee members at the end of the fiscal year</t>
  </si>
  <si>
    <t>Number of independent members in nomination committee at the end of the fiscal year</t>
  </si>
  <si>
    <t>Pecentage of independent members in nomination committee at the end of the fiscal year</t>
  </si>
  <si>
    <t>Does the company have a policy on business ethics?</t>
  </si>
  <si>
    <t>Does the company have a policy on anti-corruption?</t>
  </si>
  <si>
    <t>Does the company have a policy on fair competition?</t>
  </si>
  <si>
    <t>Does the company have a policy on related party transaction?</t>
  </si>
  <si>
    <t>Does the company comply with SEBI listing rules on shareholders approval of related party transactions?</t>
  </si>
  <si>
    <t>Does the company comply with SEBI listing rules on audit committee approval of related party transactions?</t>
  </si>
  <si>
    <t>Does the company comply with SEBI regulation 2015 requirement on prohibition of insider trading of securities?</t>
  </si>
  <si>
    <t>Does the company have any initiative, programs for improvement of business ethics?</t>
  </si>
  <si>
    <t>Does the company have any initiative, programs to prevent bribery, anti-corruption and/or money laundering?</t>
  </si>
  <si>
    <t>Does the company have any initiative, programs to enhance fair competition?</t>
  </si>
  <si>
    <t>Does the company conduct external verification or audit to evaluate its adherence to ethics?</t>
  </si>
  <si>
    <t>Does the company have an Anti-Bribery Management System which is ISO 37001 certified?</t>
  </si>
  <si>
    <t>Does the company comply with SEBI listing regulation on publishing a code of conduct for directors and key management personnel?</t>
  </si>
  <si>
    <t>Do any business Ethics complaints filed against the company during the financial year</t>
  </si>
  <si>
    <t>Does the company report about its board member(s) related party transactions?</t>
  </si>
  <si>
    <t>Does the company reports about its Key managerial personnel's related party transactions?</t>
  </si>
  <si>
    <t>Total fines/penalties paid for business ethics/integrity/fair Competition/Fair pricing/corruption/bribery/money laundering  issues for the fiscal year</t>
  </si>
  <si>
    <t>Does the company comply with Companies Act 2013 requirement on its external auditor rotation</t>
  </si>
  <si>
    <t>Does the external auditor issue an unqualified opinion on the company's financial statements at the end of the fiscal year being evaluated?</t>
  </si>
  <si>
    <t>Does the company's internal auditor report to the Audit Committee?</t>
  </si>
  <si>
    <t>External Auditor's Remuneration - Audit fees</t>
  </si>
  <si>
    <t>External Auditor's Remuneration - Other fees (Audit realted and other Fees)</t>
  </si>
  <si>
    <t>Percentage of non-audit fees to total audit and non-audit fees</t>
  </si>
  <si>
    <t>Does the company's compensation policy gear towards retention of its Key Management Personnel?</t>
  </si>
  <si>
    <t>Does the company's Key Management Personnel compensation policy include non-financial components?</t>
  </si>
  <si>
    <t>Is the company's CEO/MD compensation linked to total shareholder returns?</t>
  </si>
  <si>
    <t>Does the company's Key Management Personnel compensation focus on the long term targets?</t>
  </si>
  <si>
    <t>Does the company have a Malus and Clawback clause in its Key Management Personnel compensation?</t>
  </si>
  <si>
    <t>Does the Company's shareholders approve its Key Management Personnel's compensation?</t>
  </si>
  <si>
    <t>What is the longest performance period applied to evaluate Key Management compensation plan?</t>
  </si>
  <si>
    <t>Does the company impose a cap on its Key Management Personnel bonus?</t>
  </si>
  <si>
    <t>Does the company impose a deferral on part of its Key Management Personnel variable compensation?</t>
  </si>
  <si>
    <t>Does the company disclose the performance objectives for its Key Management Personnel?</t>
  </si>
  <si>
    <t>Does the stock based compensation have a minimum vesting period of 3 years?</t>
  </si>
  <si>
    <t>CEO pay gap with company average pay</t>
  </si>
  <si>
    <t>Total revenue for the fiscal year under evaluation</t>
  </si>
  <si>
    <t>Total revenue for the previous fiscal year</t>
  </si>
  <si>
    <t>CEO compensation for the fiscal year under evaluation</t>
  </si>
  <si>
    <t xml:space="preserve"> CEO compensation normalized to  revenue, for the fiscal year under evaluation</t>
  </si>
  <si>
    <t>Total Key Management Personel's fixed cash based compensation</t>
  </si>
  <si>
    <t>Total Key Management Personel's fixed cash based compensation normalized to revenue, for the fiscal year under evaluation</t>
  </si>
  <si>
    <t>Total Key Management Personel's variable cash based compensation (bonuses and other cash incentive based pay)</t>
  </si>
  <si>
    <t>Total Key Management Personel's variable cash based compensation normalized to revenue, for the fiscal year under evaluation</t>
  </si>
  <si>
    <t>Total Key Management Personel's other fringe compensation</t>
  </si>
  <si>
    <t>Total Key Management Personel's other fringe compensation normalized to revenue, for the fiscal year under evaluation</t>
  </si>
  <si>
    <t>Total Key Management Personel's total share based compensation</t>
  </si>
  <si>
    <t>Total Key Management Personel's total share based compensation normalized to revenue, for the fiscal year under evaluation.</t>
  </si>
  <si>
    <t>Total Key Management Personnel's  Compensation</t>
  </si>
  <si>
    <t>Total Key Management Personnel's compensation normalized to revenue for the discal year under evaluation</t>
  </si>
  <si>
    <t>Key Management Personel stock options/restricted stocks/share rights compensation</t>
  </si>
  <si>
    <t>Does the company disclose its succession planning initiatives for key management roles?</t>
  </si>
  <si>
    <t>Number of company shares held by Key Management Personnel</t>
  </si>
  <si>
    <t>Percentage of company shares held by all Key Management Personel at the end of the fiscal year under evaluation</t>
  </si>
  <si>
    <t>Total number of women or persons identifying as women, forming part of the Key Management Personnel.</t>
  </si>
  <si>
    <t>Percentage of women or persons identifying as women, forming part of the key management personnel at the end of the fiscal year under evaluation.</t>
  </si>
  <si>
    <t>Does the company have policy on Equal Voting?</t>
  </si>
  <si>
    <t>Does the company have policy on shareholder engagement?</t>
  </si>
  <si>
    <t>Does the company comply with Companies Act 2013 requirement on pre-emptive right for the issuance of new shares?</t>
  </si>
  <si>
    <t>Does the company comply with Companies Act 2013 requirement on the limitation of share capital alteration?</t>
  </si>
  <si>
    <t>Does the company comply with Companies Act 2013 requirement on the limitation of memorandum alteration?</t>
  </si>
  <si>
    <t>Does the company comply with Companies Act 2013 requirement on the limitation of article alteration?</t>
  </si>
  <si>
    <t>Does the company comply with SEBI listing rules on Directors and Officers insurance (‘D &amp; O insurance’)?</t>
  </si>
  <si>
    <t>Does the company comply with Companies Act 2013 requirement to support the removal of directors by its shareholders ?</t>
  </si>
  <si>
    <t>Does the company comply with Companies Act 2013 requirement on calling of extraordinary general meeting?</t>
  </si>
  <si>
    <t>Does the company comply with Companies Act 2013 requirement on postal ballot voting?</t>
  </si>
  <si>
    <t>Does the company comply with Companies Act 2013 requirement on remote e-voting facility?</t>
  </si>
  <si>
    <t>Does the company comply with Companies Act 2013 requirement on appointment of proxies?</t>
  </si>
  <si>
    <t>Does the company comply with SEBI listing rules requirement to set up a stakeholders relationship committee?</t>
  </si>
  <si>
    <t>Does the company comply with Companies Act 2013 requirement on board rotation?</t>
  </si>
  <si>
    <t>Does the company have any mechanism to enhance shareholders rights?</t>
  </si>
  <si>
    <t>Does the company permit its shareholders to cumulate their votes?</t>
  </si>
  <si>
    <t>Does the company permit its shareholders to vote in a confidential manner?</t>
  </si>
  <si>
    <t>Does the company appoint an external scrutinizer to oversee its voting procedure?</t>
  </si>
  <si>
    <t>Does the company permit its shareholders to act by written consent?</t>
  </si>
  <si>
    <t>The minimum term of office for which shareholders can re-elect a board member</t>
  </si>
  <si>
    <t>Does the company disclose the ownership of its majority shareholders?</t>
  </si>
  <si>
    <t>Number</t>
  </si>
  <si>
    <t>Number of years</t>
  </si>
  <si>
    <t>Number of directors</t>
  </si>
  <si>
    <t>Percentage</t>
  </si>
  <si>
    <t>Percentage of directors</t>
  </si>
  <si>
    <t>Percentage of shares</t>
  </si>
  <si>
    <t>Average age in years</t>
  </si>
  <si>
    <t>Number of meetings</t>
  </si>
  <si>
    <t>Ratio</t>
  </si>
  <si>
    <t>Text</t>
  </si>
  <si>
    <t>Age in years</t>
  </si>
  <si>
    <t>Date</t>
  </si>
  <si>
    <t>Number of shares</t>
  </si>
  <si>
    <t>Percentage attendance</t>
  </si>
  <si>
    <t>Revenue in INR</t>
  </si>
  <si>
    <t>Number of members</t>
  </si>
  <si>
    <t>Percentage of members</t>
  </si>
  <si>
    <t>Fees in INR</t>
  </si>
  <si>
    <t>Yes/No</t>
  </si>
  <si>
    <t>Ratio of compensation per million revenue</t>
  </si>
  <si>
    <t>Ratio of average workforce salary to CEO salary</t>
  </si>
  <si>
    <t>Compensation in INR</t>
  </si>
  <si>
    <t>Number of mechanisms</t>
  </si>
  <si>
    <t>Average term length in years</t>
  </si>
  <si>
    <t>Number of mandates</t>
  </si>
  <si>
    <t>Penalties in INR</t>
  </si>
  <si>
    <t>Period in years</t>
  </si>
  <si>
    <t>Percentage of fees</t>
  </si>
  <si>
    <t>Response</t>
  </si>
  <si>
    <t>Description</t>
  </si>
  <si>
    <t>F</t>
  </si>
  <si>
    <t>Y</t>
  </si>
  <si>
    <t>N</t>
  </si>
  <si>
    <t>M</t>
  </si>
  <si>
    <t>Screenshot (in png)</t>
  </si>
  <si>
    <t>Text snippet</t>
  </si>
  <si>
    <t>Text  snippet</t>
  </si>
  <si>
    <t>Fiscal Year</t>
  </si>
  <si>
    <t>2019-2020</t>
  </si>
  <si>
    <t>2018-2019</t>
  </si>
  <si>
    <t>ISIN Code</t>
  </si>
  <si>
    <t>CMIE/Prowess Code</t>
  </si>
  <si>
    <t>NIC Code</t>
  </si>
  <si>
    <t>NIC industry</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</si>
  <si>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</si>
  <si>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</si>
  <si>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</si>
  <si>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</si>
  <si>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</si>
  <si>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</si>
  <si>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Monetary intermediation of commercial banks, saving banks. postal savings bank and discount houses</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</si>
  <si>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</si>
  <si>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</si>
  <si>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</si>
  <si>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</si>
  <si>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</si>
  <si>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</si>
  <si>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</si>
  <si>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</si>
  <si>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</si>
  <si>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</si>
  <si>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</si>
  <si>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</si>
  <si>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</si>
  <si>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</si>
  <si>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</si>
  <si>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</si>
  <si>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</si>
  <si>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</si>
  <si>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</si>
  <si>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</si>
  <si>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</si>
  <si>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</si>
  <si>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</si>
  <si>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</si>
  <si>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</si>
  <si>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</si>
  <si>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</si>
  <si>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</si>
  <si>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</si>
  <si>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</si>
  <si>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</si>
  <si>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</si>
  <si>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</si>
  <si>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</si>
  <si>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</si>
  <si>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</si>
  <si>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</si>
  <si>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</si>
  <si>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</si>
  <si>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</si>
  <si>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</si>
  <si>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</si>
  <si>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</si>
  <si>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</si>
  <si>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</si>
  <si>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</si>
  <si>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</si>
  <si>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</si>
  <si>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</si>
  <si>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</si>
  <si>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</si>
  <si>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</si>
  <si>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</si>
  <si>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</si>
  <si>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</si>
  <si>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</si>
  <si>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</si>
  <si>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</si>
  <si>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</si>
  <si>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</si>
  <si>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</si>
  <si>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</si>
  <si>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</si>
  <si>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</si>
  <si>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</si>
  <si>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</si>
  <si>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</si>
  <si>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</si>
  <si>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</si>
  <si>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</si>
  <si>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</si>
  <si>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</si>
  <si>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</si>
  <si>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</si>
  <si>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</si>
  <si>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</si>
  <si>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</si>
  <si>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</si>
  <si>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</si>
  <si>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</si>
  <si>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</si>
  <si>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</si>
  <si>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</si>
  <si>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</si>
  <si>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</si>
  <si>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</si>
  <si>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</si>
  <si>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</si>
  <si>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</si>
  <si>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</si>
  <si>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</si>
  <si>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</si>
  <si>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</si>
  <si>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</si>
  <si>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</si>
  <si>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</si>
  <si>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</si>
  <si>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</si>
  <si>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</si>
  <si>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</si>
  <si>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</si>
  <si>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</si>
  <si>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</si>
  <si>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</si>
  <si>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</si>
  <si>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</si>
  <si>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</si>
  <si>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</si>
  <si>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</si>
  <si>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</si>
  <si>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</si>
  <si>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</si>
  <si>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</si>
  <si>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</si>
  <si>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</si>
  <si>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</si>
  <si>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</si>
  <si>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</si>
  <si>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</si>
  <si>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</si>
  <si>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</si>
  <si>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</si>
  <si>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</si>
  <si>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</si>
  <si>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</si>
  <si>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</si>
  <si>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</si>
  <si>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</si>
  <si>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</si>
  <si>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</si>
  <si>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</si>
  <si>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</si>
  <si>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</si>
  <si>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</si>
  <si>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</si>
  <si>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</si>
  <si>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</si>
  <si>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</si>
  <si>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</si>
  <si>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</si>
  <si>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</si>
  <si>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</si>
  <si>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</si>
  <si>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</si>
  <si>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</si>
  <si>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</si>
  <si>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</si>
  <si>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</si>
  <si>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</si>
  <si>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</si>
  <si>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</si>
  <si>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</si>
  <si>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</si>
  <si>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</si>
  <si>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</si>
  <si>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</si>
  <si>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</si>
  <si>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</si>
  <si>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</si>
  <si>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</si>
  <si>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</si>
  <si>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</si>
  <si>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</si>
  <si>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</si>
  <si>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</si>
  <si>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</si>
  <si>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</si>
  <si>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</si>
  <si>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</si>
  <si>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</si>
  <si>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</si>
  <si>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</si>
  <si>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</si>
  <si>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</si>
  <si>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</si>
  <si>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</si>
  <si>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</si>
  <si>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</si>
  <si>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</si>
  <si>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</si>
  <si>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</si>
  <si>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</si>
  <si>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</si>
  <si>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</si>
  <si>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</si>
  <si>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PDF</t>
  </si>
  <si>
    <t>Word Doc (.docx)</t>
  </si>
  <si>
    <t>Excel (.xlxsx)</t>
  </si>
  <si>
    <t>File pathway</t>
  </si>
  <si>
    <t>Industry name</t>
  </si>
  <si>
    <t>Yes</t>
  </si>
  <si>
    <t>No</t>
  </si>
  <si>
    <t>File pathway (if any)</t>
  </si>
  <si>
    <t>Low</t>
  </si>
  <si>
    <t>Medium</t>
  </si>
  <si>
    <t>High</t>
  </si>
  <si>
    <t>Fines/Penalties in INR</t>
  </si>
  <si>
    <t>Total number of directors in 2019-2020</t>
  </si>
  <si>
    <t>Total number of directors in 2018-2019</t>
  </si>
  <si>
    <t>Total number of KMPs in 2019-2020</t>
  </si>
  <si>
    <t>Total number of KMPs in 2018-2019</t>
  </si>
  <si>
    <t>Governance QA Name</t>
  </si>
  <si>
    <t>Governance Analyst Name</t>
  </si>
  <si>
    <t>Revenue of 2019-2020 (in Rs. millions)</t>
  </si>
  <si>
    <t>Revenue of 2018-2019 (in Rs. millions)</t>
  </si>
  <si>
    <t>CIN</t>
  </si>
  <si>
    <t>Y/N</t>
  </si>
  <si>
    <t>M/F</t>
  </si>
  <si>
    <t>Date - DD/MM/YY</t>
  </si>
  <si>
    <t>Average number of mandates</t>
  </si>
  <si>
    <t>Remuneration/compensation in INR</t>
  </si>
  <si>
    <t>Data Verification</t>
  </si>
  <si>
    <t>Error Type</t>
  </si>
  <si>
    <t>Error Comments</t>
  </si>
  <si>
    <t>Internal file source</t>
  </si>
  <si>
    <t>Error Status</t>
  </si>
  <si>
    <t>Analyst Comments</t>
  </si>
  <si>
    <t>Additional comments</t>
  </si>
  <si>
    <t>T1. Incorrect data input/typo</t>
  </si>
  <si>
    <t>T1. Document missed</t>
  </si>
  <si>
    <t>T1. Data/Information missed</t>
  </si>
  <si>
    <t>T1. SOP not followed</t>
  </si>
  <si>
    <t>T1. Incorrect Evidence</t>
  </si>
  <si>
    <t>T1. Missed snippet</t>
  </si>
  <si>
    <t>T1. Incorrect Scoring</t>
  </si>
  <si>
    <t>T2. Evidence not substantive</t>
  </si>
  <si>
    <t>T2. Improvement for next time</t>
  </si>
  <si>
    <t>T2. Comments and calculation</t>
  </si>
  <si>
    <t>T2. Others/No error</t>
  </si>
  <si>
    <t>Error types and definations</t>
  </si>
  <si>
    <t>Type</t>
  </si>
  <si>
    <t>Error buckets</t>
  </si>
  <si>
    <t>Error definitions</t>
  </si>
  <si>
    <t>Must required</t>
  </si>
  <si>
    <t>Any of the relevant source document is missed during research (Whole document missed)</t>
  </si>
  <si>
    <t>Information was publicly available, but analyst missed to capture </t>
  </si>
  <si>
    <t>Guidelines not followed as per SOP; primarily a conceptual error</t>
  </si>
  <si>
    <t>Incorrect reference document attached</t>
  </si>
  <si>
    <t>Primary snapshot or snippet not provided</t>
  </si>
  <si>
    <t>Good to have</t>
  </si>
  <si>
    <t>Inadequacy/appropriateness of the evidence</t>
  </si>
  <si>
    <t>SOP is unclear/Needs enhancement</t>
  </si>
  <si>
    <t>Comments for Not Disclosed Cases mentioning which all sources checked
Comments showing calculation of directly reported data (&lt;=2 data point) and conversions of units – kg to tonnes, etc. /converting the amount scales to absolute</t>
  </si>
  <si>
    <t>When it is not an analyst error / it is just a suggestion</t>
  </si>
  <si>
    <t>Basic human errors Ex. Error in entering the data</t>
  </si>
  <si>
    <t>Wrong scoring chosen. Ex. Chose "LOW" instead of "Medium".</t>
  </si>
  <si>
    <t>Fiscal Year End Date</t>
  </si>
  <si>
    <t>Total number of  board meetings in the fiscal year, the Director was eligible to attend</t>
  </si>
  <si>
    <t>Hindustan Petroleum Corporation Ltd.</t>
  </si>
  <si>
    <t>L23201MH1952GOI008858</t>
  </si>
  <si>
    <t>INE094A01015</t>
  </si>
  <si>
    <t>Desly Saldanha</t>
  </si>
  <si>
    <t>Proxy and Route Map:
Pursuant to the provisions of the Companies Act, 2013, a Member entitled to attend and vote at the AGM is entitled to appoint a Proxy to attend and vote on his behalf and the proxy need not be a Member of the Company. Since this AGM is being held pursuant to MCA Circulars through VC or OAVM, the requirement of physical attendance of
Members has been dispensed with. Accordingly, in terms of the MCA Circulars and the SEBI Circular, the facility of appointment of proxies by the Members will not be available for this AGM and hence, the proxy form, attendance slip and route map of AGM are not annexed to this notice.</t>
  </si>
  <si>
    <t>https://www.hindustanpetroleum.com/documents/pdf/HPCL%20Annual%20Report%202019-2020.pdf</t>
  </si>
  <si>
    <t>As per the relevant provisions of the Companies Act, 2013, a person can act as a proxy on behalf of members not exceeding fifty and holding in the aggregate not
more than ten percent of the total share capital of the company carrying voting rights. A member holding more than ten percent of the total share capital of the company
carrying voting rights may appoint a single person as proxy and such person shall not act as a proxy for any other Member.</t>
  </si>
  <si>
    <t>https://www.hindustanpetroleum.com/67th%20AGM.pdf</t>
  </si>
  <si>
    <t>Section 188 of the Companies Act, 2013 read with Companies (Meetings of Board and its Powers) Rules, 2014 provides the detailed mechanism for dealing with Related Party Transaction’s (“RPT’s”) of a Company. Further, it provides for certain compliance requirements such as Board approval and Shareholder’s approval in specific circumstances. In addition, Section 177 of the Companies Act, 2013 read with Companies (Meetings of Board and its Powers) Rules, 2014 provides for approval of the Audit Committee for RPT’s.
Securities and Exchange Board of India (SEBI) has also amended Clause 49 of the Listing Agreement (“Revised Clause 49”) which is effective from 1st October 2014. The Revised Clause 49, in addition to the approvals required for RPT’s, also provides that the company shall formulate a policy on materiality of related party transactions and also on dealing with related party transactions.</t>
  </si>
  <si>
    <t>https://www.hindustanpetroleum.com/documents/pdf/HP_RPT_Policy.pdf</t>
  </si>
  <si>
    <t>Annual Report_2019-20</t>
  </si>
  <si>
    <t>Annual Report_2018-19</t>
  </si>
  <si>
    <t>Shri Mukesh Kumar Surana</t>
  </si>
  <si>
    <t>Shri Pushp Kumar Joshi</t>
  </si>
  <si>
    <t>Shri Vinod S Shenoy</t>
  </si>
  <si>
    <t>Shri R Kesavan</t>
  </si>
  <si>
    <t>Shri Sunil Kumar</t>
  </si>
  <si>
    <t>Shri Subhash Kumar</t>
  </si>
  <si>
    <t>Shri Amar Sinha</t>
  </si>
  <si>
    <t>Shri Siraj Hussain</t>
  </si>
  <si>
    <t>Shri G Rajendran Pillai</t>
  </si>
  <si>
    <t>The Composition, Attendance of Members of the Nomination and Remuneration Committee</t>
  </si>
  <si>
    <t>Shri Sandeep Poundrik</t>
  </si>
  <si>
    <t>Shri Ram Niwas Jain</t>
  </si>
  <si>
    <t>Smt. Asifa Khan</t>
  </si>
  <si>
    <t>Shri G V Krishna</t>
  </si>
  <si>
    <t>Dr. Trilok Nath Singh</t>
  </si>
  <si>
    <t>Shri Sandeep Poundrik has ceased to be Government Nominee Director of your Corporation effective May 01, 2019 on ceasing to be an official of Administrative Ministry i.e.
Ministry of Petroleum and Natural Gas.
Shri S. Jeyakrishnan has ceased to be Director – Marketing (Whole Time Director) of your Corporation, effective July 01, 2019 on attaining superannuation.                                            Shri Ram Niwas Jain has ceased to be Independent Director of your Corporation, effective November 20, 2019 on completion of his tenure of re-appointment for 1 year.
Smt. Asifa Khan and Shri G. V. Krishna have ceased to be Independent Directors of your Corporation, effective February 13, 2020 on completion of their tenure in office for 3 years.</t>
  </si>
  <si>
    <t>Independent Directors
i. Shri Ram Niwas Jain (upto 19th November 2019)
ii. Smt. Asifa Khan (upto 12th February 2020)
iii. Shri G.V. Krishna (upto 12th February 2020)
iv. Dr. Trilok Nath Singh (upto 19th March 2020)
v. Shri Amar Sinha
vi. Shri Siraj Hussain
vii. Shri G. Rajendran Pillai (effective 15th July 2019)</t>
  </si>
  <si>
    <t>Particulars of Directors including their attendance at the Board/Shareholders Meeting &amp; their Directorship in other Companies/Membership in Committees during the Financial Year 2019-2020</t>
  </si>
  <si>
    <t>The Composition, Attendance of Members of the Audit Committee</t>
  </si>
  <si>
    <t>The composition of the CSR Committee as on 31st March, 2020:
i) Shri Amar Sinha : Independent Director (Chairman, CSR and SD Committee)
ii) Shri Pushp Kumar Joshi : Director - Human Resources (Member, CSR and SD Committee)
iii) Shri Vinod S. Shenoy : Director - Refineries (Member, CSR and SD Committee)
iv) Shri Rakesh Misri : Director - Marketing (Member, CSR and SD Committee)</t>
  </si>
  <si>
    <t>Shri Vinod S. Shenoy</t>
  </si>
  <si>
    <t>Shri R. Kesavan, Director</t>
  </si>
  <si>
    <t>Key Management Personnel
i. Shri Mukesh Kumar Surana, Chairman and Managing Director
ii. Shri Pushp Kumar Joshi, Director - Human Resources
iii. Shri Vinod S. Shenoy, Director - Refineries
iv. Shri R. Kesavan, Director - Finance (effective 05th September 2019)
v. Shri Rakesh Misri, Director - Marketing (effective 17th October 2019)
vi. Shri S. Jeyakrishnan, Director - Marketing (upto 30th June 2019)
vii. Shri R. Kesavan, Chief Finance Officer
viii. Shri V. Murali, Company Secretary</t>
  </si>
  <si>
    <t>Shri S. Jeyakrishnan</t>
  </si>
  <si>
    <t>Shri J. Ramaswamy</t>
  </si>
  <si>
    <t xml:space="preserve">Smt. Asifa Khan </t>
  </si>
  <si>
    <t>Shri G.V. Krishna</t>
  </si>
  <si>
    <t>Dr. T. N. Singh</t>
  </si>
  <si>
    <t>287, 288, 289, 290</t>
  </si>
  <si>
    <t>Ms. Sushma Taishete, Government Nominee Director has ceased to be Director of the Corporation with effect from May 07, 2018. Shri J. Ramaswamy, Director Finance and also
Chief Financial Officer (CFO) of the Corporation superannuated from the services of the Corporation on February 28, 2019 and hence ceased to be Director &amp; CFO of the Company with effect from March 01, 2019. Shri Sandeep Poundrik, Government Nominee Director has ceased to be Director of the Corporation with effect from May 01, 2019 on ceasing to be an offical of the administrative ministry i.e. Ministry of Petroleum and Natural Gas (MOP&amp;NG)</t>
  </si>
  <si>
    <t>Independent Directors
i. Shri Ram Niwas Jain
ii. Smt. Asifa Khan
iii. Shri G.V. Krishna                                                                                                                                                                                                                                                                                                                          vi. Dr. Trilok Nath Singh
v. Shri Amar Sinha
vi. Shri Siraj Hussain</t>
  </si>
  <si>
    <t>283, 284, 285, 286</t>
  </si>
  <si>
    <t>Particulars of Directors including their attendance at the Board/Shareholder’s Meeting</t>
  </si>
  <si>
    <t>283, 284</t>
  </si>
  <si>
    <t>The composition of the CSR Committee as on 31st March, 2019:
i. Shri G. V. Krishna: Independent Director (Chairman, CSR and SD Committee)
ii. Shri Ram Niwas Jain: Independent Director (Member, CSR and SD Committee)
iii. Shri Dr. T. N. Singh: Independent Director (Member, CSR and SD Committee)
iv. Shri Amar Sinha: Independent Director (Member, CSR and SD Committee)
v. Shri P. K. Joshi: Director - Human Resources (Member, CSR &amp; SD Committee)
vi. Shri S. Jeyakrishnan: Director - Marketing (Member, CSR &amp; SD Committee)
vii. Shri Vinod S. Shenoy: Director - Refineries (Member, CSR &amp; SD Committee)</t>
  </si>
  <si>
    <t>All Independent directors have given a declaration that they meet the criteria of independence as laid down under Section 149(6) of Companies Act, 2013 and SEBI (Listing
Obligations &amp; Disclosure Requirements) Regulations, 2015. Statement of declaration required under Section 149(7)have been obtained from the Independent Directors for the
Finanacial Year 2019-20</t>
  </si>
  <si>
    <t>All Independent Directors have given a declaration that they meet the criteria of independence as laid down under Section 149(6) of Companies Act, 2013 and SEBI (Listing Obligations and Disclosure Requirements) Regulations, 2015. A statement of declaration, required under Section 149(7) has been obtained from all the Independent Directors.</t>
  </si>
  <si>
    <t>Related Party Transaction_2015</t>
  </si>
  <si>
    <t>Keeping in view the above mentioned compliance requirements provided in Companies Act, 2013 read with related rules issued thereon and Revised Clause 49 of the Listing Agreement, including any amendment thereof, the Board of Directors of Hindustan Petroleum Corporation Limited (“HPCL” or “the Company”), acting upon the recommendations of the Audit Committee of the Board, has approved and adopted the following policy on Materiality of Related Party Transaction’s and dealing with Related Party Transaction’s.</t>
  </si>
  <si>
    <t>Yes, the policy formulated by HPCL relating to ethics, bribery and corruption covers only the company i.e. HPCL. The joint venture companies/ subsidiaries have their own policies. The suppliers/contractors are governed as per the terms &amp; conditions of the contract.</t>
  </si>
  <si>
    <t>Yes, the policy relating to ethics, bribery and corruption cover only the company i.e. HPCL. The Joint venture companies have their own policies. The suppliers/
contractors are governed as per the terms &amp; conditions of the contract.</t>
  </si>
  <si>
    <t>Shri Mukesh Kumar Surana - (DIN 07464675) Shri Mukesh Kumar Surana is Chairman &amp; Managing Director of the Company effective April 01, 2016. Prior to this, he served as Chief Executive Officer, Prize Petroleum Company Limited, a Wholly Owned Subsidiary and upstream arm of HPCL since September 2012.</t>
  </si>
  <si>
    <t>A brief outline of the company’s CSR policy, including overview of the projects or programs proposed to be undertaken and reference to the web-link to the CSR Policy and projects or programs: -
Your Corporation believes in shared value creation and interdependency of business and stakeholders. In line with this, the revised CSR policy of the Corporation pens down the philosophy of CSR, defines the ambit of CSR and brings uniformity in various operations and functionalities of the structure and its activities. During 2018-19, the Corporation spent ` 159.81 Crore in the implementation of various CSR initiatives in the focus areas of Childcare, Education, Healthcare, Skill Development, Sports, Environment and Community Development, creating social capital, especially in the host communities of the business.</t>
  </si>
  <si>
    <t>CSR &amp; Sustainability Development Committee:
The Board has constituted a Corporate Social Responsibility &amp; Sustainability Development Committee (CSR &amp; SD) in line with Section 135 of the Companies Act, 2013 and DPE Guidelines, comprising Independent Director and Whole Time Directors to carry out functions as provided in Section 135 (3) of the Companies Act and in the DPE Guidelines.</t>
  </si>
  <si>
    <t>Institutional Investors, who are Members of the Company, are encouraged to attend and vote at the 68th AGM through VC/OAVM facility. Corporate Members intending to appoint their authorised representatives pursuant to Section 113 of the Companies Act, 2013, to attend the AGM through VC or OAVM or to vote through remote e-voting
are requested to send a certified copy of the Board Resolution to the Scrutiniser by e-mail at ucshukla.scrutinizer@rediffmail.com with a copy marked to evoting@nsdl.co.in</t>
  </si>
  <si>
    <t>The voting results along with Scrutinizer Report shall be placed on the Company’s website www. hindustanpetroleum.com and also on the website of
NSDL within 48 hours of conclusion of the Meeting and will also be communicated to National Stock Exchange of India Limited (NSE) and BSE Limited (BSE) where the
shares of the company are listed.</t>
  </si>
  <si>
    <t>In accordance with Section 2(76) of the Companies Act, 2013, Related Party in relation to a company means:
(i) a director or his relative;
(ii) a key managerial personnel or his relative;
(iii) a firm, in which a director, manager or his relative is a partner;
(iv) a private company in which a director or manager or relative is a member or director;
(v) a public company in which a director or manager is a director and holds along with his relatives, more than two per cent. of its paid‐up share capital</t>
  </si>
  <si>
    <t>NUMBER OF MEETINGS OF THE BOARD
During the year, 13 Board meetings were held. The details of the Board Meetings are given in Corporate Governance Report.</t>
  </si>
  <si>
    <t>NUMBER OF MEETINGS OF THE BOARD
During the financial year 2019-20, 10 Board meetings were convened and held. The details of these meetings are given in Corporate Governance Report for the financial year.</t>
  </si>
  <si>
    <t>During the financial year 2019-20, 10 Board meetings
were convened and held. The details of these meetings
are given in Corporate Governance Report for the
financial year</t>
  </si>
  <si>
    <t>During the year, 13 Board meetings were held. The details
of the Board Meetings are given in Corporate Governance
Report.</t>
  </si>
  <si>
    <t>5/7*100</t>
  </si>
  <si>
    <t>4/5*100</t>
  </si>
  <si>
    <t>3/4*100</t>
  </si>
  <si>
    <t>283, 284, 285,286</t>
  </si>
  <si>
    <t>Particulars of Directors including their attendance at the Board/Shareholders Meeting &amp; their Directorshipin other Companies/Membership in Committees during the Financial Year 2019-2020</t>
  </si>
  <si>
    <t>Key Management Personnel
i. Shri Mukesh Kumar Surana, Chairman and Managing Director
ii. Shri Pushp Kumar Joshi, Director - Human Resources
iii. Shri Vinod S. Shenoy, Director - Refineries
iv. Shri R. Kesavan, Director - Finance (effective 05th September 2019)
v. Shri . J Ramaswamy, Director - finance
vi. Shri S. Jeyakrishnan, Director - Marketing (upto 30th June 2019)
vii. Shri. Shrikant Madhukar Bhosekar 
viii. Shri V. Murali, Company Secretary</t>
  </si>
  <si>
    <t>73, 74</t>
  </si>
  <si>
    <t xml:space="preserve">73,74 </t>
  </si>
  <si>
    <t>The Company has framed “The Code for prohibition of Insider Trading in the Securities of HPCL” and the same is hosted on the website of the Company. The link for accessing this Code is http://www. hindustanpetroleum.com/Policies</t>
  </si>
  <si>
    <t>The Companies Act, 2013 was enacted on August 30, 2013 which provides major overhaul in the
Corporate Governance norms for all Companies. The rules pertaining to Corporate Governance
were notified on March 27, 2014. The requirements under the Companies Act, 2013 and the rules
notified there under would be applicable to every company or a class of companies (both listed
and unlisted) as may be provided therein.
Section 188 of the Companies Act, 2013 read with Companies (Meetings of Board and its Powers)
Rules, 2014 provides the detailed mechanism for dealing with Related Party Transaction’s
(“RPT’s”) of a Company. Further, it provides for certain compliance requirements such as Board
approval and Shareholder’s approval in specific circumstances. In addition, Section 177 of the
Companies Act, 2013 read with Companies (Meetings of Board and its Powers) Rules, 2014
provides for approval of the Audit Committee for RPT’s</t>
  </si>
  <si>
    <t>Members will be provided with the facility
for voting through electronic voting system
during the video conferencing proceedings
at the AGM and Members participating at
the AGM, who have not already cast their
vote by remote e-voting, will be eligible
to exercise their right to vote during such
proceedings of the AGM. Members who have
cast their vote by remote e-voting, prior to
the AGM will also be eligible to participate
at the AGM but shall not be entitled to cast
their vote again on such resolution(s) for
which the member has already cast the
vote through remote e-voting.</t>
  </si>
  <si>
    <t>In Compliance of provisions of Regulation 44 (6) of
SEBI (Listing Obligations and Disclosure Requirements)
Regulations, 2015, since HPCL is among top 100 listed
companies by Market Capitalization as on March 31,
2019, the Members are informed that the Company will
be providing a facility to view the live streaming of the
AGM Webcast on the NSDL website. You may access
the same at https://www.evoting.nsdl.com by using your
remote e-voting credentials. The link will be available in
shareholder login where the EVEN of Company will be
displayed.</t>
  </si>
  <si>
    <t>The Board has constituted the Nomination and
Remuneration Committee to look into various
aspects including Remuneration as well as
Compensation and Benefits for the employees.
The terms of reference of Nomination and
Remuneration Committee is as prescribed
under Section 178 of the Companies Act, 2013
except to the extent of exemptions granted to
Government Companies and as provided under
Part D of Schedule II of Regulation 19 (4) of
the SEBI (Listing Obligations and Disclosure
Requirements) Regulations, 2015.</t>
  </si>
  <si>
    <t>Risk Management Committee:
The Board has constituted the Risk Management Steering Committee (RMSC), to review the Risk
Management and minimization procedure in the Company</t>
  </si>
  <si>
    <t>Board of Directors and Shareholders approval in terms of Companies Act, 2013 ‐ All
Related Party Transactions which are either not on arm’s length basis or not in the
Ordinary Course of Business shall be recommended by the Audit Committee for the
approval of the Board of Directors. In case the said transaction is a Material Related
Party Transaction as provided under clause C.6.(b) above, the Board of Directors shall
further recommend the same for the approval of the Shareholders by way of Special
Resolution of the Company.</t>
  </si>
  <si>
    <t>Related Party Transactions which are either not on arm’s length basis or not in the</t>
  </si>
  <si>
    <t>Ordinary Course of Business shall be recommended by the Audit Committee for the</t>
  </si>
  <si>
    <t>Party Transaction as provided under clause C.6.(b) above, the Board of Directors shall</t>
  </si>
  <si>
    <t>The Board has constituted a Stakeholders Relationship Committee comprising Independent Directors and
Whole Time Director as Members. The Company Secretary is the Compliance Officer.
The Role of the Committee shall be such as provided in Part D of Schedule II forming part of Regulation 20 (4)
of SEBI (Listing Obligations and Disclosure Requirements) Regulations, 2015.</t>
  </si>
  <si>
    <t>VIGIL MECHANISM/WHISTLE BLOWER POLICY
Your Corporation, being a Government Company is
subjected to the CVC Guidelines and the Corporation
has a separate Vigilance Department administering
the Vigilance matters. Your Corporation has a Whistle
Blower Policy approved by the Board and the same
is placed on the website of the Corporation. The web
link of Whistle Blower Policy is stated herein below:
Web link: https://www.hindustanpetroleum.com/
documents/pdf/Whistle_Blower_policy.pdf</t>
  </si>
  <si>
    <t>VIGIL MECHANISM / WHISTLE BLOWER POLICY
Your Corporation, being a Government Company is subjected
to the CVC Guidelines and the Corporation has a separate
Vigilance Department administering the Vigilance matters.
Your Corporation has a Whistle Blower Policy approved by
the Board and the same is placed on the website of the // Corporation. Weblink of whistle blower policy is stated
herein below:
Weblink: https://www.hindustanpetroleum.com/documents/
pdf/Whistle_Blower_policy.pdf</t>
  </si>
  <si>
    <t>39, 40</t>
  </si>
  <si>
    <t>F:\Indian Company\Hindustan Petroleum Corporation Ltd\Company Reports</t>
  </si>
  <si>
    <t>118/13*10 = 90.76 ( Except Shri Rakesh Misri,Shri S Jeyakrishnan,Shri Sandeep Poundrik who were present in the board for less than 6 Months)</t>
  </si>
  <si>
    <t>Mahammed Sinan</t>
  </si>
  <si>
    <t>Declaration by independent directors
All Independent Directors have given a declaration
that they meet the criteria of independence as
laid down under Section 149(6) of Companies Act,
2013 and SEBI (Listing Obligations and Disclosure
Requirements) Regulations, 2015. A statement of
declaration, required under Section 149(7) has been
obtained from all the Independent Directors.</t>
  </si>
  <si>
    <t xml:space="preserve"> "As provided under Schedule IV of the
Companies Act, 2013 and also as per
Regulation 25(3) of the SEBI (Listing
Obligations and Disclosure Requirements)
Regulations, 2015, separate meeting
of Independent Directors was held on
March 16, 2020. "</t>
  </si>
  <si>
    <t>PERFORMANCE EVALUATION OF BOARD, ITS
COMMITTEES AND INDIVIDUAL DIRECTORS
Your Corporation, being a Government Company, the
performance evaluation of the performance of the
Corporation, its Board and indirectly its Committees
are carried out by the Administrative Ministry, i.e.
Ministry of Petroleum and Natural Gas (MOP&amp;NG)
through the process of Memorandum of Understanding
entered into for each financial year. Further there is
also performance evaluation of Functional Directors
by MOP&amp;NG.
The compliance to Section 134(3)(p) is exempted by
virtue of MCA Notification dated June 05, 2015 for
Government Companies as Performance Evaluation
of Directors is carried out by MOP&amp;NG as per its own
evaluation methodology</t>
  </si>
  <si>
    <t>This is to certify that the Company has laid down
Code of Conduct for all Board Members and
Senior Management of the Company and the
same is uploaded on the website of the Company
www.hindustanpetroleum.com
Further certified that the Members of the Board
of Directors and Senior Management Personnel
have affirmed and having complied with Code
as applicable to them during the Financial Year
ended March 31, 2020.</t>
  </si>
  <si>
    <t>Code of Conduct:
In compliance with the terms of Regulation
17 (5) (a) of the SEBI (Listing Obligations &amp;
Disclosure Requirements) Regulations, 2015,
with Stock Exchanges, “Code of conduct for
Board Members and Senior Management
Personnel of Hindustan Petroleum Corporation
Limited” has been devised by the Company
including the duties of Independent Directors
as envisaged in Regulation 17 (5) (b) of the SEBI
(Listing Obligations &amp; Disclosure Requirements)
Regulations, 2015.</t>
  </si>
  <si>
    <t>We have audited the accompanying Standalone Indian Accounting Standard (“Ind AS”) financial statements of
Hindustan Petroleum Corporation Limited (“the Company”), which comprise the Balance Sheet as at March 31,
2020, the Statement of Profit and Loss (including Other Comprehensive Income), the Statement of Changes in
Equity and the Statement of Cash flows for the year ended on that date, and notes to the financial statements,
including a summary of the significant accounting policies and other explanatory information (hereinafter referred
to as “the standalone financial statements”), in which are included the Ind-AS financial statements for the year
ended on that date audited by the branch auditor of the Visakh Refinery Located at Visakhapatnam.
In our opinion and to the best of our information and according to the explanations given to us, the aforesaid
standalone financial statements give the information required by the Companies Act, 2013 (“the Act”) in the
manner so required and give a true and fair view in conformity with the accounting principles generally accepted
in India, of the state of affairs of the Company as at March 31, 2020, its profit and other comprehensive income,
changes in equity and its cash flows for the year ended on that date.</t>
  </si>
  <si>
    <t>The Corporation has an independent Internal
Audit department. The Internal Audit department
consists of professionally qualified officers from
finance and technical functions, supplementing
the internal control processes through an
extensive audit program. The internal audits are
carried out across all the spheres of business
operations of HPCL to review the implementation
of business processes and control. Internal
audits are carried out as per the annual audit
program approved by the audit committee of
the board and significant audit observations
are periodically reviewed by Audit Committee of
the Board.
W. GLOBAL C</t>
  </si>
  <si>
    <t>Total employees 10,000  given in the page no 8,Annual Report "The Corporation has about 10,000 employees, who run its country wide operations".  Calculation = (2,2581,500,000/10,000 = 2258150 INR)</t>
  </si>
  <si>
    <t>As per the provisions of Section 152 of the Companies
Act, 2013, Shri Pushp Kumar Joshi and Shri Subhash
Kumar are the Directors who are liable to retire by
rotation at the next Annual General Meeting and being
eligible offer themselves for re-appointment</t>
  </si>
  <si>
    <t>VIGIL MECHANISM/WHISTLE BLOWER POLICY Your Corporation, being a Government Company is subjected to the CVC Guidelines and the Corporation has a separate Vigilance Department administering the Vigilance matters. Your Corporation has a Whistle Blower Policy approved by the Board and the same is placed on the website of the Corporation. The web link of Whistle Blower Policy is stated herein below: Web link: https://www.hindustanpetroleum.com/ documents/pdf/Whistle_Blower_policy.pdf</t>
  </si>
  <si>
    <t>PROFILE OF DIRECTORS                                                                                                                                                                                                                                                                                                                      Shri Mukesh Kumar Surana, Shri S. Jeyakrishnan,Shri Pushp Kumar Joshi, Shri Vinod S. Shenoy, Shri J. Ramaswamy, Shri Subhash Kumar, Shri Sunil Kumar, Shri Sandeep Poundrik, Smt. Asifa Khan, Shri G.V. Krishna, Shri Ram Niwas Jain, Dr. T. N. Singh, Shri Siraj Hussain, Shri Amar Sinha</t>
  </si>
  <si>
    <t>All Independent directors have given a declaration that
they meet the criteria of independence as laid down under
Section 149(6) of Companies Act, 2013 and SEBI (Listing
Obligations &amp; Disclosure Requirements) Regulations, 2015.
Statement of declaration required under Section 149(7)
have been obtained from the Independent Directors for the
Finanacial Year 2019-20</t>
  </si>
  <si>
    <t>Your Corporation being a Government Company, the
performance evaluation of the Performance of the Company,
its Board and indirectly its Committee is carried out by the
Administrative Ministry i.e. Ministry of Petroleum and Natural
Gas (MOP&amp;NG) through the process of Memorandum of
Understanding in each Financial Year. Further there is also
performance evaluation of Functional Directors by MOP&amp;NG.
Compliance of Section 134 (3) (p) is exempted for Government
Companies as Performance Evaluation of Directors is carried
out by MOP&amp;NG as per its own evaluation methodology.</t>
  </si>
  <si>
    <t xml:space="preserve">We have audited the accompanying consolidated financial statements of HINDUSTAN PETROLEUM CORPORATION LIMITED
(hereinafter referred to as “the Holding Company”) and its subsidiaries (Holding Company and its subsidiaries together
referred to as “the Group”), which comprise the consolidated balance sheet as at 31 March 2019, and the consolidated
statement of profit and loss (including other comprehensive income), the consolidated statement of changes in equity and
the consolidated statement of cash flows for the year then ended, and notes to the consolidated financial statements,
including a summary of significant accounting policies and other explanatory information (hereinafter referred to as “the
consolidated financial statements”).
</t>
  </si>
  <si>
    <t>The Corporation has an independent Internal Audit department. The Internal Audit department consists of professionally qualified officers from finance and technical functions, supplementing the internal control processes through an extensive audit program. The internal audits are carried out across all the spheres of business operations of HPCL to review the implementation of business processes and control. Internal audits are carried out as per the annual audit program approved by the audit committee of the board and significant audit observations are periodically reviewed by Audit Committee of the Board.</t>
  </si>
  <si>
    <t>91, 92</t>
  </si>
  <si>
    <t>Total employees 10,000  given in the page no 7,Annual Report "The Corporation has about 10,000 employees, who run its country wide operations".  Calculation = (2,2760400000/10,000 = 2276040 INR)</t>
  </si>
  <si>
    <t xml:space="preserve"> Each Shareholder is eligible for one vote per share held.</t>
  </si>
  <si>
    <t xml:space="preserve">Each Shareholder is eligible for one vote per share held. </t>
  </si>
  <si>
    <t>As per the provisions of Section 152 of the Companies Act, 2013, Shri Vinod S. Shenoy and Shri Subhash Kumar are the Directors who are liable to retire by rotation at the next Annual General Meeting and being eligible offer themselves for re-appointment.</t>
  </si>
  <si>
    <t>37,38</t>
  </si>
  <si>
    <t>VIGIL MECHANISM / WHISTLE BLOWER POLICY
Your Corporation, being a Government Company is subjected
to the CVC Guidelines and the Corporation has a separate
Vigilance Department administering the Vigilance matters.
Your Corporation has a Whistle Blower Policy approved by
the Board and the same is placed on the website of the Corporation. Weblink of whistle blower policy is stated
herein below:
Weblink: https://www.hindustanpetroleum.com/documents/
pdf/Whistle_Blower_policy.pdf</t>
  </si>
  <si>
    <t xml:space="preserve">39, 40 </t>
  </si>
  <si>
    <t>Different term followed for directors. 2 directors retire by rotation, 2  directors served for 3 year term</t>
  </si>
  <si>
    <t>As per the provisions of Section 152 of the Companies
Act, 2013, Shri Pushp Kumar Joshi and Shri Subhash
Kumar are the Directors who are liable to retire by
rotation at the next Annual General Meeting and being
eligible offer themselves for re-appointment.                                                                                                                                                                                                                                                                        Shri Ram Niwas Jain has ceased to be
Independent Director of your Corporation,
effective November 20, 2019 on completion of
his tenure of re-appointment for 1 year. // Smt. Asifa Khan and Shri G. V. Krishna have
ceased to be Independent Directors of your
Corporation, effective February 13, 2020 on
completion of their tenure in office for 3 years.</t>
  </si>
  <si>
    <t>As per the provisions of Section 152 of the Companies Act,
2013, Shri Vinod S. Shenoy and Shri Subhash Kumar are
the Directors who are liable to retire by rotation at the next Annual General Meeting and being eligible offer themselves
for re-appointment. // Ms. Sushma Taishete, Government Nominee Director
has ceased to be Director of the Corporation with
effect from May 07, 2018.</t>
  </si>
  <si>
    <t>Your Corporation, being a Government Company,
under the administrative control of Ministry of
Petroleum and Natural Gas (MOP&amp;NG), the power to
appoint Directors (including Independent Directors)
vests with Government of India. // Corporate Information
Hindustan Petroleum Corporation Limited referred to as “HPCL” or “the Corporation” was incorporated
on 5th July, 1952. HPCL is a Government of India Enterprise listed on the Bombay Stock Exchange Limited
and National Stock Exchange of India Limited, with ONGC holding 51.11% of Equity Shares w.e.f. 31st January,
2018. The Corporation is engaged, primarily in the business of refining of crude oil and marketing of
petroleum products. The Corporation has, among others, refineries at Mumbai and Vishakhapatnam, LPG
bottling plants and Lube blending plants. The Corporation’s marketing infrastructure includes vast network
of Installations, Depots, Aviation Service Stations, Retail Outlets and LPG distributors.</t>
  </si>
  <si>
    <t xml:space="preserve">Your Corporation being a Government Company, the
remuneration payable to Key Managerial Persons and other
employees are fixed by the Government of India. However,
payment like Performance Related Pay is placed for the
approval of Nomination and Remuneration Committee. // Corporate Information
Hindustan Petroleum Corporation Limited referred to as “HPCL” or “the Corporation” was incorporated on 5th July,
1952. HPCL is a Government of India Enterprise listed on the Bombay Stock Exchange Limited and National Stock
Exchange of India Limited, with ONGC holding 51.11% of Equity Shares w.e.f. 31st January, 2018. The Corporation
is engaged, primarily in the business of refining of crude oil and marketing of petroleum products. The Corporation
has, among others, refineries at Mumbai and Vishakhapatnam, LPG bottling plants and Lube blending plants. 
</t>
  </si>
  <si>
    <t>38, 132</t>
  </si>
  <si>
    <t>Corporate Information
Hindustan Petroleum Corporation Limited referred to as “HPCL” or “the Corporation” was incorporated
on 5th July, 1952. HPCL is a Government of India Enterprise listed on the Bombay Stock Exchange Limited
and National Stock Exchange of India Limited, with ONGC holding 51.11% of Equity Shares w.e.f. 31st January,
2018. The Corporation is engaged, primarily in the business of refining of crude oil and marketing of
petroleum products. The Corporation has, among others, refineries at Mumbai and Vishakhapatnam, LPG
bottling plants and Lube blending plants. The Corporation’s marketing infrastructure includes vast network
of Installations, Depots, Aviation Service Stations, Retail Outlets and LPG distributors.</t>
  </si>
  <si>
    <t>Corporate Information
Hindustan Petroleum Corporation Limited referred to as “HPCL” or “the Corporation” was incorporated on 5th July,
1952. HPCL is a Government of India Enterprise listed on the Bombay Stock Exchange Limited and National Stock
Exchange of India Limited, with ONGC holding 51.11% of Equity Shares w.e.f. 31st January, 2018. The Corporation
is engaged, primarily in the business of refining of crude oil and marketing of petroleum products. The Corporation
has, among others, refineries at Mumbai and Vishakhapatnam, LPG bottling plants and Lube blending plants</t>
  </si>
  <si>
    <t>The terms of reference of the Audit Committee are
as provided under Section 177 of the Companies
Act, 2013 and under Part C of Schedule II of
Regulation 18 of SEBI (Listing Obligations and
Disclosure Requirements) Regulations, 2015 and
other applicable DPE guidelines on Corporate
Governance applicable to Central Public Sector
Enterprises (CPSE).
The Committee at the Meeting held on
15-06-2020 reviewed the Financial Statements
for the Financial Year 2019-2020 before the said
Financial Statements were adopted by the Board.</t>
  </si>
  <si>
    <t xml:space="preserve"> for around 1.5 months company didnot have women director on board. For rest of the months there was woman directors on board according to companies act,13 requirement.</t>
  </si>
  <si>
    <t>The Report does not contain
qualification, reservation or adverse remark except
that the Corporation did not have minimum number
of Independent Directors on the Board for the period
from November 20, 2019 to March 31, 2020 and did
not have Independent Woman Director on the Board
of the Company for the period from February 13, 2020
to March 31, 2020 as stipulated under Regulation
17(1) of SEBI (LODR) Regulations, 2015.</t>
  </si>
  <si>
    <t>The Secretarial Audit Report is annexed herewith as
Annexure IV. There is no qualification, reservation or adverse
remark made by the Practising Company Secretary in his
Secretarial Audit Report except that the Company did not
have Independent Directors on its Board as required under
regulation 17(1)(b) of SEBI LODR, 2015 for the period from
April 01, 2018 to February 20, 2019.</t>
  </si>
  <si>
    <t>Shri Mukesh Kumar Surana is Chairman
&amp; Managing Director of the Company
effective April 01, 2016. Prior to this, he
served as Chief Executive Officer, Prize
Petroleum Company Limited, a Wholly
Owned Subsidiary and upstream arm of
HPCL since September 2012.
A Mechanical Engineer with Masters
Degree in Financial Management,
Mr. Surana joined HPCL in the year 1982.
During his career spanning over 38 years in
Petroleum Industry, Mr. Surana has handled
a wide range of responsibilities including
leadership positions in Refineries, Corporate,
Information Systems and upstream business
of HPCL. He has been closely involved in
Strategy Formulation, Business Process Reengineering,
Major Projects Implementation,
Refinery Operations, Company wide
ERP Implementation, Acquisition and
Management of upstream assets etc.</t>
  </si>
  <si>
    <t xml:space="preserve"> Chairman is Executive/whole time director.</t>
  </si>
  <si>
    <t>No director own more than 2% of shares</t>
  </si>
  <si>
    <t xml:space="preserve">Total shares outstanding=1523822625   </t>
  </si>
  <si>
    <t>60, 61, 62</t>
  </si>
  <si>
    <t xml:space="preserve"> Company does comply with Section 149 of the Companies Act, 2013 requires that every company shall have a minimum number of 3 directors in the case of a public company</t>
  </si>
  <si>
    <t>DIRECTORS
Your Corporation’s Board presently comprises of 12 Directors.
The Whole Time Directors are Shri Mukesh Kumar Surana
(Chairman &amp; Managing Director &amp; additional charge of
Director Finance), Shri Pushp Kumar Joshi (Director – Human
Resources), Shri S. Jeyakrishnan (Director – Marketing) and
Shri Vinod S. Shenoy (Director – Refineries).
The Government Nominee Director is Shri Subhash Kumar.
Shri Sandeep Poundrik was an Ex-officio Director on the
Board till May 01, 2019. The Part Time Non Official Directors
(Independent) are Shri Ram Niwas Jain, Smt. Asifa Khan,
Shri G.V. Krishna, Dr. T. N. Singh, Shri Amar Sinha and
Shri Siraj Hussain.</t>
  </si>
  <si>
    <t>DIRECTORS
Your Corporation’s Board presently comprises of 10
Directors. The Whole Time Directors are Shri Mukesh
Kumar Surana (Chairman &amp; Managing Director),
Shri Pushp Kumar Joshi (Director – Human Resources),
Shri Vinod S. Shenoy (Director – Refineries), Shri R.Kesavan (Director – Finance) and Shri Rakesh Misri
(Director – Marketing).
The Government Nominee Directors are Shri Sunil
Kumar, Ex-Officio, Joint Secretary (Refineries),
Ministry of Petroleum and Natural Gas and
Shri Subhash Kumar, Director – Finance (ONGC),
Part-Time Director, representative of Oil and Natural
Gas Corporation Limited (ONGC).
The Independent Directors are Shri Amar Sinha,
Shri Siraj Hussain and Shri G. Rajendran Pillai.</t>
  </si>
  <si>
    <t>Business should conduct and govern
themselves with Ethics, Transparency and Accountability.
1. Does the policy relating to ethics, bribery and
corruption cover only the company? Yes/ No. Does
it extend to the Group/Joint Ventures/ Suppliers/
Contractors/NGOs /Others?
Yes, the policy relating to ethics, bribery and corruption
cover only the company i.e. HPCL. The Joint venture
companies have their own policies. The suppliers/
contractors are governed as per the terms &amp; conditions
of the contract.</t>
  </si>
  <si>
    <t>PRINCIPLE-WISE PERFORMANCE
Principle 1: Business should conduct and govern
themselves with Ethics, Transparency and
Accountability.
1. Does the policy relating to ethics, bribery and
corruption cover only the company? Yes/No.
Does it extend to the Group/Joint Ventures/
Suppliers/Contractors/NGOs/Others?
Yes, the policy formulated by HPCL relating to
ethics, bribery and corruption covers only the
company i.e. HPCL. The joint venture companies/
subsidiaries have their own policies. The
suppliers/contractors are governed as per the
terms &amp; conditions of the contract.</t>
  </si>
  <si>
    <t>Whether any Special Resolutions passed
last year through Postal Ballot?
No Approval of Shareholders was sought by
means of Postal Ballot during the Financial
Year 2019-2020.</t>
  </si>
  <si>
    <t>Shri Rakesh Misri</t>
  </si>
  <si>
    <t>Shri S Jeyakrishnan</t>
  </si>
  <si>
    <t>Ms. Sushma Taishete</t>
  </si>
  <si>
    <t>Shri S. Jeyakrishnan, Director</t>
  </si>
  <si>
    <t>As per the provisions of Section 152 of the Companies
Act, 2013, Shri Pushp Kumar Joshi and Shri Subhash
Kumar are the Directors who are liable to retire by
rotation at the next Annual General Meeting and being
eligible offer themselves for re-appointment.                                                                                                                                                                                                                                                                        Shri Ram Niwas Jain has ceased to be
Independent Director of your Corporation,
effective November 20, 2019 on completion of
his tenure of re-appointment for 1 year. // Smt. Asifa Khan and Shri G. V. Krishna have
ceased to be Independent Directors of your
Corporation, effective February 13, 2020 on
completion of their tenure in office for 3 years. // Your Corporation, being a Government Company,
under the administrative control of Ministry of
Petroleum and Natural Gas (MOP&amp;NG), the power to
appoint Directors (including Independent Directors)
vests with Government of India. // Corporate Information
Hindustan Petroleum Corporation Limited referred to as “HPCL” or “the Corporation” was incorporated
on 5th July, 1952. HPCL is a Government of India Enterprise listed on the Bombay Stock Exchange Limited
and National Stock Exchange of India Limited, with ONGC holding 51.11% of Equity Shares w.e.f. 31st January,
2018. The Corporation is engaged, primarily in the business of refining of crude oil and marketing of
petroleum products. The Corporation has, among others, refineries at Mumbai and Vishakhapatnam, LPG
bottling plants and Lube blending plants. The Corporation’s marketing infrastructure includes vast network
of Installations, Depots, Aviation Service Stations, Retail Outlets and LPG distributors.</t>
  </si>
  <si>
    <t>As per the provisions of Section 152 of the Companies Act,
2013, Shri Vinod S. Shenoy and Shri Subhash Kumar are
the Directors who are liable to retire by rotation at the next Annual General Meeting and being eligible offer themselves
for re-appointment. // Ms. Sushma Taishete, Government Nominee Director
has ceased to be Director of the Corporation with
effect from May 07, 2018. // Corporate Information
Hindustan Petroleum Corporation Limited referred to as “HPCL” or “the Corporation” was incorporated on 5th July,
1952. HPCL is a Government of India Enterprise listed on the Bombay Stock Exchange Limited and National Stock
Exchange of India Limited, with ONGC holding 51.11% of Equity Shares w.e.f. 31st January, 2018. The Corporation
is engaged, primarily in the business of refining of crude oil and marketing of petroleum products. The Corporation
has, among others, refineries at Mumbai and Vishakhapatnam, LPG bottling plants and Lube blending plants</t>
  </si>
  <si>
    <t>50, 150</t>
  </si>
  <si>
    <t>49, 50, 150</t>
  </si>
  <si>
    <t>72, 73</t>
  </si>
  <si>
    <t>48, 49</t>
  </si>
  <si>
    <t>317, 318, 319</t>
  </si>
  <si>
    <t>320, 321, 322, 323, 324,325</t>
  </si>
  <si>
    <t>82, 83</t>
  </si>
  <si>
    <t>The preparation of consolidated financial statements of Hindustan Petroleum Corporation Limited for the year
ended 31 March 2020 in accordance with the financial reporting framework prescribed under the Companies
Act, 2013 (Act) is the responsibility of the management of the company. The statutory auditors appointed by
the Comptroller and Auditor General of India under section 139 (5) read with section 129 (4) of the Act are
responsible for expressing opinion on the financial statements under section 143 read with section 129 (4) of the
Act based on independent audit in accordance with the standards on auditing prescribed under section 143(10)
of the Act. This is stated to have been done by them vide their Audit Report dated 16 June 2020.</t>
  </si>
  <si>
    <t>The preparation of financial statements of Hindustan Petroleum Corporation Limited for the year ended 31 March 2019 in
accordance with the financial reporting framework prescribed under the Companies Act, 2013 is the responsibility of the
management of the company. The statutory auditor appointed by the Comptroller and Auditor General of India under section
139 (5) is responsible for expressing opinion on the financial statements under section 143 of the Act based on independent
audit in accordance with the standards on auditing prescribed under section 143(10) of the Act. This is stated to have been
done by them vide their Audit Report dated 20.05.2019.</t>
  </si>
  <si>
    <t>0.39+0.14/0.72</t>
  </si>
  <si>
    <t>0.25+0.13/0.62</t>
  </si>
  <si>
    <t>178 , 8</t>
  </si>
  <si>
    <t>178, 8</t>
  </si>
  <si>
    <t>158 , 7</t>
  </si>
  <si>
    <t>158, 7</t>
  </si>
  <si>
    <t>81, 171</t>
  </si>
  <si>
    <t>72, 151</t>
  </si>
  <si>
    <t>540+2700+1125/1,52,38,22,625</t>
  </si>
  <si>
    <t>540+2700+450/1,52,38,22,625</t>
  </si>
  <si>
    <t>https://www.hindustanpetroleum.com/66th%20AGM.pdf</t>
  </si>
  <si>
    <t>294, 69</t>
  </si>
  <si>
    <t>10003000-7890000/10003000*100</t>
  </si>
  <si>
    <t>331, 294</t>
  </si>
  <si>
    <t>8455000-10003000/8455000*100</t>
  </si>
  <si>
    <t>Shri Mukesh Kumar Surana - (DIN 07464675) Shri Mukesh Kumar Surana is Chairman &amp; Managing Director of the Company effective April 01, 2016. Prior to this, he
served as Chief Executive Officer, Prize Petroleum Company Limited, a Wholly Owned Subsidiary and upstream arm of HPCL since September 2012. A Mechanical Engineer with Masters Degree in Financial Management, Mr. Surana joined HPCL in the year 1982. During his career spanning over 38 years in Petroleum Industry, Mr. Surana has handled a wide range of responsibilities including leadership positions in Refineries, Corporate, Information Systems and upstream business of HPCL. He has been closely involved in Strategy Formulation, Business Process Reengineering, Major Projects Implementation, Refinery Operations, Company wide ERP Implementation, Acquisition and Management of upstream assets etc. Mr. Surana has vast experience in domestic and international Oil &amp; Gas business and is known for his business acumen, innovative
ideas and people-centric leadership. In his various roles, he has been able to empower teams to perform and deliver exceptional results through positive engagement and
shared vision. He was a Core Team Member for Corporate-wide ERP Implementation in HPCL which now forms the backbone of all business transactions at HPCL.A certified Competency Assessor and a Project Management Professional, Mr. Surana has also been actively associated with various important forums in Oil &amp; Gas Sector. ; Shri Pushp Kumar Joshi - (DIN 05323634) Shri Pushp Kumar Joshi is Director – Human Resources of the Company effective August 01, 2012. Prior to this, he was holding key portfolios in Human Resources functions viz. Executive Director – HRD and Head – HR of Marketing Division. Shri Pushp Joshi is a Doctorate in Human Resource Management, Post Graduate in Human Resource Management from XLRI, Jamshedpur and Bachelor of Law from Andhra University. As Director – HR, Shri Joshi is presently responsible for overseeing the design and deployment of key Human Resource policies and strategies while leading Human Resources practices that are employee oriented and aim at building
high performance culture. With over three decades of past experience in Human Resource and Industrial Relations, Shri Joshi has played a pivotal role in leading key transformational and strategic initiatives across HPCL such as Project Akshay, Akshaypath etc. ; Shri Vinod S Shenoy – (DIN 07632981) Shri Vinod S Shenoy is Director – Refineries of the Company effective November 01, 2016. Prior to this, he was the General Manager – Refinery Coordination of HPCL. A Bachelor in Chemical Engineering from
IIT Bombay, Shri Vinod Shenoy started his career with HPCL in June 1985. During his career spanning over 34 years, Shri Shenoy has held various positions in the Refinery
Divisions and Corporate Departments of HPCL and has wide exposure to the Petroleum Industry.; Shri R Kesavan – (DIN 08202118) – From 05-09-2019 Shri R Kesavan took over as Director – Finance of the Company effective September 05, 2019. He is also the Chief Financial Officer (CFO) of the Company. Prior to his appointment as Director – Finance, Shri R Kesavan was Executive Director – Corporate Finance of the Company for over 4 years. He is an Associate Member of the Institute of Chartered Accountants of India (ICAI). Shri Kesavan brings rich experience of over 3 decades in handling various areas of Finance covering Corporate Accounts, Audit, Treasury Management, Risk
Management, Budgeting, Pricing, Corporate Strategy &amp; Margin Management, Heads of Commercial in various Marketing SBUs etc. ; Shri Rakesh Misri – (DIN 07340288) – From
17-10-2019 Shri Rakesh Misri took over as Director- Marketing of the Company on October 17, 2019. Prior to his appointment as Director-Marketing, Shri Misri was
Executive Director-Marketing Co-ordination of the Company. A Gold Medalist in Civil Engineering from REC Srinagar (now NIT Srinagar), Shri Misri has a rich and varied professional exposure of over 36 years in the Company. He has held various senior level positions in the organization as Head North Zone Retail, Executive Director-Direct Sales, Executive Director-Human Resources, Executive Director-Corporate Strategy &amp; Business Development, and Executive Director-LPG. ; Shri S Jeyakrishnan – (DIN 07234397) – Till 30-06-2019. Shri S Jeyakrishnan was Director – Marketing of the Company till June 30, 2019. Prior to this, he was Executive Director – (Retail) of HPCL.
An alumni of Madras University, Mr. S Jeyakrishnan had joined HPCL in 1981 and has a rich and varied experience across the spectrum of Petroleum Marketing. He
was known for his participative leadership style and believes in leading his teams from the front, consistently delivering high performance despite all odd situations. ; Shri Sunil Kumar - (DIN 08467559) – From 30-05-2019 Shri Sunil Kumar is a Government Nominee Director of the Company from May 30, 2019. He is IRAS (1995 batch) and is presently posted as Joint Secretary (Refineries), Ministry of Petroleum &amp; Natural Gas, New Delhi since May 2019. He is a Bachelor of Technology (Petroleum Energy) from IIT(ISM), Dhanbad, Financial Management from NIFM, Faridabad, Masters in Business Administration from BI, School of Management, Oslo, Norway, Executive European MBA from ESCP-EAP, Paris, France, Masters Diploma in Public Administration from IIPA, New Delhi and Logistic Simulation and Planning from Beijing Jiaotong University, Beijing, China. ; Shri Subhash Kumar - (DIN 07905656) Shri Subhash Kumar is a Part-Time Director on the Board of the Company, nominated by Government of India as representative
of ONGC from May 22, 2018. Mr. Subhash Kumar is Director (Finance) of ONGC effective January 31, 2018. Prior to joining as Director (Finance), ONGC, Mr. Kumar served a brief stint with Petronet LNG Limited where he joined as Director (Finance) in August 2017. ; Shri Sandeep Poundrik – (DIN 01865958) – Till 01-05-2019 Shri Sandeep Poundrik was a Government Nominee Director on the Board of the Company effective October 16, 2014 and has ceased to be Director of the Company effective May 01, 2019.
As Joint Secretary (Refineries), Mr. Sandeep Poundrik was looking after the matters related to refineries. Auto Fuel Policy, Petrochemicals, Import/Export of crude oil
and other petroleum products; pricing of petroleum products; Bio Fuels, Renewable energy and conservation, Integrated Energy Policy; Climate Change &amp; National Clean
Energy Policy. ; Shri Amar Sinha – (DIN 07915597) Shri Amar Sinha was appointed as an Independent Director on the Board of the Company effective September 21, 2017.
Shri Amar Sinha joined the Indian Foreign Service in 1982. He is an Economics Graduate from Patna University and has worked with the State Bank of India for over two years
before joining the Indian Foreign Service. ; Shri Siraj Hussain - (DIN 05346215) Shri Siraj Hussain was appointed as an Independent Director on the Board of the
Company effective September 21, 2017. He joined the IAS in 1979 and was allotted Uttar Pradesh Cadre. He served the Government of Uttar Pradesh in various capacities including Managing Director, UP State Industrial Development Corporation and Managing Director, UP Agro Industries Corporation. He was also posted in the State
Secretariat in the Departments of Energy, Education and Panchayati Raj. For a brief while, he was Secretary to Chief Minister of UP. ; Shri G Rajendran Pillai – (DIN 08510332) –
From 15-07-2019 Shri G Rajendran Pillai was appointed as an Independent Director on the Board of the Company effective July 15, 2019. Shri Rajendran Pillai hails from Kollam district. He has completed his B.A. and M.A. from SN College, Kollam and LLB from SP College of Chandrapur under Nagpur University. He has worked with Income Tax Department and is currently practising as an Advocate in District Court of Kollam. ; Shri Ram Niwas Jain – (DIN 00671720) – Till 19-11-2019 Shri Ram Niwas Jain has ceased to be an Independent Director of the Company effective November 20, 2019 on completion of term of re-appointment of one year on November 19, 2019. Mr. Jain was B.E. (Mechanical) from Motilal Nehru Regional Engineering College, Allahabad. He was the Managing Director of the M/s. B.P. Engineers Pvt. Ltd., an ancillary to Hindustan Aeronautics Ltd., Lucknow Division, Lucknow, engaged in manufacturing of aeronautical components for fighter aircrafts mainly, indigenization work for Indian Airforce and various Divisions of Hindustan Aeronautics Ltd. for more than 35 years. ; Smt. Asifa Khan – (DIN 07730681) – Till 12-02-2020 Smt. Asifa Khan has ceased to be an Independent Director of the Company effective February 13, 2020 on completion of term of appointment of 3 years on February 12, 2020. A graduate in English Literature,
Smt. Asifa Khan has a vast experience in Print &amp; Electronic media journalism, representation and analysis. She holds deep interest in social welfare and upliftment of
the weaker sections of the Society. ; Shri G V Krishna – (DIN 01640784) – Till 12-02-2020 Shri G V Krishna has ceased to be an Independent Director of the Company effective
February 13, 2020 on completion of term of appointment of 3 years on February 12, 2020. Shri G V Krishna is a Chartered Accountant, apart from being a Bachelor of Commerce
from Bangalore University. He completed his Chartered Accountancy in 1988 and has been in practice since then. Shri G V Krishna is advisor to major Industrial Group
in Karnataka as a Strategic and Business Advisor and also counsels other Chartered Accountants in technical areas of practice, including in Banking, Tax and Regulatory
matters. ; Dr. Trilok Nath Singh – (DIN 07767209) – Till 19-03-2020 Dr. Trilok Nath Singh has ceased to be an Independent Director of the Company effective
March 20, 2020 on completion of term of appointment of 3 years on March 19, 2020. Dr. Trilok Nath Singh is Institute Geoscience Chair Professor in IIT, Bombay. He has made
innovative and substantial contribution in several fields of Geosciences. He is well known in the area of Engineering Geology, Rock mechanics on account of his pioneer
work in Rock-Mechanics and Petrophysics, Established of Rock Indices, Triaxial andPost Failure Behaviour of Rocks, Dynamic and Static Properties of Rocks, CO2 Sinking,
Natural Hazard and Climate Change etc. ; Trilok Nath Singh – (DIN 07767209) – Till 19-03-2020 Dr. Trilok Nath Singh has ceased to be an Independent Director of the Company effective March 20, 2020 on completion of term of appointment of 3 years on March 19, 2020. Dr. Trilok Nath Singh is Institute Geoscience Chair Professor in IIT, Bombay. He has made innovative and substantial contribution in several fields of Geosciences. He is well known in the area of Engineering Geology, Rock mechanics on account of his pioneer
work in Rock-Mechanics and Petrophysics, Established of Rock Indices, Triaxial and Post Failure Behaviour of Rocks, Dynamic and Static Properties of Rocks, CO2 Sinking,
Natural Hazard and Climate Change etc. ; Shri G V Krishna – (DIN 01640784) – Till 12-02-2020 Shri G V Krishna has ceased to be an Independent Director of the Company effective February 13, 2020 on completion of term of appointment of 3 years on February 12, 2020. Shri G V Krishna is a Chartered Accountant, apart from being a Bachelor of Commerce from Bangalore University. He completed his Chartered Accountancy in 1988 and has been in practice since then. ; Smt. Asifa Khan – (DIN 07730681) – Till
12-02-2020 Smt. Asifa Khan has ceased to be an Independent Director of the Company effective February 13, 2020 on completion of term of appointment of 3 years on
February 12, 2020. ; Shri Ram Niwas Jain – (DIN 00671720) – Till 19-11-2019 Shri Ram Niwas Jain has ceased to be an Independent Director of the Company effective November 20, 2019 on completion of term of re-appointment of one year on November 19, 2019. Mr. Jain was B.E. (Mechanical) from Motilal Nehru Regional Engineering College,
Allahabad. He was the Managing Director of the M/s. B.P. Engineers Pvt. Ltd., an ancillary to Hindustan Aeronautics Ltd., ; Shri Sandeep Poundrik – (DIN 01865958) –
Till 01-05-2019 Shri Sandeep Poundrik was a Government Nominee Director on the Board of the Company effective October 16, 2014 and has ceased to be Director of the Company effective May 01, 2019</t>
  </si>
  <si>
    <t xml:space="preserve"> For around 1.5 months company didnot have women director on board. For rest of the months there was woman directors on board according to companies act,13 requirement.</t>
  </si>
  <si>
    <t>23-07-2019 ; 04-08-2018</t>
  </si>
  <si>
    <t>https://www.hindustanpetroleum.com/66th%20AGM.pdf ; https://www.hindustanpetroleum.com/67th%20AGM.pdf</t>
  </si>
  <si>
    <t>https://www.hindustanpetroleum.com/documents/pdf/HPCL%20Annual%20Report%202019-2020.pdf ; https://www.hindustanpetroleum.com/67th%20AGM.pdf</t>
  </si>
  <si>
    <t>320, 321, 322, 323</t>
  </si>
  <si>
    <t>321, 322, 323, 324</t>
  </si>
  <si>
    <t>NA</t>
  </si>
  <si>
    <t>2892551-2986213.20/2892551*100</t>
  </si>
  <si>
    <t>2986213.20-2459348/2986213.20*100</t>
  </si>
  <si>
    <t>COMC009</t>
  </si>
  <si>
    <t>AUDC007</t>
  </si>
  <si>
    <t>COMP005</t>
  </si>
  <si>
    <t>BUSP010</t>
  </si>
  <si>
    <t xml:space="preserve">Whistle blower preotection </t>
  </si>
  <si>
    <t>Does the company have a whistle blower protection program?</t>
  </si>
  <si>
    <t>39,40</t>
  </si>
  <si>
    <t>Your Corporation, being a Government Company is subjected to the CVC Guidelines and the Corporation has a separate Vigilance Department administering the Vigilance matters. Your Corporation has a Whistle Blower Policy approved by the Board and the same is placed on the website of the HINDUSTAN PETROLEUM CORPORATION LIMITED 38 Corporation. Weblink of whistle blower policy is stated herein below: Weblink: https://www.hindustanpetroleum.com/documents/ pdf/Whistle_Blower_policy.pdf DETAILS OF DEPOSITS Particulars Amount (`/ Crore ) i) Deposits accepted during the year NIL ii) Deposits remaining unpaid or unclaimed as at the end of the year NIL iii) Default in repayment of deposit or payment of Interest thereon during the year NIL DIRECTORS’ RESPONSIBILITY STATEMENT Pursuant to the requirement of clause (c) of sub-section (3) of Section 134 of the Companies Act, 2013, it is hereby confirmed that: i. In the preparation of the Annual Accounts, the applicable Accounting Standards have been followed along with proper explanation relating to material departures. ii. The Directors have selected such Accounting Policies and applied them consistently and made judgments and estimates that are reasonable and prudent so as to give a true and fair view of the state of affairs of the Company at the end of the Financial Year and the profit and loss of the company for that period. iii. The Directors have taken proper and sufficient care for the maintenance of adequate accounting records in accordance with the provisions of the Companies Act, 2013 for safeguarding the assets of the Company and for preventing and detecting fraud and other irregularities. iv. The Directors have prepared the Annual Accounts on a going concern basis. v. The Directors, have laid down internal financial controls to be followed by the Company and that such Internal Financial Controls are adequate and are operating effectively. vi. The Directors have devised proper systems to ensure compliance with the provisions of all applicable laws and that such systems were adequate and operating effectively.</t>
  </si>
  <si>
    <t>24/08/2020 ; 23/07/2019</t>
  </si>
  <si>
    <t>V Murali</t>
  </si>
  <si>
    <t>Shrikant M.
Bhosekar</t>
  </si>
  <si>
    <t>Shri R. Kesavan</t>
  </si>
  <si>
    <t>82,84</t>
  </si>
  <si>
    <t>71,81</t>
  </si>
  <si>
    <t>Annual Report_2019-21</t>
  </si>
  <si>
    <t>73,74</t>
  </si>
  <si>
    <t>J. Ramaswamy</t>
  </si>
  <si>
    <t>Annual Report_2018-20</t>
  </si>
  <si>
    <t>59,72</t>
  </si>
  <si>
    <t>Annual Report_2018-21</t>
  </si>
  <si>
    <t>BUSN002</t>
  </si>
  <si>
    <t>COMP006</t>
  </si>
  <si>
    <t>COMP007</t>
  </si>
  <si>
    <t>AUDP002</t>
  </si>
  <si>
    <t>Year on year change in revenue</t>
  </si>
  <si>
    <t>Year on year change in CEO compensation</t>
  </si>
  <si>
    <t>Ratio of change in CEO compensation to change in revenue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</si>
</sst>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00"/>
    <numFmt numFmtId="165" formatCode="0.000000"/>
    <numFmt numFmtId="166" formatCode="0.000"/>
    <numFmt numFmtId="167" formatCode="0.0000"/>
  </numFmts>
  <fonts count="22">
    <font>
      <sz val="12"/>
      <color theme="1"/>
      <name val="Calibri"/>
      <family val="2"/>
      <scheme val="minor"/>
    </font>
    <font>
      <sz val="8"/>
      <name val="Calibri"/>
      <family val="2"/>
    </font>
    <font>
      <sz val="11"/>
      <color indexed="8"/>
      <name val="Calibri"/>
      <family val="2"/>
    </font>
    <font>
      <sz val="10"/>
      <color rgb="FF000000"/>
      <name val="Arial"/>
      <family val="2"/>
    </font>
    <font>
      <sz val="11"/>
      <color theme="1"/>
      <name val="Calibri"/>
      <family val="2"/>
      <scheme val="minor"/>
    </font>
    <font>
      <b/>
      <sz val="12"/>
      <color theme="1"/>
      <name val="Calibri"/>
      <family val="2"/>
      <scheme val="minor"/>
    </font>
    <font>
      <sz val="12"/>
      <color rgb="FF000000"/>
      <name val="Calibri"/>
      <family val="2"/>
      <scheme val="minor"/>
    </font>
    <font>
      <sz val="11"/>
      <color rgb="FF000000"/>
      <name val="Calibri"/>
      <family val="2"/>
    </font>
    <font>
      <sz val="11"/>
      <color theme="1"/>
      <name val="Calibri"/>
      <family val="2"/>
    </font>
    <font>
      <sz val="11"/>
      <color rgb="FF000000"/>
      <name val="Calibri"/>
      <family val="2"/>
      <scheme val="minor"/>
    </font>
    <font>
      <b/>
      <sz val="12"/>
      <color rgb="FF000000"/>
      <name val="Calibri"/>
      <family val="2"/>
      <scheme val="minor"/>
    </font>
    <font>
      <b/>
      <sz val="14"/>
      <color theme="1"/>
      <name val="Calibri"/>
      <family val="2"/>
      <scheme val="minor"/>
    </font>
    <font>
      <u/>
      <sz val="11"/>
      <color indexed="8"/>
      <name val="Calibri"/>
      <family val="2"/>
    </font>
    <font>
      <sz val="12"/>
      <name val="Calibri"/>
      <family val="2"/>
      <scheme val="minor"/>
    </font>
    <font>
      <b/>
      <sz val="12"/>
      <name val="Calibri"/>
      <family val="2"/>
      <scheme val="minor"/>
    </font>
    <font>
      <b/>
      <sz val="8"/>
      <name val="Calibri"/>
      <family val="2"/>
    </font>
    <font>
      <sz val="10"/>
      <color theme="1"/>
      <name val="Calibri"/>
      <family val="2"/>
    </font>
    <font>
      <sz val="10"/>
      <name val="Calibri"/>
      <family val="2"/>
    </font>
    <font>
      <u/>
      <sz val="12"/>
      <color theme="10"/>
      <name val="Calibri"/>
      <family val="2"/>
      <scheme val="minor"/>
    </font>
    <font>
      <sz val="11"/>
      <name val="Calibri"/>
      <family val="2"/>
    </font>
    <font>
      <sz val="11"/>
      <color theme="1"/>
      <name val="Calibri (Body)"/>
    </font>
    <font>
      <sz val="12"/>
      <color theme="1"/>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8" tint="0.59999389629810485"/>
        <bgColor indexed="64"/>
      </patternFill>
    </fill>
    <fill>
      <patternFill patternType="solid">
        <fgColor theme="0"/>
        <bgColor indexed="64"/>
      </patternFill>
    </fill>
    <fill>
      <patternFill patternType="solid">
        <fgColor theme="6" tint="0.79998168889431442"/>
        <bgColor indexed="64"/>
      </patternFill>
    </fill>
    <fill>
      <patternFill patternType="solid">
        <fgColor theme="4" tint="0.79998168889431442"/>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style="double">
        <color rgb="FFFFC000"/>
      </left>
      <right/>
      <top/>
      <bottom/>
      <diagonal/>
    </border>
    <border>
      <left/>
      <right/>
      <top/>
      <bottom style="thin">
        <color rgb="FF000000"/>
      </bottom>
      <diagonal/>
    </border>
    <border>
      <left style="thin">
        <color indexed="64"/>
      </left>
      <right/>
      <top/>
      <bottom style="thin">
        <color indexed="64"/>
      </bottom>
      <diagonal/>
    </border>
  </borders>
  <cellStyleXfs count="5">
    <xf numFmtId="0" fontId="0" fillId="0" borderId="0"/>
    <xf numFmtId="0" fontId="3" fillId="0" borderId="0"/>
    <xf numFmtId="0" fontId="4" fillId="0" borderId="0"/>
    <xf numFmtId="0" fontId="18" fillId="0" borderId="0" applyNumberFormat="0" applyFill="0" applyBorder="0" applyAlignment="0" applyProtection="0"/>
    <xf numFmtId="9" fontId="21" fillId="0" borderId="0" applyFont="0" applyFill="0" applyBorder="0" applyAlignment="0" applyProtection="0"/>
  </cellStyleXfs>
  <cellXfs count="192">
    <xf numFmtId="0" fontId="0" fillId="0" borderId="0" xfId="0"/>
    <xf numFmtId="0" fontId="6" fillId="0" borderId="1" xfId="0" applyFont="1" applyBorder="1" applyAlignment="1">
      <alignment horizontal="left" vertical="center"/>
    </xf>
    <xf numFmtId="0" fontId="0" fillId="0" borderId="0" xfId="0" applyAlignment="1">
      <alignment vertical="center"/>
    </xf>
    <xf numFmtId="0" fontId="7" fillId="0" borderId="2" xfId="0" applyFont="1" applyBorder="1" applyAlignment="1">
      <alignment horizontal="left" vertical="center" wrapText="1"/>
    </xf>
    <xf numFmtId="0" fontId="7" fillId="0" borderId="2" xfId="2" applyFont="1" applyBorder="1" applyAlignment="1">
      <alignment vertical="center" wrapText="1"/>
    </xf>
    <xf numFmtId="0" fontId="7" fillId="0" borderId="2" xfId="2" applyFont="1" applyBorder="1" applyAlignment="1">
      <alignment horizontal="center" vertical="center" wrapText="1"/>
    </xf>
    <xf numFmtId="0" fontId="8" fillId="0" borderId="2" xfId="2" applyFont="1" applyBorder="1" applyAlignment="1">
      <alignment vertical="center" wrapText="1"/>
    </xf>
    <xf numFmtId="0" fontId="0" fillId="0" borderId="2" xfId="0" applyBorder="1" applyAlignment="1">
      <alignment horizontal="center" vertical="center"/>
    </xf>
    <xf numFmtId="0" fontId="9" fillId="0" borderId="2" xfId="0" applyFont="1" applyBorder="1" applyAlignment="1">
      <alignment horizontal="center" vertical="center" wrapText="1"/>
    </xf>
    <xf numFmtId="0" fontId="10" fillId="2" borderId="0" xfId="0" applyFont="1" applyFill="1" applyAlignment="1">
      <alignment horizontal="center" vertical="center" wrapText="1"/>
    </xf>
    <xf numFmtId="0" fontId="10" fillId="2" borderId="0" xfId="0" applyFont="1" applyFill="1" applyAlignment="1">
      <alignment horizontal="center" vertical="center"/>
    </xf>
    <xf numFmtId="0" fontId="10" fillId="0" borderId="3" xfId="0" applyFont="1" applyBorder="1" applyAlignment="1">
      <alignment horizontal="left" vertical="center"/>
    </xf>
    <xf numFmtId="0" fontId="10" fillId="2" borderId="0" xfId="0" applyFont="1" applyFill="1" applyAlignment="1">
      <alignment horizontal="center"/>
    </xf>
    <xf numFmtId="0" fontId="10" fillId="2" borderId="0" xfId="0" applyFont="1" applyFill="1" applyAlignment="1">
      <alignment horizontal="center" wrapText="1"/>
    </xf>
    <xf numFmtId="0" fontId="7" fillId="0" borderId="2" xfId="2" applyFont="1" applyBorder="1" applyAlignment="1">
      <alignment wrapText="1"/>
    </xf>
    <xf numFmtId="0" fontId="7" fillId="0" borderId="2" xfId="2" applyFont="1" applyFill="1" applyBorder="1" applyAlignment="1">
      <alignment vertical="center" wrapText="1"/>
    </xf>
    <xf numFmtId="0" fontId="0" fillId="0" borderId="0" xfId="0" applyAlignment="1">
      <alignment horizontal="left" vertical="center"/>
    </xf>
    <xf numFmtId="0" fontId="10" fillId="2" borderId="0" xfId="0" applyFont="1" applyFill="1" applyAlignment="1">
      <alignment horizontal="left" vertical="center"/>
    </xf>
    <xf numFmtId="0" fontId="0" fillId="0" borderId="0" xfId="0" applyFont="1" applyAlignment="1">
      <alignment horizontal="left" vertical="center"/>
    </xf>
    <xf numFmtId="0" fontId="8" fillId="0" borderId="2" xfId="2" applyFont="1" applyBorder="1" applyAlignment="1">
      <alignment horizontal="left" vertical="center" wrapText="1"/>
    </xf>
    <xf numFmtId="0" fontId="7" fillId="0" borderId="2" xfId="2" applyFont="1" applyBorder="1" applyAlignment="1">
      <alignment horizontal="left" vertical="center" wrapText="1"/>
    </xf>
    <xf numFmtId="0" fontId="0" fillId="0" borderId="2" xfId="0" applyBorder="1" applyAlignment="1">
      <alignment horizontal="left" vertical="center"/>
    </xf>
    <xf numFmtId="0" fontId="7" fillId="0" borderId="2" xfId="1" applyFont="1" applyBorder="1" applyAlignment="1">
      <alignment horizontal="left" vertical="center" wrapText="1"/>
    </xf>
    <xf numFmtId="0" fontId="10" fillId="3" borderId="0" xfId="0" applyFont="1" applyFill="1" applyAlignment="1">
      <alignment horizontal="center" vertical="center"/>
    </xf>
    <xf numFmtId="0" fontId="5" fillId="0" borderId="1" xfId="0" applyFont="1" applyBorder="1" applyAlignment="1">
      <alignment horizontal="left" vertical="center"/>
    </xf>
    <xf numFmtId="0" fontId="9" fillId="0" borderId="0" xfId="0" applyFont="1" applyAlignment="1">
      <alignment horizontal="left" wrapText="1"/>
    </xf>
    <xf numFmtId="0" fontId="0" fillId="0" borderId="0" xfId="0" applyAlignment="1">
      <alignment wrapText="1"/>
    </xf>
    <xf numFmtId="0" fontId="5" fillId="0" borderId="0" xfId="0" applyFont="1" applyAlignment="1">
      <alignment wrapText="1"/>
    </xf>
    <xf numFmtId="0" fontId="0" fillId="0" borderId="0" xfId="0" applyFill="1" applyAlignment="1"/>
    <xf numFmtId="0" fontId="0" fillId="0" borderId="2" xfId="0" applyBorder="1" applyAlignment="1"/>
    <xf numFmtId="0" fontId="10" fillId="4" borderId="2" xfId="0" applyFont="1" applyFill="1" applyBorder="1" applyAlignment="1">
      <alignment horizontal="left" vertical="center"/>
    </xf>
    <xf numFmtId="0" fontId="0" fillId="0" borderId="0" xfId="0" applyFill="1" applyAlignment="1">
      <alignment horizontal="left" vertical="center"/>
    </xf>
    <xf numFmtId="0" fontId="7" fillId="5" borderId="2" xfId="2" applyFont="1" applyFill="1" applyBorder="1" applyAlignment="1">
      <alignment horizontal="left" vertical="center" wrapText="1"/>
    </xf>
    <xf numFmtId="0" fontId="2" fillId="0" borderId="2" xfId="0" applyFont="1" applyBorder="1" applyAlignment="1">
      <alignment horizontal="left" vertical="center" wrapText="1"/>
    </xf>
    <xf numFmtId="0" fontId="2" fillId="0" borderId="2" xfId="2" applyFont="1" applyBorder="1" applyAlignment="1">
      <alignment horizontal="left" vertical="center" wrapText="1"/>
    </xf>
    <xf numFmtId="0" fontId="0" fillId="0" borderId="0" xfId="0" applyAlignment="1">
      <alignment horizontal="left" vertical="center"/>
    </xf>
    <xf numFmtId="0" fontId="10" fillId="3" borderId="0" xfId="0" applyFont="1" applyFill="1" applyAlignment="1">
      <alignment horizontal="center" vertical="center"/>
    </xf>
    <xf numFmtId="0" fontId="10" fillId="2" borderId="0" xfId="0" applyFont="1" applyFill="1" applyAlignment="1">
      <alignment horizontal="center" vertical="center"/>
    </xf>
    <xf numFmtId="0" fontId="0" fillId="0" borderId="0" xfId="0" applyAlignment="1">
      <alignment horizontal="left" vertical="center"/>
    </xf>
    <xf numFmtId="0" fontId="10" fillId="3" borderId="0" xfId="0" applyFont="1" applyFill="1" applyAlignment="1">
      <alignment horizontal="center" vertical="center"/>
    </xf>
    <xf numFmtId="0" fontId="10" fillId="2" borderId="0" xfId="0" applyFont="1" applyFill="1" applyAlignment="1">
      <alignment horizontal="center" vertical="center"/>
    </xf>
    <xf numFmtId="0" fontId="12" fillId="0" borderId="2" xfId="2" applyFont="1" applyBorder="1" applyAlignment="1">
      <alignment horizontal="left" vertical="center" wrapText="1"/>
    </xf>
    <xf numFmtId="0" fontId="7" fillId="0" borderId="2" xfId="2" applyFont="1" applyBorder="1"/>
    <xf numFmtId="0" fontId="7" fillId="0" borderId="2" xfId="2" applyFont="1" applyBorder="1" applyAlignment="1">
      <alignment vertical="center"/>
    </xf>
    <xf numFmtId="0" fontId="8" fillId="0" borderId="2" xfId="2" applyFont="1" applyFill="1" applyBorder="1" applyAlignment="1">
      <alignment horizontal="left" vertical="center" wrapText="1"/>
    </xf>
    <xf numFmtId="0" fontId="7" fillId="0" borderId="2" xfId="2" applyFont="1" applyFill="1" applyBorder="1" applyAlignment="1">
      <alignment horizontal="left" vertical="center" wrapText="1"/>
    </xf>
    <xf numFmtId="0" fontId="7" fillId="0" borderId="2" xfId="0" applyFont="1" applyFill="1" applyBorder="1" applyAlignment="1">
      <alignment horizontal="left" vertical="center" wrapText="1"/>
    </xf>
    <xf numFmtId="0" fontId="0" fillId="0" borderId="0" xfId="0" applyAlignment="1">
      <alignment horizontal="left"/>
    </xf>
    <xf numFmtId="0" fontId="0" fillId="0" borderId="0" xfId="0" applyFont="1" applyAlignment="1">
      <alignment horizontal="left"/>
    </xf>
    <xf numFmtId="0" fontId="13" fillId="0" borderId="4" xfId="0" applyFont="1" applyFill="1" applyBorder="1"/>
    <xf numFmtId="0" fontId="13" fillId="0" borderId="0" xfId="0" applyFont="1" applyProtection="1">
      <protection locked="0"/>
    </xf>
    <xf numFmtId="0" fontId="15" fillId="7" borderId="1" xfId="0" applyFont="1" applyFill="1" applyBorder="1" applyAlignment="1">
      <alignment horizontal="center" vertical="center" wrapText="1"/>
    </xf>
    <xf numFmtId="0" fontId="16" fillId="0" borderId="2" xfId="0" applyFont="1" applyBorder="1"/>
    <xf numFmtId="0" fontId="17" fillId="0" borderId="2" xfId="0" applyFont="1" applyBorder="1" applyAlignment="1" applyProtection="1">
      <alignment horizontal="left" vertical="center"/>
      <protection locked="0"/>
    </xf>
    <xf numFmtId="0" fontId="17" fillId="0" borderId="2" xfId="0" applyFont="1" applyBorder="1" applyAlignment="1" applyProtection="1">
      <alignment vertical="center"/>
      <protection locked="0"/>
    </xf>
    <xf numFmtId="0" fontId="17" fillId="0" borderId="2" xfId="0" applyFont="1" applyBorder="1" applyProtection="1">
      <protection locked="0"/>
    </xf>
    <xf numFmtId="0" fontId="17" fillId="0" borderId="2" xfId="0" applyFont="1" applyBorder="1" applyAlignment="1" applyProtection="1">
      <alignment wrapText="1"/>
      <protection locked="0"/>
    </xf>
    <xf numFmtId="0" fontId="10" fillId="2" borderId="0" xfId="0" applyFont="1" applyFill="1" applyAlignment="1">
      <alignment vertical="center"/>
    </xf>
    <xf numFmtId="0" fontId="0" fillId="0" borderId="0" xfId="0" applyAlignment="1">
      <alignment horizontal="center" vertical="center"/>
    </xf>
    <xf numFmtId="0" fontId="13" fillId="0" borderId="0" xfId="0" applyFont="1" applyAlignment="1" applyProtection="1">
      <protection locked="0"/>
    </xf>
    <xf numFmtId="0" fontId="10" fillId="2" borderId="0" xfId="0" applyFont="1" applyFill="1" applyAlignment="1"/>
    <xf numFmtId="0" fontId="15" fillId="7" borderId="1" xfId="0" applyFont="1" applyFill="1" applyBorder="1" applyAlignment="1">
      <alignment horizontal="center" wrapText="1"/>
    </xf>
    <xf numFmtId="0" fontId="16" fillId="0" borderId="2" xfId="0" applyFont="1" applyBorder="1" applyAlignment="1"/>
    <xf numFmtId="0" fontId="17" fillId="0" borderId="2" xfId="0" applyFont="1" applyBorder="1" applyAlignment="1" applyProtection="1">
      <alignment horizontal="left"/>
      <protection locked="0"/>
    </xf>
    <xf numFmtId="0" fontId="17" fillId="0" borderId="2" xfId="0" applyFont="1" applyBorder="1" applyAlignment="1" applyProtection="1">
      <protection locked="0"/>
    </xf>
    <xf numFmtId="0" fontId="0" fillId="0" borderId="2" xfId="0" applyBorder="1" applyAlignment="1">
      <alignment vertical="center"/>
    </xf>
    <xf numFmtId="0" fontId="13" fillId="0" borderId="0" xfId="0" applyFont="1" applyAlignment="1" applyProtection="1">
      <alignment vertical="center"/>
      <protection locked="0"/>
    </xf>
    <xf numFmtId="0" fontId="16" fillId="0" borderId="2" xfId="0" applyFont="1" applyBorder="1" applyAlignment="1">
      <alignment vertical="center"/>
    </xf>
    <xf numFmtId="0" fontId="17" fillId="0" borderId="2" xfId="0" applyFont="1" applyBorder="1" applyAlignment="1" applyProtection="1">
      <alignment vertical="center" wrapText="1"/>
      <protection locked="0"/>
    </xf>
    <xf numFmtId="0" fontId="0" fillId="0" borderId="0" xfId="0" applyBorder="1" applyAlignment="1">
      <alignment vertical="center"/>
    </xf>
    <xf numFmtId="0" fontId="13" fillId="0" borderId="0" xfId="0" applyFont="1" applyBorder="1" applyProtection="1">
      <protection locked="0"/>
    </xf>
    <xf numFmtId="0" fontId="0" fillId="0" borderId="8" xfId="0" applyBorder="1" applyAlignment="1">
      <alignment horizontal="left" vertical="center"/>
    </xf>
    <xf numFmtId="0" fontId="0" fillId="0" borderId="8" xfId="0" applyFill="1" applyBorder="1" applyAlignment="1">
      <alignment horizontal="left" vertical="center"/>
    </xf>
    <xf numFmtId="0" fontId="10" fillId="2" borderId="8" xfId="0" applyFont="1" applyFill="1" applyBorder="1" applyAlignment="1">
      <alignment vertical="center"/>
    </xf>
    <xf numFmtId="0" fontId="0" fillId="0" borderId="8" xfId="0" applyBorder="1" applyAlignment="1">
      <alignment vertical="center"/>
    </xf>
    <xf numFmtId="0" fontId="10" fillId="2" borderId="8" xfId="0" applyFont="1" applyFill="1" applyBorder="1" applyAlignment="1"/>
    <xf numFmtId="0" fontId="0" fillId="0" borderId="8" xfId="0" applyBorder="1" applyAlignment="1">
      <alignment horizontal="left"/>
    </xf>
    <xf numFmtId="0" fontId="0" fillId="0" borderId="8" xfId="0" applyBorder="1"/>
    <xf numFmtId="0" fontId="8" fillId="0" borderId="2" xfId="2" applyFont="1" applyBorder="1" applyAlignment="1">
      <alignment horizontal="left" vertical="center"/>
    </xf>
    <xf numFmtId="0" fontId="7" fillId="0" borderId="2" xfId="2" applyFont="1" applyBorder="1" applyAlignment="1">
      <alignment horizontal="left" vertical="center"/>
    </xf>
    <xf numFmtId="0" fontId="7" fillId="0" borderId="2" xfId="0" applyFont="1" applyBorder="1" applyAlignment="1">
      <alignment horizontal="left" vertical="center"/>
    </xf>
    <xf numFmtId="0" fontId="7" fillId="0" borderId="2" xfId="1" applyFont="1" applyBorder="1" applyAlignment="1">
      <alignment horizontal="left" vertical="center"/>
    </xf>
    <xf numFmtId="0" fontId="0" fillId="5" borderId="2" xfId="0" applyFill="1" applyBorder="1" applyAlignment="1">
      <alignment vertical="center"/>
    </xf>
    <xf numFmtId="3" fontId="0" fillId="0" borderId="2" xfId="0" applyNumberFormat="1" applyBorder="1" applyAlignment="1">
      <alignment horizontal="left" vertical="center"/>
    </xf>
    <xf numFmtId="0" fontId="0" fillId="5" borderId="2" xfId="0" applyFill="1" applyBorder="1" applyAlignment="1"/>
    <xf numFmtId="0" fontId="0" fillId="5" borderId="0" xfId="0" applyFill="1" applyBorder="1" applyAlignment="1"/>
    <xf numFmtId="0" fontId="11" fillId="5" borderId="0" xfId="0" applyFont="1" applyFill="1" applyBorder="1" applyAlignment="1">
      <alignment horizontal="center"/>
    </xf>
    <xf numFmtId="14" fontId="0" fillId="0" borderId="2" xfId="0" applyNumberFormat="1" applyBorder="1" applyAlignment="1">
      <alignment horizontal="center" vertical="center"/>
    </xf>
    <xf numFmtId="0" fontId="18" fillId="0" borderId="2" xfId="3" applyBorder="1" applyAlignment="1">
      <alignment vertical="center"/>
    </xf>
    <xf numFmtId="14" fontId="0" fillId="0" borderId="2" xfId="0" applyNumberFormat="1" applyBorder="1" applyAlignment="1">
      <alignment vertical="center"/>
    </xf>
    <xf numFmtId="0" fontId="0" fillId="0" borderId="2" xfId="0" applyBorder="1" applyAlignment="1">
      <alignment vertical="center" wrapText="1"/>
    </xf>
    <xf numFmtId="3" fontId="0" fillId="0" borderId="2" xfId="0" applyNumberFormat="1" applyBorder="1" applyAlignment="1">
      <alignment vertical="center"/>
    </xf>
    <xf numFmtId="0" fontId="4" fillId="0" borderId="2" xfId="2" applyBorder="1" applyAlignment="1">
      <alignment vertical="center" wrapText="1"/>
    </xf>
    <xf numFmtId="0" fontId="10" fillId="2" borderId="2" xfId="0" applyFont="1" applyFill="1" applyBorder="1" applyAlignment="1">
      <alignment horizontal="left" vertical="center"/>
    </xf>
    <xf numFmtId="0" fontId="10" fillId="2" borderId="2" xfId="0" applyFont="1" applyFill="1" applyBorder="1" applyAlignment="1">
      <alignment horizontal="center" vertical="center"/>
    </xf>
    <xf numFmtId="0" fontId="10" fillId="3" borderId="2" xfId="0" applyFont="1" applyFill="1" applyBorder="1" applyAlignment="1">
      <alignment horizontal="center" vertical="center"/>
    </xf>
    <xf numFmtId="0" fontId="10" fillId="2" borderId="2" xfId="0" applyFont="1" applyFill="1" applyBorder="1" applyAlignment="1">
      <alignment vertical="center"/>
    </xf>
    <xf numFmtId="14" fontId="0" fillId="0" borderId="2" xfId="0" applyNumberFormat="1" applyBorder="1" applyAlignment="1">
      <alignment horizontal="left" vertical="center"/>
    </xf>
    <xf numFmtId="0" fontId="13" fillId="0" borderId="2" xfId="0" applyFont="1" applyBorder="1" applyProtection="1">
      <protection locked="0"/>
    </xf>
    <xf numFmtId="0" fontId="18" fillId="0" borderId="2" xfId="3" applyBorder="1" applyAlignment="1">
      <alignment horizontal="left" vertical="center"/>
    </xf>
    <xf numFmtId="0" fontId="0" fillId="0" borderId="2" xfId="0" quotePrefix="1" applyBorder="1" applyAlignment="1">
      <alignment horizontal="left" vertical="center"/>
    </xf>
    <xf numFmtId="0" fontId="13" fillId="0" borderId="2" xfId="0" applyFont="1" applyBorder="1" applyAlignment="1" applyProtection="1">
      <protection locked="0"/>
    </xf>
    <xf numFmtId="0" fontId="0" fillId="0" borderId="2" xfId="0" applyNumberFormat="1" applyBorder="1" applyAlignment="1">
      <alignment horizontal="left" vertical="center"/>
    </xf>
    <xf numFmtId="1" fontId="0" fillId="0" borderId="2" xfId="0" applyNumberFormat="1" applyBorder="1" applyAlignment="1">
      <alignment horizontal="left" vertical="center"/>
    </xf>
    <xf numFmtId="0" fontId="18" fillId="0" borderId="2" xfId="3" applyBorder="1" applyAlignment="1">
      <alignment horizontal="left" vertical="center" wrapText="1"/>
    </xf>
    <xf numFmtId="0" fontId="0" fillId="0" borderId="2" xfId="0" applyBorder="1" applyAlignment="1">
      <alignment horizontal="left" vertical="center" wrapText="1"/>
    </xf>
    <xf numFmtId="14" fontId="0" fillId="5" borderId="2" xfId="0" applyNumberFormat="1" applyFill="1" applyBorder="1" applyAlignment="1">
      <alignment vertical="center"/>
    </xf>
    <xf numFmtId="0" fontId="7" fillId="5" borderId="2" xfId="2" applyFont="1" applyFill="1" applyBorder="1" applyAlignment="1">
      <alignment vertical="center" wrapText="1"/>
    </xf>
    <xf numFmtId="0" fontId="18" fillId="0" borderId="2" xfId="3" applyBorder="1" applyAlignment="1"/>
    <xf numFmtId="14" fontId="0" fillId="0" borderId="2" xfId="0" applyNumberFormat="1" applyBorder="1" applyAlignment="1"/>
    <xf numFmtId="0" fontId="0" fillId="0" borderId="2" xfId="0" applyBorder="1" applyAlignment="1">
      <alignment horizontal="center"/>
    </xf>
    <xf numFmtId="0" fontId="0" fillId="0" borderId="2" xfId="0" applyBorder="1" applyAlignment="1">
      <alignment horizontal="left"/>
    </xf>
    <xf numFmtId="0" fontId="7" fillId="0" borderId="2" xfId="2" applyFont="1" applyFill="1" applyBorder="1" applyAlignment="1">
      <alignment wrapText="1"/>
    </xf>
    <xf numFmtId="0" fontId="7" fillId="0" borderId="2" xfId="0" applyFont="1" applyBorder="1" applyAlignment="1">
      <alignment horizontal="left"/>
    </xf>
    <xf numFmtId="0" fontId="0" fillId="0" borderId="2" xfId="0" applyBorder="1"/>
    <xf numFmtId="0" fontId="0" fillId="0" borderId="2" xfId="0" applyFill="1" applyBorder="1" applyAlignment="1">
      <alignment vertical="center"/>
    </xf>
    <xf numFmtId="0" fontId="0" fillId="0" borderId="2" xfId="0" applyBorder="1" applyAlignment="1">
      <alignment horizontal="left" wrapText="1"/>
    </xf>
    <xf numFmtId="0" fontId="0" fillId="0" borderId="2" xfId="0" applyBorder="1" applyAlignment="1">
      <alignment wrapText="1"/>
    </xf>
    <xf numFmtId="0" fontId="0" fillId="5" borderId="2" xfId="0" applyFill="1" applyBorder="1" applyAlignment="1">
      <alignment horizontal="left" vertical="center"/>
    </xf>
    <xf numFmtId="0" fontId="8" fillId="5" borderId="2" xfId="2" applyFont="1" applyFill="1" applyBorder="1" applyAlignment="1">
      <alignment horizontal="left" vertical="center" wrapText="1"/>
    </xf>
    <xf numFmtId="0" fontId="7" fillId="5" borderId="2" xfId="0" applyFont="1" applyFill="1" applyBorder="1" applyAlignment="1">
      <alignment horizontal="left" vertical="center" wrapText="1"/>
    </xf>
    <xf numFmtId="14" fontId="0" fillId="5" borderId="2" xfId="0" applyNumberFormat="1" applyFill="1" applyBorder="1" applyAlignment="1">
      <alignment horizontal="left" vertical="center"/>
    </xf>
    <xf numFmtId="0" fontId="18" fillId="5" borderId="2" xfId="3" applyFill="1" applyBorder="1" applyAlignment="1">
      <alignment horizontal="left" vertical="center"/>
    </xf>
    <xf numFmtId="0" fontId="13" fillId="5" borderId="2" xfId="0" applyFont="1" applyFill="1" applyBorder="1" applyProtection="1">
      <protection locked="0"/>
    </xf>
    <xf numFmtId="0" fontId="0" fillId="5" borderId="0" xfId="0" applyFill="1" applyAlignment="1">
      <alignment horizontal="left" vertical="center"/>
    </xf>
    <xf numFmtId="3" fontId="0" fillId="0" borderId="2" xfId="0" applyNumberFormat="1" applyBorder="1" applyAlignment="1"/>
    <xf numFmtId="0" fontId="19" fillId="5" borderId="2" xfId="2" applyFont="1" applyFill="1" applyBorder="1" applyAlignment="1">
      <alignment vertical="center" wrapText="1"/>
    </xf>
    <xf numFmtId="0" fontId="13" fillId="5" borderId="2" xfId="0" applyFont="1" applyFill="1" applyBorder="1" applyAlignment="1">
      <alignment horizontal="center" vertical="center"/>
    </xf>
    <xf numFmtId="14" fontId="13" fillId="5" borderId="2" xfId="0" applyNumberFormat="1" applyFont="1" applyFill="1" applyBorder="1" applyAlignment="1">
      <alignment horizontal="center" vertical="center"/>
    </xf>
    <xf numFmtId="0" fontId="13" fillId="5" borderId="0" xfId="0" applyFont="1" applyFill="1" applyAlignment="1">
      <alignment vertical="center"/>
    </xf>
    <xf numFmtId="0" fontId="18" fillId="5" borderId="2" xfId="3" applyFill="1" applyBorder="1" applyAlignment="1">
      <alignment vertical="center"/>
    </xf>
    <xf numFmtId="0" fontId="13" fillId="5" borderId="2" xfId="0" applyFont="1" applyFill="1" applyBorder="1" applyAlignment="1">
      <alignment vertical="center"/>
    </xf>
    <xf numFmtId="0" fontId="13" fillId="5" borderId="2" xfId="0" applyFont="1" applyFill="1" applyBorder="1" applyAlignment="1">
      <alignment horizontal="left" vertical="center"/>
    </xf>
    <xf numFmtId="0" fontId="13" fillId="5" borderId="0" xfId="0" applyFont="1" applyFill="1" applyAlignment="1">
      <alignment horizontal="left" vertical="center"/>
    </xf>
    <xf numFmtId="0" fontId="7" fillId="5" borderId="2" xfId="2" applyFont="1" applyFill="1" applyBorder="1" applyAlignment="1">
      <alignment vertical="center"/>
    </xf>
    <xf numFmtId="0" fontId="8" fillId="5" borderId="2" xfId="2" applyFont="1" applyFill="1" applyBorder="1" applyAlignment="1">
      <alignment vertical="center" wrapText="1"/>
    </xf>
    <xf numFmtId="0" fontId="0" fillId="5" borderId="2" xfId="0" applyFill="1" applyBorder="1" applyAlignment="1">
      <alignment horizontal="center" vertical="center"/>
    </xf>
    <xf numFmtId="14" fontId="0" fillId="5" borderId="2" xfId="0" applyNumberFormat="1" applyFill="1" applyBorder="1" applyAlignment="1">
      <alignment horizontal="center" vertical="center"/>
    </xf>
    <xf numFmtId="0" fontId="0" fillId="5" borderId="0" xfId="0" applyFill="1" applyAlignment="1">
      <alignment vertical="center"/>
    </xf>
    <xf numFmtId="0" fontId="0" fillId="5" borderId="0" xfId="0" applyFill="1" applyBorder="1" applyAlignment="1">
      <alignment vertical="center"/>
    </xf>
    <xf numFmtId="0" fontId="0" fillId="0" borderId="0" xfId="0" applyBorder="1" applyAlignment="1">
      <alignment horizontal="center" vertical="center"/>
    </xf>
    <xf numFmtId="2" fontId="0" fillId="0" borderId="2" xfId="0" applyNumberFormat="1" applyFill="1" applyBorder="1" applyAlignment="1">
      <alignment horizontal="left" vertical="center"/>
    </xf>
    <xf numFmtId="2" fontId="0" fillId="0" borderId="2" xfId="0" applyNumberFormat="1" applyBorder="1" applyAlignment="1">
      <alignment horizontal="left" vertical="center"/>
    </xf>
    <xf numFmtId="0" fontId="8" fillId="0" borderId="2" xfId="2" applyFont="1" applyFill="1" applyBorder="1" applyAlignment="1">
      <alignment vertical="center"/>
    </xf>
    <xf numFmtId="0" fontId="7" fillId="0" borderId="2" xfId="2" applyFont="1" applyFill="1" applyBorder="1" applyAlignment="1"/>
    <xf numFmtId="0" fontId="7" fillId="0" borderId="0" xfId="0" applyFont="1" applyFill="1" applyAlignment="1">
      <alignment horizontal="left"/>
    </xf>
    <xf numFmtId="0" fontId="0" fillId="0" borderId="2" xfId="0" applyFill="1" applyBorder="1" applyAlignment="1">
      <alignment horizontal="left" vertical="center"/>
    </xf>
    <xf numFmtId="0" fontId="7" fillId="0" borderId="2" xfId="1" applyFont="1" applyFill="1" applyBorder="1" applyAlignment="1">
      <alignment horizontal="left" vertical="center"/>
    </xf>
    <xf numFmtId="14" fontId="0" fillId="0" borderId="0" xfId="0" applyNumberFormat="1" applyAlignment="1">
      <alignment horizontal="left" vertical="center"/>
    </xf>
    <xf numFmtId="0" fontId="20" fillId="0" borderId="2" xfId="0" applyFont="1" applyBorder="1" applyAlignment="1">
      <alignment horizontal="left" vertical="center"/>
    </xf>
    <xf numFmtId="2" fontId="0" fillId="0" borderId="2" xfId="0" applyNumberFormat="1" applyBorder="1" applyAlignment="1">
      <alignment vertical="center"/>
    </xf>
    <xf numFmtId="14" fontId="0" fillId="0" borderId="0" xfId="0" applyNumberFormat="1" applyBorder="1" applyAlignment="1">
      <alignment horizontal="center" vertical="center"/>
    </xf>
    <xf numFmtId="0" fontId="0" fillId="0" borderId="10" xfId="0" applyFill="1" applyBorder="1" applyAlignment="1">
      <alignment horizontal="left" vertical="center"/>
    </xf>
    <xf numFmtId="0" fontId="0" fillId="0" borderId="0" xfId="0" applyAlignment="1">
      <alignment horizontal="left" vertical="top"/>
    </xf>
    <xf numFmtId="0" fontId="10" fillId="2" borderId="2" xfId="0" applyFont="1" applyFill="1" applyBorder="1" applyAlignment="1">
      <alignment horizontal="left" vertical="top" wrapText="1"/>
    </xf>
    <xf numFmtId="0" fontId="7" fillId="0" borderId="2" xfId="2" applyFont="1" applyBorder="1" applyAlignment="1">
      <alignment horizontal="left" vertical="top" wrapText="1"/>
    </xf>
    <xf numFmtId="0" fontId="7" fillId="0" borderId="2" xfId="2" applyFont="1" applyFill="1" applyBorder="1" applyAlignment="1">
      <alignment horizontal="left" vertical="top" wrapText="1"/>
    </xf>
    <xf numFmtId="0" fontId="7" fillId="0" borderId="2" xfId="2" applyFont="1" applyBorder="1" applyAlignment="1">
      <alignment horizontal="left" vertical="top"/>
    </xf>
    <xf numFmtId="0" fontId="7" fillId="5" borderId="2" xfId="2" applyFont="1" applyFill="1" applyBorder="1" applyAlignment="1">
      <alignment horizontal="left" vertical="top" wrapText="1"/>
    </xf>
    <xf numFmtId="0" fontId="7" fillId="0" borderId="2" xfId="2" applyFont="1" applyBorder="1" applyAlignment="1">
      <alignment vertical="top" wrapText="1"/>
    </xf>
    <xf numFmtId="0" fontId="7" fillId="0" borderId="2" xfId="2" applyFont="1" applyFill="1" applyBorder="1" applyAlignment="1">
      <alignment vertical="top"/>
    </xf>
    <xf numFmtId="0" fontId="10" fillId="2" borderId="0" xfId="0" applyFont="1" applyFill="1" applyAlignment="1">
      <alignment horizontal="left" vertical="top"/>
    </xf>
    <xf numFmtId="0" fontId="7" fillId="0" borderId="9" xfId="2" applyFont="1" applyFill="1" applyBorder="1" applyAlignment="1">
      <alignment vertical="top"/>
    </xf>
    <xf numFmtId="0" fontId="0" fillId="5" borderId="2" xfId="0" applyNumberFormat="1" applyFill="1" applyBorder="1" applyAlignment="1">
      <alignment vertical="center"/>
    </xf>
    <xf numFmtId="164" fontId="0" fillId="0" borderId="2" xfId="0" applyNumberFormat="1" applyBorder="1" applyAlignment="1">
      <alignment horizontal="left" vertical="center"/>
    </xf>
    <xf numFmtId="165" fontId="0" fillId="0" borderId="2" xfId="0" applyNumberFormat="1" applyBorder="1" applyAlignment="1">
      <alignment vertical="center"/>
    </xf>
    <xf numFmtId="0" fontId="10" fillId="2" borderId="0" xfId="0" applyFont="1" applyFill="1" applyAlignment="1">
      <alignment horizontal="center" vertical="top" wrapText="1"/>
    </xf>
    <xf numFmtId="0" fontId="0" fillId="0" borderId="2" xfId="0" applyBorder="1" applyAlignment="1">
      <alignment vertical="top" wrapText="1"/>
    </xf>
    <xf numFmtId="0" fontId="7" fillId="5" borderId="2" xfId="2" applyFont="1" applyFill="1" applyBorder="1" applyAlignment="1">
      <alignment vertical="top"/>
    </xf>
    <xf numFmtId="0" fontId="19" fillId="5" borderId="2" xfId="2" applyFont="1" applyFill="1" applyBorder="1" applyAlignment="1">
      <alignment vertical="top" wrapText="1"/>
    </xf>
    <xf numFmtId="0" fontId="7" fillId="5" borderId="2" xfId="2" applyFont="1" applyFill="1" applyBorder="1" applyAlignment="1">
      <alignment vertical="top" wrapText="1"/>
    </xf>
    <xf numFmtId="0" fontId="7" fillId="0" borderId="2" xfId="2" applyFont="1" applyBorder="1" applyAlignment="1">
      <alignment vertical="top"/>
    </xf>
    <xf numFmtId="0" fontId="10" fillId="2" borderId="0" xfId="0" applyFont="1" applyFill="1" applyAlignment="1">
      <alignment horizontal="center" vertical="top"/>
    </xf>
    <xf numFmtId="0" fontId="0" fillId="0" borderId="0" xfId="0" applyBorder="1" applyAlignment="1">
      <alignment vertical="top"/>
    </xf>
    <xf numFmtId="0" fontId="0" fillId="0" borderId="0" xfId="0" applyAlignment="1">
      <alignment vertical="top"/>
    </xf>
    <xf numFmtId="166" fontId="0" fillId="0" borderId="2" xfId="0" applyNumberFormat="1" applyBorder="1" applyAlignment="1">
      <alignment vertical="center"/>
    </xf>
    <xf numFmtId="167" fontId="0" fillId="0" borderId="2" xfId="0" applyNumberFormat="1" applyBorder="1" applyAlignment="1">
      <alignment vertical="center"/>
    </xf>
    <xf numFmtId="0" fontId="0" fillId="0" borderId="2" xfId="0" applyFill="1" applyBorder="1" applyAlignment="1"/>
    <xf numFmtId="0" fontId="0" fillId="0" borderId="0" xfId="0" applyFill="1"/>
    <xf numFmtId="0" fontId="0" fillId="0" borderId="2" xfId="0" applyFont="1" applyFill="1" applyBorder="1" applyAlignment="1"/>
    <xf numFmtId="164" fontId="0" fillId="0" borderId="2" xfId="0" applyNumberFormat="1" applyFill="1" applyBorder="1" applyAlignment="1">
      <alignment horizontal="left" vertical="center"/>
    </xf>
    <xf numFmtId="164" fontId="0" fillId="0" borderId="2" xfId="0" applyNumberFormat="1" applyFill="1" applyBorder="1" applyAlignment="1"/>
    <xf numFmtId="0" fontId="0" fillId="0" borderId="2" xfId="0" applyFill="1" applyBorder="1" applyAlignment="1">
      <alignment wrapText="1"/>
    </xf>
    <xf numFmtId="0" fontId="9" fillId="0" borderId="0" xfId="0" applyFont="1" applyAlignment="1">
      <alignment vertical="center"/>
    </xf>
    <xf numFmtId="9" fontId="0" fillId="5" borderId="2" xfId="4" applyFont="1" applyFill="1" applyBorder="1"/>
    <xf numFmtId="9" fontId="0" fillId="5" borderId="2" xfId="4" applyFont="1" applyFill="1" applyBorder="1" applyAlignment="1">
      <alignment horizontal="left" vertical="center"/>
    </xf>
    <xf numFmtId="0" fontId="14" fillId="6" borderId="6" xfId="0" applyFont="1" applyFill="1" applyBorder="1" applyAlignment="1" applyProtection="1">
      <alignment horizontal="center"/>
      <protection locked="0"/>
    </xf>
    <xf numFmtId="0" fontId="14" fillId="6" borderId="7" xfId="0" applyFont="1" applyFill="1" applyBorder="1" applyAlignment="1" applyProtection="1">
      <alignment horizontal="center"/>
      <protection locked="0"/>
    </xf>
    <xf numFmtId="0" fontId="14" fillId="6" borderId="5" xfId="0" applyFont="1" applyFill="1" applyBorder="1" applyAlignment="1" applyProtection="1">
      <alignment horizontal="center"/>
      <protection locked="0"/>
    </xf>
    <xf numFmtId="0" fontId="14" fillId="6" borderId="6" xfId="0" applyFont="1" applyFill="1" applyBorder="1" applyAlignment="1" applyProtection="1">
      <alignment horizontal="center" vertical="center"/>
      <protection locked="0"/>
    </xf>
    <xf numFmtId="0" fontId="14" fillId="6" borderId="7" xfId="0" applyFont="1" applyFill="1" applyBorder="1" applyAlignment="1" applyProtection="1">
      <alignment horizontal="center" vertical="center"/>
      <protection locked="0"/>
    </xf>
    <xf numFmtId="0" fontId="14" fillId="6" borderId="5" xfId="0" applyFont="1" applyFill="1" applyBorder="1" applyAlignment="1" applyProtection="1">
      <alignment horizontal="center" vertical="center"/>
      <protection locked="0"/>
    </xf>
  </cellXfs>
  <cellStyles count="5">
    <cellStyle name="Hyperlink" xfId="3" builtinId="8"/>
    <cellStyle name="Normal" xfId="0" builtinId="0"/>
    <cellStyle name="Normal 3 2" xfId="1"/>
    <cellStyle name="Normal 4" xfId="2"/>
    <cellStyle name="Percent" xfId="4" builtinId="5"/>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iyarajat/Library/Containers/com.microsoft.Excel/Data/Documents/C:/Users/user/Downloads/Hindustan%20Petroleum%20Corporation%20Ltd_Governance%2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IC industry"/>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6" Type="http://schemas.openxmlformats.org/officeDocument/2006/relationships/hyperlink" Target="https://www.hindustanpetroleum.com/67th%20AGM.pdf" TargetMode="External"/><Relationship Id="rId117" Type="http://schemas.openxmlformats.org/officeDocument/2006/relationships/hyperlink" Target="https://www.hindustanpetroleum.com/67th%20AGM.pdf" TargetMode="External"/><Relationship Id="rId21" Type="http://schemas.openxmlformats.org/officeDocument/2006/relationships/hyperlink" Target="https://www.hindustanpetroleum.com/documents/pdf/HPCL%20Annual%20Report%202019-2020.pdf" TargetMode="External"/><Relationship Id="rId42" Type="http://schemas.openxmlformats.org/officeDocument/2006/relationships/hyperlink" Target="https://www.hindustanpetroleum.com/67th%20AGM.pdf" TargetMode="External"/><Relationship Id="rId47" Type="http://schemas.openxmlformats.org/officeDocument/2006/relationships/hyperlink" Target="https://www.hindustanpetroleum.com/documents/pdf/HPCL%20Annual%20Report%202019-2020.pdf" TargetMode="External"/><Relationship Id="rId63" Type="http://schemas.openxmlformats.org/officeDocument/2006/relationships/hyperlink" Target="https://www.hindustanpetroleum.com/67th%20AGM.pdf" TargetMode="External"/><Relationship Id="rId68" Type="http://schemas.openxmlformats.org/officeDocument/2006/relationships/hyperlink" Target="https://www.hindustanpetroleum.com/documents/pdf/HPCL%20Annual%20Report%202019-2020.pdf" TargetMode="External"/><Relationship Id="rId84" Type="http://schemas.openxmlformats.org/officeDocument/2006/relationships/hyperlink" Target="https://www.hindustanpetroleum.com/67th%20AGM.pdf" TargetMode="External"/><Relationship Id="rId89" Type="http://schemas.openxmlformats.org/officeDocument/2006/relationships/hyperlink" Target="https://www.hindustanpetroleum.com/documents/pdf/HPCL%20Annual%20Report%202019-2020.pdf" TargetMode="External"/><Relationship Id="rId112" Type="http://schemas.openxmlformats.org/officeDocument/2006/relationships/hyperlink" Target="https://www.hindustanpetroleum.com/67th%20AGM.pdf" TargetMode="External"/><Relationship Id="rId133" Type="http://schemas.openxmlformats.org/officeDocument/2006/relationships/hyperlink" Target="https://www.hindustanpetroleum.com/documents/pdf/HPCL%20Annual%20Report%202019-2020.pdf" TargetMode="External"/><Relationship Id="rId138" Type="http://schemas.openxmlformats.org/officeDocument/2006/relationships/hyperlink" Target="https://www.hindustanpetroleum.com/67th%20AGM.pdf" TargetMode="External"/><Relationship Id="rId154" Type="http://schemas.openxmlformats.org/officeDocument/2006/relationships/hyperlink" Target="https://www.hindustanpetroleum.com/documents/pdf/HP_RPT_Policy.pdf" TargetMode="External"/><Relationship Id="rId16" Type="http://schemas.openxmlformats.org/officeDocument/2006/relationships/hyperlink" Target="https://www.hindustanpetroleum.com/67th%20AGM.pdf" TargetMode="External"/><Relationship Id="rId107" Type="http://schemas.openxmlformats.org/officeDocument/2006/relationships/hyperlink" Target="https://www.hindustanpetroleum.com/67th%20AGM.pdf" TargetMode="External"/><Relationship Id="rId11" Type="http://schemas.openxmlformats.org/officeDocument/2006/relationships/hyperlink" Target="https://www.hindustanpetroleum.com/documents/pdf/HP_RPT_Policy.pdf" TargetMode="External"/><Relationship Id="rId32" Type="http://schemas.openxmlformats.org/officeDocument/2006/relationships/hyperlink" Target="https://www.hindustanpetroleum.com/67th%20AGM.pdf" TargetMode="External"/><Relationship Id="rId37" Type="http://schemas.openxmlformats.org/officeDocument/2006/relationships/hyperlink" Target="https://www.hindustanpetroleum.com/documents/pdf/HPCL%20Annual%20Report%202019-2020.pdf" TargetMode="External"/><Relationship Id="rId53" Type="http://schemas.openxmlformats.org/officeDocument/2006/relationships/hyperlink" Target="https://www.hindustanpetroleum.com/67th%20AGM.pdf" TargetMode="External"/><Relationship Id="rId58" Type="http://schemas.openxmlformats.org/officeDocument/2006/relationships/hyperlink" Target="https://www.hindustanpetroleum.com/documents/pdf/HPCL%20Annual%20Report%202019-2020.pdf" TargetMode="External"/><Relationship Id="rId74" Type="http://schemas.openxmlformats.org/officeDocument/2006/relationships/hyperlink" Target="https://www.hindustanpetroleum.com/documents/pdf/HPCL%20Annual%20Report%202019-2020.pdf" TargetMode="External"/><Relationship Id="rId79" Type="http://schemas.openxmlformats.org/officeDocument/2006/relationships/hyperlink" Target="https://www.hindustanpetroleum.com/documents/pdf/HP_RPT_Policy.pdf" TargetMode="External"/><Relationship Id="rId102" Type="http://schemas.openxmlformats.org/officeDocument/2006/relationships/hyperlink" Target="https://www.hindustanpetroleum.com/67th%20AGM.pdf" TargetMode="External"/><Relationship Id="rId123" Type="http://schemas.openxmlformats.org/officeDocument/2006/relationships/hyperlink" Target="https://www.hindustanpetroleum.com/documents/pdf/HPCL%20Annual%20Report%202019-2020.pdf" TargetMode="External"/><Relationship Id="rId128" Type="http://schemas.openxmlformats.org/officeDocument/2006/relationships/hyperlink" Target="https://www.hindustanpetroleum.com/67th%20AGM.pdf" TargetMode="External"/><Relationship Id="rId144" Type="http://schemas.openxmlformats.org/officeDocument/2006/relationships/hyperlink" Target="https://www.hindustanpetroleum.com/67th%20AGM.pdf" TargetMode="External"/><Relationship Id="rId149" Type="http://schemas.openxmlformats.org/officeDocument/2006/relationships/hyperlink" Target="https://www.hindustanpetroleum.com/67th%20AGM.pdf" TargetMode="External"/><Relationship Id="rId5" Type="http://schemas.openxmlformats.org/officeDocument/2006/relationships/hyperlink" Target="https://www.hindustanpetroleum.com/documents/pdf/HPCL%20Annual%20Report%202019-2020.pdf" TargetMode="External"/><Relationship Id="rId90" Type="http://schemas.openxmlformats.org/officeDocument/2006/relationships/hyperlink" Target="https://www.hindustanpetroleum.com/documents/pdf/HPCL%20Annual%20Report%202019-2020.pdf" TargetMode="External"/><Relationship Id="rId95" Type="http://schemas.openxmlformats.org/officeDocument/2006/relationships/hyperlink" Target="https://www.hindustanpetroleum.com/documents/pdf/HPCL%20Annual%20Report%202019-2020.pdf" TargetMode="External"/><Relationship Id="rId22" Type="http://schemas.openxmlformats.org/officeDocument/2006/relationships/hyperlink" Target="https://www.hindustanpetroleum.com/67th%20AGM.pdf" TargetMode="External"/><Relationship Id="rId27" Type="http://schemas.openxmlformats.org/officeDocument/2006/relationships/hyperlink" Target="https://www.hindustanpetroleum.com/documents/pdf/HPCL%20Annual%20Report%202019-2020.pdf" TargetMode="External"/><Relationship Id="rId43" Type="http://schemas.openxmlformats.org/officeDocument/2006/relationships/hyperlink" Target="https://www.hindustanpetroleum.com/documents/pdf/HPCL%20Annual%20Report%202019-2020.pdf" TargetMode="External"/><Relationship Id="rId48" Type="http://schemas.openxmlformats.org/officeDocument/2006/relationships/hyperlink" Target="https://www.hindustanpetroleum.com/67th%20AGM.pdf" TargetMode="External"/><Relationship Id="rId64" Type="http://schemas.openxmlformats.org/officeDocument/2006/relationships/hyperlink" Target="https://www.hindustanpetroleum.com/documents/pdf/HPCL%20Annual%20Report%202019-2020.pdf" TargetMode="External"/><Relationship Id="rId69" Type="http://schemas.openxmlformats.org/officeDocument/2006/relationships/hyperlink" Target="https://www.hindustanpetroleum.com/67th%20AGM.pdf" TargetMode="External"/><Relationship Id="rId113" Type="http://schemas.openxmlformats.org/officeDocument/2006/relationships/hyperlink" Target="https://www.hindustanpetroleum.com/67th%20AGM.pdf" TargetMode="External"/><Relationship Id="rId118" Type="http://schemas.openxmlformats.org/officeDocument/2006/relationships/hyperlink" Target="https://www.hindustanpetroleum.com/documents/pdf/HPCL%20Annual%20Report%202019-2020.pdf" TargetMode="External"/><Relationship Id="rId134" Type="http://schemas.openxmlformats.org/officeDocument/2006/relationships/hyperlink" Target="https://www.hindustanpetroleum.com/67th%20AGM.pdf" TargetMode="External"/><Relationship Id="rId139" Type="http://schemas.openxmlformats.org/officeDocument/2006/relationships/hyperlink" Target="https://www.hindustanpetroleum.com/67th%20AGM.pdf" TargetMode="External"/><Relationship Id="rId80" Type="http://schemas.openxmlformats.org/officeDocument/2006/relationships/hyperlink" Target="https://www.hindustanpetroleum.com/documents/pdf/HPCL%20Annual%20Report%202019-2020.pdf" TargetMode="External"/><Relationship Id="rId85" Type="http://schemas.openxmlformats.org/officeDocument/2006/relationships/hyperlink" Target="https://www.hindustanpetroleum.com/documents/pdf/HPCL%20Annual%20Report%202019-2020.pdf" TargetMode="External"/><Relationship Id="rId150" Type="http://schemas.openxmlformats.org/officeDocument/2006/relationships/hyperlink" Target="https://www.hindustanpetroleum.com/66th%20AGM.pdf" TargetMode="External"/><Relationship Id="rId155" Type="http://schemas.openxmlformats.org/officeDocument/2006/relationships/printerSettings" Target="../printerSettings/printerSettings1.bin"/><Relationship Id="rId12" Type="http://schemas.openxmlformats.org/officeDocument/2006/relationships/hyperlink" Target="https://www.hindustanpetroleum.com/documents/pdf/HP_RPT_Policy.pdf" TargetMode="External"/><Relationship Id="rId17" Type="http://schemas.openxmlformats.org/officeDocument/2006/relationships/hyperlink" Target="https://www.hindustanpetroleum.com/documents/pdf/HPCL%20Annual%20Report%202019-2020.pdf" TargetMode="External"/><Relationship Id="rId25" Type="http://schemas.openxmlformats.org/officeDocument/2006/relationships/hyperlink" Target="https://www.hindustanpetroleum.com/documents/pdf/HPCL%20Annual%20Report%202019-2020.pdf" TargetMode="External"/><Relationship Id="rId33" Type="http://schemas.openxmlformats.org/officeDocument/2006/relationships/hyperlink" Target="https://www.hindustanpetroleum.com/documents/pdf/HPCL%20Annual%20Report%202019-2020.pdf" TargetMode="External"/><Relationship Id="rId38" Type="http://schemas.openxmlformats.org/officeDocument/2006/relationships/hyperlink" Target="https://www.hindustanpetroleum.com/documents/pdf/HPCL%20Annual%20Report%202019-2020.pdf" TargetMode="External"/><Relationship Id="rId46" Type="http://schemas.openxmlformats.org/officeDocument/2006/relationships/hyperlink" Target="https://www.hindustanpetroleum.com/documents/pdf/HPCL%20Annual%20Report%202019-2020.pdf" TargetMode="External"/><Relationship Id="rId59" Type="http://schemas.openxmlformats.org/officeDocument/2006/relationships/hyperlink" Target="https://www.hindustanpetroleum.com/documents/pdf/HPCL%20Annual%20Report%202019-2020.pdf" TargetMode="External"/><Relationship Id="rId67" Type="http://schemas.openxmlformats.org/officeDocument/2006/relationships/hyperlink" Target="https://www.hindustanpetroleum.com/67th%20AGM.pdf" TargetMode="External"/><Relationship Id="rId103" Type="http://schemas.openxmlformats.org/officeDocument/2006/relationships/hyperlink" Target="https://www.hindustanpetroleum.com/67th%20AGM.pdf" TargetMode="External"/><Relationship Id="rId108" Type="http://schemas.openxmlformats.org/officeDocument/2006/relationships/hyperlink" Target="https://www.hindustanpetroleum.com/67th%20AGM.pdf" TargetMode="External"/><Relationship Id="rId116" Type="http://schemas.openxmlformats.org/officeDocument/2006/relationships/hyperlink" Target="https://www.hindustanpetroleum.com/67th%20AGM.pdf" TargetMode="External"/><Relationship Id="rId124" Type="http://schemas.openxmlformats.org/officeDocument/2006/relationships/hyperlink" Target="https://www.hindustanpetroleum.com/67th%20AGM.pdf" TargetMode="External"/><Relationship Id="rId129" Type="http://schemas.openxmlformats.org/officeDocument/2006/relationships/hyperlink" Target="https://www.hindustanpetroleum.com/documents/pdf/HPCL%20Annual%20Report%202019-2020.pdf" TargetMode="External"/><Relationship Id="rId137" Type="http://schemas.openxmlformats.org/officeDocument/2006/relationships/hyperlink" Target="https://www.hindustanpetroleum.com/documents/pdf/HPCL%20Annual%20Report%202019-2020.pdf" TargetMode="External"/><Relationship Id="rId20" Type="http://schemas.openxmlformats.org/officeDocument/2006/relationships/hyperlink" Target="https://www.hindustanpetroleum.com/67th%20AGM.pdf" TargetMode="External"/><Relationship Id="rId41" Type="http://schemas.openxmlformats.org/officeDocument/2006/relationships/hyperlink" Target="https://www.hindustanpetroleum.com/67th%20AGM.pdf" TargetMode="External"/><Relationship Id="rId54" Type="http://schemas.openxmlformats.org/officeDocument/2006/relationships/hyperlink" Target="https://www.hindustanpetroleum.com/documents/pdf/HPCL%20Annual%20Report%202019-2020.pdf" TargetMode="External"/><Relationship Id="rId62" Type="http://schemas.openxmlformats.org/officeDocument/2006/relationships/hyperlink" Target="https://www.hindustanpetroleum.com/documents/pdf/HPCL%20Annual%20Report%202019-2020.pdf" TargetMode="External"/><Relationship Id="rId70" Type="http://schemas.openxmlformats.org/officeDocument/2006/relationships/hyperlink" Target="https://www.hindustanpetroleum.com/documents/pdf/HP_RPT_Policy.pdf" TargetMode="External"/><Relationship Id="rId75" Type="http://schemas.openxmlformats.org/officeDocument/2006/relationships/hyperlink" Target="https://www.hindustanpetroleum.com/67th%20AGM.pdf" TargetMode="External"/><Relationship Id="rId83" Type="http://schemas.openxmlformats.org/officeDocument/2006/relationships/hyperlink" Target="https://www.hindustanpetroleum.com/67th%20AGM.pdf" TargetMode="External"/><Relationship Id="rId88" Type="http://schemas.openxmlformats.org/officeDocument/2006/relationships/hyperlink" Target="https://www.hindustanpetroleum.com/documents/pdf/HPCL%20Annual%20Report%202019-2020.pdf" TargetMode="External"/><Relationship Id="rId91" Type="http://schemas.openxmlformats.org/officeDocument/2006/relationships/hyperlink" Target="https://www.hindustanpetroleum.com/documents/pdf/HPCL%20Annual%20Report%202019-2020.pdf" TargetMode="External"/><Relationship Id="rId96" Type="http://schemas.openxmlformats.org/officeDocument/2006/relationships/hyperlink" Target="https://www.hindustanpetroleum.com/documents/pdf/HPCL%20Annual%20Report%202019-2020.pdf" TargetMode="External"/><Relationship Id="rId111" Type="http://schemas.openxmlformats.org/officeDocument/2006/relationships/hyperlink" Target="https://www.hindustanpetroleum.com/67th%20AGM.pdf" TargetMode="External"/><Relationship Id="rId132" Type="http://schemas.openxmlformats.org/officeDocument/2006/relationships/hyperlink" Target="https://www.hindustanpetroleum.com/67th%20AGM.pdf" TargetMode="External"/><Relationship Id="rId140" Type="http://schemas.openxmlformats.org/officeDocument/2006/relationships/hyperlink" Target="https://www.hindustanpetroleum.com/documents/pdf/HPCL%20Annual%20Report%202019-2020.pdf" TargetMode="External"/><Relationship Id="rId145" Type="http://schemas.openxmlformats.org/officeDocument/2006/relationships/hyperlink" Target="https://www.hindustanpetroleum.com/documents/pdf/HPCL%20Annual%20Report%202019-2020.pdf" TargetMode="External"/><Relationship Id="rId153" Type="http://schemas.openxmlformats.org/officeDocument/2006/relationships/hyperlink" Target="https://www.hindustanpetroleum.com/documents/pdf/HP_RPT_Policy.pdf" TargetMode="External"/><Relationship Id="rId1" Type="http://schemas.openxmlformats.org/officeDocument/2006/relationships/hyperlink" Target="https://www.hindustanpetroleum.com/documents/pdf/HPCL%20Annual%20Report%202019-2020.pdf" TargetMode="External"/><Relationship Id="rId6" Type="http://schemas.openxmlformats.org/officeDocument/2006/relationships/hyperlink" Target="https://www.hindustanpetroleum.com/67th%20AGM.pdf" TargetMode="External"/><Relationship Id="rId15" Type="http://schemas.openxmlformats.org/officeDocument/2006/relationships/hyperlink" Target="https://www.hindustanpetroleum.com/67th%20AGM.pdf" TargetMode="External"/><Relationship Id="rId23" Type="http://schemas.openxmlformats.org/officeDocument/2006/relationships/hyperlink" Target="https://www.hindustanpetroleum.com/67th%20AGM.pdf" TargetMode="External"/><Relationship Id="rId28" Type="http://schemas.openxmlformats.org/officeDocument/2006/relationships/hyperlink" Target="https://www.hindustanpetroleum.com/67th%20AGM.pdf" TargetMode="External"/><Relationship Id="rId36" Type="http://schemas.openxmlformats.org/officeDocument/2006/relationships/hyperlink" Target="https://www.hindustanpetroleum.com/67th%20AGM.pdf" TargetMode="External"/><Relationship Id="rId49" Type="http://schemas.openxmlformats.org/officeDocument/2006/relationships/hyperlink" Target="https://www.hindustanpetroleum.com/67th%20AGM.pdf" TargetMode="External"/><Relationship Id="rId57" Type="http://schemas.openxmlformats.org/officeDocument/2006/relationships/hyperlink" Target="https://www.hindustanpetroleum.com/67th%20AGM.pdf" TargetMode="External"/><Relationship Id="rId106" Type="http://schemas.openxmlformats.org/officeDocument/2006/relationships/hyperlink" Target="https://www.hindustanpetroleum.com/67th%20AGM.pdf" TargetMode="External"/><Relationship Id="rId114" Type="http://schemas.openxmlformats.org/officeDocument/2006/relationships/hyperlink" Target="https://www.hindustanpetroleum.com/67th%20AGM.pdf" TargetMode="External"/><Relationship Id="rId119" Type="http://schemas.openxmlformats.org/officeDocument/2006/relationships/hyperlink" Target="https://www.hindustanpetroleum.com/documents/pdf/HPCL%20Annual%20Report%202019-2020.pdf" TargetMode="External"/><Relationship Id="rId127" Type="http://schemas.openxmlformats.org/officeDocument/2006/relationships/hyperlink" Target="https://www.hindustanpetroleum.com/documents/pdf/HPCL%20Annual%20Report%202019-2020.pdf" TargetMode="External"/><Relationship Id="rId10" Type="http://schemas.openxmlformats.org/officeDocument/2006/relationships/hyperlink" Target="https://www.hindustanpetroleum.com/67th%20AGM.pdf" TargetMode="External"/><Relationship Id="rId31" Type="http://schemas.openxmlformats.org/officeDocument/2006/relationships/hyperlink" Target="https://www.hindustanpetroleum.com/documents/pdf/HPCL%20Annual%20Report%202019-2020.pdf" TargetMode="External"/><Relationship Id="rId44" Type="http://schemas.openxmlformats.org/officeDocument/2006/relationships/hyperlink" Target="https://www.hindustanpetroleum.com/documents/pdf/HPCL%20Annual%20Report%202019-2020.pdf" TargetMode="External"/><Relationship Id="rId52" Type="http://schemas.openxmlformats.org/officeDocument/2006/relationships/hyperlink" Target="https://www.hindustanpetroleum.com/documents/pdf/HPCL%20Annual%20Report%202019-2020.pdf" TargetMode="External"/><Relationship Id="rId60" Type="http://schemas.openxmlformats.org/officeDocument/2006/relationships/hyperlink" Target="https://www.hindustanpetroleum.com/67th%20AGM.pdf" TargetMode="External"/><Relationship Id="rId65" Type="http://schemas.openxmlformats.org/officeDocument/2006/relationships/hyperlink" Target="https://www.hindustanpetroleum.com/67th%20AGM.pdf" TargetMode="External"/><Relationship Id="rId73" Type="http://schemas.openxmlformats.org/officeDocument/2006/relationships/hyperlink" Target="https://www.hindustanpetroleum.com/67th%20AGM.pdf" TargetMode="External"/><Relationship Id="rId78" Type="http://schemas.openxmlformats.org/officeDocument/2006/relationships/hyperlink" Target="https://www.hindustanpetroleum.com/documents/pdf/HP_RPT_Policy.pdf" TargetMode="External"/><Relationship Id="rId81" Type="http://schemas.openxmlformats.org/officeDocument/2006/relationships/hyperlink" Target="https://www.hindustanpetroleum.com/67th%20AGM.pdf" TargetMode="External"/><Relationship Id="rId86" Type="http://schemas.openxmlformats.org/officeDocument/2006/relationships/hyperlink" Target="https://www.hindustanpetroleum.com/67th%20AGM.pdf" TargetMode="External"/><Relationship Id="rId94" Type="http://schemas.openxmlformats.org/officeDocument/2006/relationships/hyperlink" Target="https://www.hindustanpetroleum.com/documents/pdf/HPCL%20Annual%20Report%202019-2020.pdf" TargetMode="External"/><Relationship Id="rId99" Type="http://schemas.openxmlformats.org/officeDocument/2006/relationships/hyperlink" Target="https://www.hindustanpetroleum.com/documents/pdf/HPCL%20Annual%20Report%202019-2020.pdf" TargetMode="External"/><Relationship Id="rId101" Type="http://schemas.openxmlformats.org/officeDocument/2006/relationships/hyperlink" Target="https://www.hindustanpetroleum.com/documents/pdf/HPCL%20Annual%20Report%202019-2020.pdf" TargetMode="External"/><Relationship Id="rId122" Type="http://schemas.openxmlformats.org/officeDocument/2006/relationships/hyperlink" Target="https://www.hindustanpetroleum.com/67th%20AGM.pdf" TargetMode="External"/><Relationship Id="rId130" Type="http://schemas.openxmlformats.org/officeDocument/2006/relationships/hyperlink" Target="https://www.hindustanpetroleum.com/67th%20AGM.pdf" TargetMode="External"/><Relationship Id="rId135" Type="http://schemas.openxmlformats.org/officeDocument/2006/relationships/hyperlink" Target="https://www.hindustanpetroleum.com/documents/pdf/HPCL%20Annual%20Report%202019-2020.pdf" TargetMode="External"/><Relationship Id="rId143" Type="http://schemas.openxmlformats.org/officeDocument/2006/relationships/hyperlink" Target="https://www.hindustanpetroleum.com/67th%20AGM.pdf" TargetMode="External"/><Relationship Id="rId148" Type="http://schemas.openxmlformats.org/officeDocument/2006/relationships/hyperlink" Target="https://www.hindustanpetroleum.com/67th%20AGM.pdf" TargetMode="External"/><Relationship Id="rId151" Type="http://schemas.openxmlformats.org/officeDocument/2006/relationships/hyperlink" Target="https://www.hindustanpetroleum.com/66th%20AGM.pdf%20/" TargetMode="External"/><Relationship Id="rId4" Type="http://schemas.openxmlformats.org/officeDocument/2006/relationships/hyperlink" Target="https://www.hindustanpetroleum.com/documents/pdf/HP_RPT_Policy.pdf" TargetMode="External"/><Relationship Id="rId9" Type="http://schemas.openxmlformats.org/officeDocument/2006/relationships/hyperlink" Target="https://www.hindustanpetroleum.com/documents/pdf/HPCL%20Annual%20Report%202019-2020.pdf" TargetMode="External"/><Relationship Id="rId13" Type="http://schemas.openxmlformats.org/officeDocument/2006/relationships/hyperlink" Target="https://www.hindustanpetroleum.com/documents/pdf/HPCL%20Annual%20Report%202019-2020.pdf" TargetMode="External"/><Relationship Id="rId18" Type="http://schemas.openxmlformats.org/officeDocument/2006/relationships/hyperlink" Target="https://www.hindustanpetroleum.com/67th%20AGM.pdf" TargetMode="External"/><Relationship Id="rId39" Type="http://schemas.openxmlformats.org/officeDocument/2006/relationships/hyperlink" Target="https://www.hindustanpetroleum.com/67th%20AGM.pdf" TargetMode="External"/><Relationship Id="rId109" Type="http://schemas.openxmlformats.org/officeDocument/2006/relationships/hyperlink" Target="https://www.hindustanpetroleum.com/67th%20AGM.pdf" TargetMode="External"/><Relationship Id="rId34" Type="http://schemas.openxmlformats.org/officeDocument/2006/relationships/hyperlink" Target="https://www.hindustanpetroleum.com/67th%20AGM.pdf" TargetMode="External"/><Relationship Id="rId50" Type="http://schemas.openxmlformats.org/officeDocument/2006/relationships/hyperlink" Target="https://www.hindustanpetroleum.com/documents/pdf/HPCL%20Annual%20Report%202019-2020.pdf" TargetMode="External"/><Relationship Id="rId55" Type="http://schemas.openxmlformats.org/officeDocument/2006/relationships/hyperlink" Target="https://www.hindustanpetroleum.com/67th%20AGM.pdf" TargetMode="External"/><Relationship Id="rId76" Type="http://schemas.openxmlformats.org/officeDocument/2006/relationships/hyperlink" Target="https://www.hindustanpetroleum.com/documents/pdf/HPCL%20Annual%20Report%202019-2020.pdf" TargetMode="External"/><Relationship Id="rId97" Type="http://schemas.openxmlformats.org/officeDocument/2006/relationships/hyperlink" Target="https://www.hindustanpetroleum.com/documents/pdf/HPCL%20Annual%20Report%202019-2020.pdf" TargetMode="External"/><Relationship Id="rId104" Type="http://schemas.openxmlformats.org/officeDocument/2006/relationships/hyperlink" Target="https://www.hindustanpetroleum.com/67th%20AGM.pdf" TargetMode="External"/><Relationship Id="rId120" Type="http://schemas.openxmlformats.org/officeDocument/2006/relationships/hyperlink" Target="https://www.hindustanpetroleum.com/67th%20AGM.pdf" TargetMode="External"/><Relationship Id="rId125" Type="http://schemas.openxmlformats.org/officeDocument/2006/relationships/hyperlink" Target="https://www.hindustanpetroleum.com/documents/pdf/HPCL%20Annual%20Report%202019-2020.pdf" TargetMode="External"/><Relationship Id="rId141" Type="http://schemas.openxmlformats.org/officeDocument/2006/relationships/hyperlink" Target="https://www.hindustanpetroleum.com/documents/pdf/HPCL%20Annual%20Report%202019-2020.pdf" TargetMode="External"/><Relationship Id="rId146" Type="http://schemas.openxmlformats.org/officeDocument/2006/relationships/hyperlink" Target="https://www.hindustanpetroleum.com/67th%20AGM.pdf" TargetMode="External"/><Relationship Id="rId7" Type="http://schemas.openxmlformats.org/officeDocument/2006/relationships/hyperlink" Target="https://www.hindustanpetroleum.com/documents/pdf/HPCL%20Annual%20Report%202019-2020.pdf" TargetMode="External"/><Relationship Id="rId71" Type="http://schemas.openxmlformats.org/officeDocument/2006/relationships/hyperlink" Target="https://www.hindustanpetroleum.com/documents/pdf/HP_RPT_Policy.pdf" TargetMode="External"/><Relationship Id="rId92" Type="http://schemas.openxmlformats.org/officeDocument/2006/relationships/hyperlink" Target="https://www.hindustanpetroleum.com/documents/pdf/HPCL%20Annual%20Report%202019-2020.pdf" TargetMode="External"/><Relationship Id="rId2" Type="http://schemas.openxmlformats.org/officeDocument/2006/relationships/hyperlink" Target="https://www.hindustanpetroleum.com/67th%20AGM.pdf" TargetMode="External"/><Relationship Id="rId29" Type="http://schemas.openxmlformats.org/officeDocument/2006/relationships/hyperlink" Target="https://www.hindustanpetroleum.com/67th%20AGM.pdf" TargetMode="External"/><Relationship Id="rId24" Type="http://schemas.openxmlformats.org/officeDocument/2006/relationships/hyperlink" Target="https://www.hindustanpetroleum.com/documents/pdf/HPCL%20Annual%20Report%202019-2020.pdf" TargetMode="External"/><Relationship Id="rId40" Type="http://schemas.openxmlformats.org/officeDocument/2006/relationships/hyperlink" Target="https://www.hindustanpetroleum.com/documents/pdf/HPCL%20Annual%20Report%202019-2020.pdf" TargetMode="External"/><Relationship Id="rId45" Type="http://schemas.openxmlformats.org/officeDocument/2006/relationships/hyperlink" Target="https://www.hindustanpetroleum.com/67th%20AGM.pdf" TargetMode="External"/><Relationship Id="rId66" Type="http://schemas.openxmlformats.org/officeDocument/2006/relationships/hyperlink" Target="https://www.hindustanpetroleum.com/documents/pdf/HPCL%20Annual%20Report%202019-2020.pdf" TargetMode="External"/><Relationship Id="rId87" Type="http://schemas.openxmlformats.org/officeDocument/2006/relationships/hyperlink" Target="https://www.hindustanpetroleum.com/documents/pdf/HPCL%20Annual%20Report%202019-2020.pdf" TargetMode="External"/><Relationship Id="rId110" Type="http://schemas.openxmlformats.org/officeDocument/2006/relationships/hyperlink" Target="https://www.hindustanpetroleum.com/67th%20AGM.pdf" TargetMode="External"/><Relationship Id="rId115" Type="http://schemas.openxmlformats.org/officeDocument/2006/relationships/hyperlink" Target="https://www.hindustanpetroleum.com/67th%20AGM.pdf" TargetMode="External"/><Relationship Id="rId131" Type="http://schemas.openxmlformats.org/officeDocument/2006/relationships/hyperlink" Target="https://www.hindustanpetroleum.com/documents/pdf/HPCL%20Annual%20Report%202019-2020.pdf" TargetMode="External"/><Relationship Id="rId136" Type="http://schemas.openxmlformats.org/officeDocument/2006/relationships/hyperlink" Target="https://www.hindustanpetroleum.com/67th%20AGM.pdf" TargetMode="External"/><Relationship Id="rId61" Type="http://schemas.openxmlformats.org/officeDocument/2006/relationships/hyperlink" Target="https://www.hindustanpetroleum.com/67th%20AGM.pdf" TargetMode="External"/><Relationship Id="rId82" Type="http://schemas.openxmlformats.org/officeDocument/2006/relationships/hyperlink" Target="https://www.hindustanpetroleum.com/67th%20AGM.pdf" TargetMode="External"/><Relationship Id="rId152" Type="http://schemas.openxmlformats.org/officeDocument/2006/relationships/hyperlink" Target="https://www.hindustanpetroleum.com/documents/pdf/HPCL%20Annual%20Report%202019-2020.pdf%20/" TargetMode="External"/><Relationship Id="rId19" Type="http://schemas.openxmlformats.org/officeDocument/2006/relationships/hyperlink" Target="https://www.hindustanpetroleum.com/documents/pdf/HPCL%20Annual%20Report%202019-2020.pdf" TargetMode="External"/><Relationship Id="rId14" Type="http://schemas.openxmlformats.org/officeDocument/2006/relationships/hyperlink" Target="https://www.hindustanpetroleum.com/documents/pdf/HPCL%20Annual%20Report%202019-2020.pdf" TargetMode="External"/><Relationship Id="rId30" Type="http://schemas.openxmlformats.org/officeDocument/2006/relationships/hyperlink" Target="https://www.hindustanpetroleum.com/documents/pdf/HPCL%20Annual%20Report%202019-2020.pdf" TargetMode="External"/><Relationship Id="rId35" Type="http://schemas.openxmlformats.org/officeDocument/2006/relationships/hyperlink" Target="https://www.hindustanpetroleum.com/documents/pdf/HPCL%20Annual%20Report%202019-2020.pdf" TargetMode="External"/><Relationship Id="rId56" Type="http://schemas.openxmlformats.org/officeDocument/2006/relationships/hyperlink" Target="https://www.hindustanpetroleum.com/documents/pdf/HPCL%20Annual%20Report%202019-2020.pdf" TargetMode="External"/><Relationship Id="rId77" Type="http://schemas.openxmlformats.org/officeDocument/2006/relationships/hyperlink" Target="https://www.hindustanpetroleum.com/67th%20AGM.pdf" TargetMode="External"/><Relationship Id="rId100" Type="http://schemas.openxmlformats.org/officeDocument/2006/relationships/hyperlink" Target="https://www.hindustanpetroleum.com/documents/pdf/HPCL%20Annual%20Report%202019-2020.pdf" TargetMode="External"/><Relationship Id="rId105" Type="http://schemas.openxmlformats.org/officeDocument/2006/relationships/hyperlink" Target="https://www.hindustanpetroleum.com/67th%20AGM.pdf" TargetMode="External"/><Relationship Id="rId126" Type="http://schemas.openxmlformats.org/officeDocument/2006/relationships/hyperlink" Target="https://www.hindustanpetroleum.com/67th%20AGM.pdf" TargetMode="External"/><Relationship Id="rId147" Type="http://schemas.openxmlformats.org/officeDocument/2006/relationships/hyperlink" Target="https://www.hindustanpetroleum.com/documents/pdf/HPCL%20Annual%20Report%202019-2020.pdf" TargetMode="External"/><Relationship Id="rId8" Type="http://schemas.openxmlformats.org/officeDocument/2006/relationships/hyperlink" Target="https://www.hindustanpetroleum.com/67th%20AGM.pdf" TargetMode="External"/><Relationship Id="rId51" Type="http://schemas.openxmlformats.org/officeDocument/2006/relationships/hyperlink" Target="https://www.hindustanpetroleum.com/67th%20AGM.pdf" TargetMode="External"/><Relationship Id="rId72" Type="http://schemas.openxmlformats.org/officeDocument/2006/relationships/hyperlink" Target="https://www.hindustanpetroleum.com/documents/pdf/HPCL%20Annual%20Report%202019-2020.pdf" TargetMode="External"/><Relationship Id="rId93" Type="http://schemas.openxmlformats.org/officeDocument/2006/relationships/hyperlink" Target="https://www.hindustanpetroleum.com/documents/pdf/HPCL%20Annual%20Report%202019-2020.pdf" TargetMode="External"/><Relationship Id="rId98" Type="http://schemas.openxmlformats.org/officeDocument/2006/relationships/hyperlink" Target="https://www.hindustanpetroleum.com/documents/pdf/HPCL%20Annual%20Report%202019-2020.pdf" TargetMode="External"/><Relationship Id="rId121" Type="http://schemas.openxmlformats.org/officeDocument/2006/relationships/hyperlink" Target="https://www.hindustanpetroleum.com/documents/pdf/HPCL%20Annual%20Report%202019-2020.pdf" TargetMode="External"/><Relationship Id="rId142" Type="http://schemas.openxmlformats.org/officeDocument/2006/relationships/hyperlink" Target="https://www.hindustanpetroleum.com/67th%20AGM.pdf" TargetMode="External"/><Relationship Id="rId3" Type="http://schemas.openxmlformats.org/officeDocument/2006/relationships/hyperlink" Target="https://www.hindustanpetroleum.com/documents/pdf/HP_RPT_Policy.pdf"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hindustanpetroleum.com/documents/pdf/HPCL%20Annual%20Report%202019-2020.pdf" TargetMode="External"/><Relationship Id="rId18" Type="http://schemas.openxmlformats.org/officeDocument/2006/relationships/hyperlink" Target="https://www.hindustanpetroleum.com/67th%20AGM.pdf" TargetMode="External"/><Relationship Id="rId26" Type="http://schemas.openxmlformats.org/officeDocument/2006/relationships/hyperlink" Target="https://www.hindustanpetroleum.com/67th%20AGM.pdf" TargetMode="External"/><Relationship Id="rId39" Type="http://schemas.openxmlformats.org/officeDocument/2006/relationships/hyperlink" Target="https://www.hindustanpetroleum.com/67th%20AGM.pdf" TargetMode="External"/><Relationship Id="rId3" Type="http://schemas.openxmlformats.org/officeDocument/2006/relationships/hyperlink" Target="https://www.hindustanpetroleum.com/documents/pdf/HPCL%20Annual%20Report%202019-2020.pdf" TargetMode="External"/><Relationship Id="rId21" Type="http://schemas.openxmlformats.org/officeDocument/2006/relationships/hyperlink" Target="https://www.hindustanpetroleum.com/67th%20AGM.pdf" TargetMode="External"/><Relationship Id="rId34" Type="http://schemas.openxmlformats.org/officeDocument/2006/relationships/hyperlink" Target="https://www.hindustanpetroleum.com/67th%20AGM.pdf" TargetMode="External"/><Relationship Id="rId42" Type="http://schemas.openxmlformats.org/officeDocument/2006/relationships/hyperlink" Target="https://www.hindustanpetroleum.com/documents/pdf/HPCL%20Annual%20Report%202019-2020.pdf" TargetMode="External"/><Relationship Id="rId47" Type="http://schemas.openxmlformats.org/officeDocument/2006/relationships/hyperlink" Target="https://www.hindustanpetroleum.com/67th%20AGM.pdf" TargetMode="External"/><Relationship Id="rId50" Type="http://schemas.openxmlformats.org/officeDocument/2006/relationships/hyperlink" Target="https://www.hindustanpetroleum.com/67th%20AGM.pdf" TargetMode="External"/><Relationship Id="rId7" Type="http://schemas.openxmlformats.org/officeDocument/2006/relationships/hyperlink" Target="https://www.hindustanpetroleum.com/documents/pdf/HPCL%20Annual%20Report%202019-2020.pdf" TargetMode="External"/><Relationship Id="rId12" Type="http://schemas.openxmlformats.org/officeDocument/2006/relationships/hyperlink" Target="https://www.hindustanpetroleum.com/documents/pdf/HPCL%20Annual%20Report%202019-2020.pdf" TargetMode="External"/><Relationship Id="rId17" Type="http://schemas.openxmlformats.org/officeDocument/2006/relationships/hyperlink" Target="https://www.hindustanpetroleum.com/67th%20AGM.pdf" TargetMode="External"/><Relationship Id="rId25" Type="http://schemas.openxmlformats.org/officeDocument/2006/relationships/hyperlink" Target="https://www.hindustanpetroleum.com/67th%20AGM.pdf" TargetMode="External"/><Relationship Id="rId33" Type="http://schemas.openxmlformats.org/officeDocument/2006/relationships/hyperlink" Target="https://www.hindustanpetroleum.com/67th%20AGM.pdf" TargetMode="External"/><Relationship Id="rId38" Type="http://schemas.openxmlformats.org/officeDocument/2006/relationships/hyperlink" Target="https://www.hindustanpetroleum.com/documents/pdf/HPCL%20Annual%20Report%202019-2020.pdf" TargetMode="External"/><Relationship Id="rId46" Type="http://schemas.openxmlformats.org/officeDocument/2006/relationships/hyperlink" Target="https://www.hindustanpetroleum.com/documents/pdf/HPCL%20Annual%20Report%202019-2020.pdf" TargetMode="External"/><Relationship Id="rId2" Type="http://schemas.openxmlformats.org/officeDocument/2006/relationships/hyperlink" Target="https://www.hindustanpetroleum.com/documents/pdf/HPCL%20Annual%20Report%202019-2020.pdf" TargetMode="External"/><Relationship Id="rId16" Type="http://schemas.openxmlformats.org/officeDocument/2006/relationships/hyperlink" Target="https://www.hindustanpetroleum.com/67th%20AGM.pdf" TargetMode="External"/><Relationship Id="rId20" Type="http://schemas.openxmlformats.org/officeDocument/2006/relationships/hyperlink" Target="https://www.hindustanpetroleum.com/67th%20AGM.pdf" TargetMode="External"/><Relationship Id="rId29" Type="http://schemas.openxmlformats.org/officeDocument/2006/relationships/hyperlink" Target="https://www.hindustanpetroleum.com/67th%20AGM.pdf" TargetMode="External"/><Relationship Id="rId41" Type="http://schemas.openxmlformats.org/officeDocument/2006/relationships/hyperlink" Target="https://www.hindustanpetroleum.com/67th%20AGM.pdf" TargetMode="External"/><Relationship Id="rId1" Type="http://schemas.openxmlformats.org/officeDocument/2006/relationships/hyperlink" Target="https://www.hindustanpetroleum.com/documents/pdf/HPCL%20Annual%20Report%202019-2020.pdf" TargetMode="External"/><Relationship Id="rId6" Type="http://schemas.openxmlformats.org/officeDocument/2006/relationships/hyperlink" Target="https://www.hindustanpetroleum.com/documents/pdf/HPCL%20Annual%20Report%202019-2020.pdf" TargetMode="External"/><Relationship Id="rId11" Type="http://schemas.openxmlformats.org/officeDocument/2006/relationships/hyperlink" Target="https://www.hindustanpetroleum.com/documents/pdf/HPCL%20Annual%20Report%202019-2020.pdf" TargetMode="External"/><Relationship Id="rId24" Type="http://schemas.openxmlformats.org/officeDocument/2006/relationships/hyperlink" Target="https://www.hindustanpetroleum.com/67th%20AGM.pdf" TargetMode="External"/><Relationship Id="rId32" Type="http://schemas.openxmlformats.org/officeDocument/2006/relationships/hyperlink" Target="https://www.hindustanpetroleum.com/documents/pdf/HPCL%20Annual%20Report%202019-2020.pdf" TargetMode="External"/><Relationship Id="rId37" Type="http://schemas.openxmlformats.org/officeDocument/2006/relationships/hyperlink" Target="https://www.hindustanpetroleum.com/documents/pdf/HPCL%20Annual%20Report%202019-2020.pdf" TargetMode="External"/><Relationship Id="rId40" Type="http://schemas.openxmlformats.org/officeDocument/2006/relationships/hyperlink" Target="https://www.hindustanpetroleum.com/67th%20AGM.pdf" TargetMode="External"/><Relationship Id="rId45" Type="http://schemas.openxmlformats.org/officeDocument/2006/relationships/hyperlink" Target="https://www.hindustanpetroleum.com/documents/pdf/HPCL%20Annual%20Report%202019-2020.pdf" TargetMode="External"/><Relationship Id="rId53" Type="http://schemas.openxmlformats.org/officeDocument/2006/relationships/printerSettings" Target="../printerSettings/printerSettings2.bin"/><Relationship Id="rId5" Type="http://schemas.openxmlformats.org/officeDocument/2006/relationships/hyperlink" Target="https://www.hindustanpetroleum.com/documents/pdf/HPCL%20Annual%20Report%202019-2020.pdf" TargetMode="External"/><Relationship Id="rId15" Type="http://schemas.openxmlformats.org/officeDocument/2006/relationships/hyperlink" Target="https://www.hindustanpetroleum.com/documents/pdf/HPCL%20Annual%20Report%202019-2020.pdf" TargetMode="External"/><Relationship Id="rId23" Type="http://schemas.openxmlformats.org/officeDocument/2006/relationships/hyperlink" Target="https://www.hindustanpetroleum.com/67th%20AGM.pdf" TargetMode="External"/><Relationship Id="rId28" Type="http://schemas.openxmlformats.org/officeDocument/2006/relationships/hyperlink" Target="https://www.hindustanpetroleum.com/67th%20AGM.pdf" TargetMode="External"/><Relationship Id="rId36" Type="http://schemas.openxmlformats.org/officeDocument/2006/relationships/hyperlink" Target="https://www.hindustanpetroleum.com/67th%20AGM.pdf" TargetMode="External"/><Relationship Id="rId49" Type="http://schemas.openxmlformats.org/officeDocument/2006/relationships/hyperlink" Target="https://www.hindustanpetroleum.com/67th%20AGM.pdf" TargetMode="External"/><Relationship Id="rId10" Type="http://schemas.openxmlformats.org/officeDocument/2006/relationships/hyperlink" Target="https://www.hindustanpetroleum.com/documents/pdf/HPCL%20Annual%20Report%202019-2020.pdf" TargetMode="External"/><Relationship Id="rId19" Type="http://schemas.openxmlformats.org/officeDocument/2006/relationships/hyperlink" Target="https://www.hindustanpetroleum.com/67th%20AGM.pdf" TargetMode="External"/><Relationship Id="rId31" Type="http://schemas.openxmlformats.org/officeDocument/2006/relationships/hyperlink" Target="https://www.hindustanpetroleum.com/documents/pdf/HPCL%20Annual%20Report%202019-2020.pdf" TargetMode="External"/><Relationship Id="rId44" Type="http://schemas.openxmlformats.org/officeDocument/2006/relationships/hyperlink" Target="https://www.hindustanpetroleum.com/documents/pdf/HPCL%20Annual%20Report%202019-2020.pdf" TargetMode="External"/><Relationship Id="rId52" Type="http://schemas.openxmlformats.org/officeDocument/2006/relationships/hyperlink" Target="https://www.hindustanpetroleum.com/documents/pdf/HPCL%20Annual%20Report%202019-2020.pdf" TargetMode="External"/><Relationship Id="rId4" Type="http://schemas.openxmlformats.org/officeDocument/2006/relationships/hyperlink" Target="https://www.hindustanpetroleum.com/documents/pdf/HPCL%20Annual%20Report%202019-2020.pdf" TargetMode="External"/><Relationship Id="rId9" Type="http://schemas.openxmlformats.org/officeDocument/2006/relationships/hyperlink" Target="https://www.hindustanpetroleum.com/documents/pdf/HPCL%20Annual%20Report%202019-2020.pdf" TargetMode="External"/><Relationship Id="rId14" Type="http://schemas.openxmlformats.org/officeDocument/2006/relationships/hyperlink" Target="https://www.hindustanpetroleum.com/documents/pdf/HPCL%20Annual%20Report%202019-2020.pdf" TargetMode="External"/><Relationship Id="rId22" Type="http://schemas.openxmlformats.org/officeDocument/2006/relationships/hyperlink" Target="https://www.hindustanpetroleum.com/67th%20AGM.pdf" TargetMode="External"/><Relationship Id="rId27" Type="http://schemas.openxmlformats.org/officeDocument/2006/relationships/hyperlink" Target="https://www.hindustanpetroleum.com/67th%20AGM.pdf" TargetMode="External"/><Relationship Id="rId30" Type="http://schemas.openxmlformats.org/officeDocument/2006/relationships/hyperlink" Target="https://www.hindustanpetroleum.com/documents/pdf/HPCL%20Annual%20Report%202019-2020.pdf" TargetMode="External"/><Relationship Id="rId35" Type="http://schemas.openxmlformats.org/officeDocument/2006/relationships/hyperlink" Target="https://www.hindustanpetroleum.com/documents/pdf/HPCL%20Annual%20Report%202019-2020.pdf" TargetMode="External"/><Relationship Id="rId43" Type="http://schemas.openxmlformats.org/officeDocument/2006/relationships/hyperlink" Target="https://www.hindustanpetroleum.com/67th%20AGM.pdf" TargetMode="External"/><Relationship Id="rId48" Type="http://schemas.openxmlformats.org/officeDocument/2006/relationships/hyperlink" Target="https://www.hindustanpetroleum.com/67th%20AGM.pdf" TargetMode="External"/><Relationship Id="rId8" Type="http://schemas.openxmlformats.org/officeDocument/2006/relationships/hyperlink" Target="https://www.hindustanpetroleum.com/documents/pdf/HPCL%20Annual%20Report%202019-2020.pdf" TargetMode="External"/><Relationship Id="rId51" Type="http://schemas.openxmlformats.org/officeDocument/2006/relationships/hyperlink" Target="https://www.hindustanpetroleum.com/documents/pdf/HPCL%20Annual%20Report%202019-2020.pdf"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hindustanpetroleum.com/67th%20AGM.pdf" TargetMode="External"/><Relationship Id="rId13" Type="http://schemas.openxmlformats.org/officeDocument/2006/relationships/hyperlink" Target="https://www.hindustanpetroleum.com/documents/pdf/HPCL%20Annual%20Report%202019-2020.pdf" TargetMode="External"/><Relationship Id="rId18" Type="http://schemas.openxmlformats.org/officeDocument/2006/relationships/hyperlink" Target="https://www.hindustanpetroleum.com/67th%20AGM.pdf" TargetMode="External"/><Relationship Id="rId3" Type="http://schemas.openxmlformats.org/officeDocument/2006/relationships/hyperlink" Target="https://www.hindustanpetroleum.com/documents/pdf/HPCL%20Annual%20Report%202019-2020.pdf" TargetMode="External"/><Relationship Id="rId7" Type="http://schemas.openxmlformats.org/officeDocument/2006/relationships/hyperlink" Target="https://www.hindustanpetroleum.com/67th%20AGM.pdf" TargetMode="External"/><Relationship Id="rId12" Type="http://schemas.openxmlformats.org/officeDocument/2006/relationships/hyperlink" Target="https://www.hindustanpetroleum.com/documents/pdf/HPCL%20Annual%20Report%202019-2020.pdf" TargetMode="External"/><Relationship Id="rId17" Type="http://schemas.openxmlformats.org/officeDocument/2006/relationships/hyperlink" Target="https://www.hindustanpetroleum.com/67th%20AGM.pdf" TargetMode="External"/><Relationship Id="rId2" Type="http://schemas.openxmlformats.org/officeDocument/2006/relationships/hyperlink" Target="https://www.hindustanpetroleum.com/documents/pdf/HPCL%20Annual%20Report%202019-2020.pdf" TargetMode="External"/><Relationship Id="rId16" Type="http://schemas.openxmlformats.org/officeDocument/2006/relationships/hyperlink" Target="https://www.hindustanpetroleum.com/67th%20AGM.pdf" TargetMode="External"/><Relationship Id="rId20" Type="http://schemas.openxmlformats.org/officeDocument/2006/relationships/printerSettings" Target="../printerSettings/printerSettings3.bin"/><Relationship Id="rId1" Type="http://schemas.openxmlformats.org/officeDocument/2006/relationships/hyperlink" Target="https://www.hindustanpetroleum.com/documents/pdf/HPCL%20Annual%20Report%202019-2020.pdf" TargetMode="External"/><Relationship Id="rId6" Type="http://schemas.openxmlformats.org/officeDocument/2006/relationships/hyperlink" Target="https://www.hindustanpetroleum.com/67th%20AGM.pdf" TargetMode="External"/><Relationship Id="rId11" Type="http://schemas.openxmlformats.org/officeDocument/2006/relationships/hyperlink" Target="https://www.hindustanpetroleum.com/67th%20AGM.pdf" TargetMode="External"/><Relationship Id="rId5" Type="http://schemas.openxmlformats.org/officeDocument/2006/relationships/hyperlink" Target="https://www.hindustanpetroleum.com/67th%20AGM.pdf" TargetMode="External"/><Relationship Id="rId15" Type="http://schemas.openxmlformats.org/officeDocument/2006/relationships/hyperlink" Target="https://www.hindustanpetroleum.com/documents/pdf/HPCL%20Annual%20Report%202019-2020.pdf" TargetMode="External"/><Relationship Id="rId10" Type="http://schemas.openxmlformats.org/officeDocument/2006/relationships/hyperlink" Target="https://www.hindustanpetroleum.com/67th%20AGM.pdf" TargetMode="External"/><Relationship Id="rId19" Type="http://schemas.openxmlformats.org/officeDocument/2006/relationships/hyperlink" Target="https://www.hindustanpetroleum.com/documents/pdf/HPCL%20Annual%20Report%202019-2020.pdf" TargetMode="External"/><Relationship Id="rId4" Type="http://schemas.openxmlformats.org/officeDocument/2006/relationships/hyperlink" Target="https://www.hindustanpetroleum.com/documents/pdf/HPCL%20Annual%20Report%202019-2020.pdf" TargetMode="External"/><Relationship Id="rId9" Type="http://schemas.openxmlformats.org/officeDocument/2006/relationships/hyperlink" Target="https://www.hindustanpetroleum.com/documents/pdf/HPCL%20Annual%20Report%202019-2020.pdf" TargetMode="External"/><Relationship Id="rId14" Type="http://schemas.openxmlformats.org/officeDocument/2006/relationships/hyperlink" Target="https://www.hindustanpetroleum.com/documents/pdf/HPCL%20Annual%20Report%202019-2020.pdf"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tabSelected="1" workbookViewId="0">
      <selection activeCell="K24" sqref="K24"/>
    </sheetView>
  </sheetViews>
  <sheetFormatPr defaultRowHeight="15.75"/>
  <sheetData>
    <row r="1" spans="1:14" ht="16.5" thickBot="1">
      <c r="A1" s="11" t="s">
        <v>13</v>
      </c>
      <c r="B1" s="11" t="s">
        <v>880</v>
      </c>
      <c r="C1" s="11" t="s">
        <v>665</v>
      </c>
      <c r="D1" s="11" t="s">
        <v>666</v>
      </c>
      <c r="E1" s="24" t="s">
        <v>667</v>
      </c>
      <c r="F1" s="11" t="s">
        <v>664</v>
      </c>
      <c r="G1" s="11" t="s">
        <v>877</v>
      </c>
      <c r="H1" s="11" t="s">
        <v>876</v>
      </c>
      <c r="I1" s="30" t="s">
        <v>878</v>
      </c>
      <c r="J1" s="30" t="s">
        <v>879</v>
      </c>
      <c r="K1" s="30" t="s">
        <v>872</v>
      </c>
      <c r="L1" s="30" t="s">
        <v>873</v>
      </c>
      <c r="M1" s="30" t="s">
        <v>874</v>
      </c>
      <c r="N1" s="30" t="s">
        <v>875</v>
      </c>
    </row>
    <row r="2" spans="1:14" ht="16.5" thickBot="1">
      <c r="A2" s="1" t="s">
        <v>923</v>
      </c>
      <c r="B2" s="1" t="s">
        <v>924</v>
      </c>
      <c r="C2" s="1">
        <v>94103</v>
      </c>
      <c r="D2" s="1">
        <v>19209</v>
      </c>
      <c r="E2" s="1" t="s">
        <v>714</v>
      </c>
      <c r="F2" s="1" t="s">
        <v>925</v>
      </c>
      <c r="G2" s="1" t="s">
        <v>926</v>
      </c>
      <c r="H2" s="1" t="s">
        <v>1010</v>
      </c>
      <c r="I2" s="83">
        <v>2892551</v>
      </c>
      <c r="J2" s="141">
        <v>2986213.2</v>
      </c>
      <c r="K2" s="65">
        <v>16</v>
      </c>
      <c r="L2" s="65">
        <v>14</v>
      </c>
      <c r="M2" s="29">
        <v>7</v>
      </c>
      <c r="N2" s="29">
        <v>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'[1]NIC industry'!#REF!</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47"/>
  <sheetViews>
    <sheetView topLeftCell="A67" zoomScale="85" zoomScaleNormal="85" workbookViewId="0">
      <selection sqref="A1:XFD18"/>
    </sheetView>
  </sheetViews>
  <sheetFormatPr defaultColWidth="10.75" defaultRowHeight="15.75"/>
  <cols>
    <col min="1" max="1" width="7.75" style="16" customWidth="1"/>
    <col min="2" max="2" width="16.75" style="16" customWidth="1"/>
    <col min="3" max="3" width="22.25" style="16" customWidth="1"/>
    <col min="4" max="4" width="20" style="153" customWidth="1"/>
    <col min="5" max="5" width="36.75" style="153" customWidth="1"/>
    <col min="6" max="6" width="10.75" style="16"/>
    <col min="7" max="7" width="12.25" style="16" customWidth="1"/>
    <col min="8" max="8" width="13.25" style="16" customWidth="1"/>
    <col min="9" max="9" width="20" style="16" customWidth="1"/>
    <col min="10" max="10" width="11.75" style="38" customWidth="1"/>
    <col min="11" max="11" width="29.25" style="16" customWidth="1"/>
    <col min="12" max="12" width="24.25" style="16" customWidth="1"/>
    <col min="13" max="13" width="12" style="16" customWidth="1"/>
    <col min="14" max="14" width="14.25" style="16" customWidth="1"/>
    <col min="15" max="15" width="27.5" style="16" customWidth="1"/>
    <col min="16" max="16" width="23" style="16" customWidth="1"/>
    <col min="17" max="17" width="15.75" style="16" customWidth="1"/>
    <col min="18" max="18" width="17.25" style="16" customWidth="1"/>
    <col min="19" max="19" width="17.75" style="16" customWidth="1"/>
    <col min="20" max="20" width="14.25" style="16" customWidth="1"/>
    <col min="21" max="21" width="25.5" style="16" bestFit="1" customWidth="1"/>
    <col min="22" max="22" width="32.75" style="71" customWidth="1"/>
    <col min="23" max="23" width="33.75" style="16" customWidth="1"/>
    <col min="24" max="24" width="34" style="16" customWidth="1"/>
    <col min="25" max="25" width="34.5" style="16" customWidth="1"/>
    <col min="26" max="26" width="21.25" customWidth="1"/>
    <col min="27" max="27" width="23.5" style="16" customWidth="1"/>
    <col min="28" max="28" width="25" style="16" customWidth="1"/>
    <col min="29" max="29" width="10.75" style="16"/>
    <col min="30" max="30" width="20.5" style="16" customWidth="1"/>
    <col min="31" max="31" width="29.75" style="16" customWidth="1"/>
    <col min="32" max="32" width="61.5" style="16" customWidth="1"/>
    <col min="33" max="16384" width="10.75" style="16"/>
  </cols>
  <sheetData>
    <row r="1" spans="1:32" s="18" customFormat="1">
      <c r="A1" s="17" t="s">
        <v>4</v>
      </c>
      <c r="B1" s="17" t="s">
        <v>6</v>
      </c>
      <c r="C1" s="17" t="s">
        <v>5</v>
      </c>
      <c r="D1" s="161" t="s">
        <v>1</v>
      </c>
      <c r="E1" s="154" t="s">
        <v>653</v>
      </c>
      <c r="F1" s="93" t="s">
        <v>8</v>
      </c>
      <c r="G1" s="93" t="s">
        <v>9</v>
      </c>
      <c r="H1" s="93" t="s">
        <v>661</v>
      </c>
      <c r="I1" s="94" t="s">
        <v>652</v>
      </c>
      <c r="J1" s="94" t="s">
        <v>921</v>
      </c>
      <c r="K1" s="95" t="s">
        <v>10</v>
      </c>
      <c r="L1" s="95" t="s">
        <v>2</v>
      </c>
      <c r="M1" s="95" t="s">
        <v>3</v>
      </c>
      <c r="N1" s="95" t="s">
        <v>11</v>
      </c>
      <c r="O1" s="95" t="s">
        <v>659</v>
      </c>
      <c r="P1" s="94" t="s">
        <v>658</v>
      </c>
      <c r="Q1" s="94" t="s">
        <v>860</v>
      </c>
      <c r="R1" s="94" t="s">
        <v>861</v>
      </c>
      <c r="S1" s="94" t="s">
        <v>862</v>
      </c>
      <c r="T1" s="94" t="s">
        <v>863</v>
      </c>
      <c r="U1" s="94" t="s">
        <v>12</v>
      </c>
      <c r="V1" s="96" t="s">
        <v>886</v>
      </c>
      <c r="W1" s="96" t="s">
        <v>887</v>
      </c>
      <c r="X1" s="96" t="s">
        <v>888</v>
      </c>
      <c r="Y1" s="96" t="s">
        <v>889</v>
      </c>
      <c r="Z1" s="96" t="s">
        <v>890</v>
      </c>
      <c r="AA1" s="96" t="s">
        <v>891</v>
      </c>
      <c r="AB1" s="96" t="s">
        <v>892</v>
      </c>
      <c r="AD1" s="186" t="s">
        <v>904</v>
      </c>
      <c r="AE1" s="187"/>
      <c r="AF1" s="188"/>
    </row>
    <row r="2" spans="1:32" ht="15" customHeight="1" thickBot="1">
      <c r="A2" s="19" t="s">
        <v>14</v>
      </c>
      <c r="B2" s="20" t="s">
        <v>228</v>
      </c>
      <c r="C2" s="3" t="s">
        <v>15</v>
      </c>
      <c r="D2" s="155" t="s">
        <v>243</v>
      </c>
      <c r="E2" s="155" t="s">
        <v>435</v>
      </c>
      <c r="F2" s="21" t="s">
        <v>633</v>
      </c>
      <c r="G2" s="22" t="s">
        <v>642</v>
      </c>
      <c r="H2" s="21" t="s">
        <v>662</v>
      </c>
      <c r="I2" s="21" t="s">
        <v>655</v>
      </c>
      <c r="J2" s="97">
        <v>43921</v>
      </c>
      <c r="K2" s="21" t="s">
        <v>933</v>
      </c>
      <c r="L2" s="99" t="s">
        <v>928</v>
      </c>
      <c r="M2" s="21">
        <v>49</v>
      </c>
      <c r="N2" s="97">
        <v>44067</v>
      </c>
      <c r="O2" s="105" t="s">
        <v>1035</v>
      </c>
      <c r="P2" s="21" t="s">
        <v>866</v>
      </c>
      <c r="Q2" s="21" t="s">
        <v>865</v>
      </c>
      <c r="R2" s="21" t="s">
        <v>866</v>
      </c>
      <c r="S2" s="21" t="s">
        <v>866</v>
      </c>
      <c r="T2" s="21" t="s">
        <v>1008</v>
      </c>
      <c r="U2" s="21" t="s">
        <v>1034</v>
      </c>
      <c r="V2" s="21" t="s">
        <v>865</v>
      </c>
      <c r="W2" s="21"/>
      <c r="X2" s="21"/>
      <c r="Y2" s="21"/>
      <c r="Z2" s="98"/>
      <c r="AA2" s="98"/>
      <c r="AB2" s="98"/>
      <c r="AD2" s="50"/>
      <c r="AE2" s="50"/>
      <c r="AF2" s="50"/>
    </row>
    <row r="3" spans="1:32" ht="15" customHeight="1" thickBot="1">
      <c r="A3" s="19" t="s">
        <v>14</v>
      </c>
      <c r="B3" s="20" t="s">
        <v>228</v>
      </c>
      <c r="C3" s="3" t="s">
        <v>16</v>
      </c>
      <c r="D3" s="155" t="s">
        <v>244</v>
      </c>
      <c r="E3" s="155" t="s">
        <v>436</v>
      </c>
      <c r="F3" s="21" t="s">
        <v>633</v>
      </c>
      <c r="G3" s="22" t="s">
        <v>642</v>
      </c>
      <c r="H3" s="21" t="s">
        <v>662</v>
      </c>
      <c r="I3" s="21"/>
      <c r="J3" s="97">
        <v>43921</v>
      </c>
      <c r="K3" s="21"/>
      <c r="L3" s="21"/>
      <c r="M3" s="21"/>
      <c r="N3" s="21"/>
      <c r="O3" s="21"/>
      <c r="P3" s="21" t="s">
        <v>866</v>
      </c>
      <c r="Q3" s="21" t="s">
        <v>866</v>
      </c>
      <c r="R3" s="21" t="s">
        <v>866</v>
      </c>
      <c r="S3" s="21" t="s">
        <v>866</v>
      </c>
      <c r="T3" s="21"/>
      <c r="U3" s="21"/>
      <c r="V3" s="21" t="s">
        <v>865</v>
      </c>
      <c r="W3" s="21"/>
      <c r="X3" s="21"/>
      <c r="Y3" s="21"/>
      <c r="Z3" s="98"/>
      <c r="AA3" s="98"/>
      <c r="AB3" s="98"/>
      <c r="AD3" s="51" t="s">
        <v>905</v>
      </c>
      <c r="AE3" s="51" t="s">
        <v>906</v>
      </c>
      <c r="AF3" s="51" t="s">
        <v>907</v>
      </c>
    </row>
    <row r="4" spans="1:32" ht="15" customHeight="1">
      <c r="A4" s="19" t="s">
        <v>14</v>
      </c>
      <c r="B4" s="20" t="s">
        <v>228</v>
      </c>
      <c r="C4" s="3" t="s">
        <v>17</v>
      </c>
      <c r="D4" s="155" t="s">
        <v>245</v>
      </c>
      <c r="E4" s="155" t="s">
        <v>437</v>
      </c>
      <c r="F4" s="21" t="s">
        <v>633</v>
      </c>
      <c r="G4" s="22" t="s">
        <v>642</v>
      </c>
      <c r="H4" s="21" t="s">
        <v>662</v>
      </c>
      <c r="I4" s="21"/>
      <c r="J4" s="97">
        <v>43921</v>
      </c>
      <c r="K4" s="21"/>
      <c r="L4" s="21"/>
      <c r="M4" s="21"/>
      <c r="N4" s="21"/>
      <c r="O4" s="21"/>
      <c r="P4" s="21" t="s">
        <v>866</v>
      </c>
      <c r="Q4" s="21" t="s">
        <v>866</v>
      </c>
      <c r="R4" s="21" t="s">
        <v>866</v>
      </c>
      <c r="S4" s="21" t="s">
        <v>866</v>
      </c>
      <c r="T4" s="21"/>
      <c r="U4" s="21"/>
      <c r="V4" s="21" t="s">
        <v>865</v>
      </c>
      <c r="W4" s="21"/>
      <c r="X4" s="21"/>
      <c r="Y4" s="21"/>
      <c r="Z4" s="98"/>
      <c r="AA4" s="98"/>
      <c r="AB4" s="98"/>
      <c r="AD4" s="52" t="s">
        <v>908</v>
      </c>
      <c r="AE4" s="52" t="s">
        <v>893</v>
      </c>
      <c r="AF4" s="52" t="s">
        <v>919</v>
      </c>
    </row>
    <row r="5" spans="1:32" ht="15" customHeight="1">
      <c r="A5" s="44" t="s">
        <v>14</v>
      </c>
      <c r="B5" s="45" t="s">
        <v>228</v>
      </c>
      <c r="C5" s="46" t="s">
        <v>18</v>
      </c>
      <c r="D5" s="156" t="s">
        <v>246</v>
      </c>
      <c r="E5" s="156" t="s">
        <v>438</v>
      </c>
      <c r="F5" s="21" t="s">
        <v>633</v>
      </c>
      <c r="G5" s="22" t="s">
        <v>642</v>
      </c>
      <c r="H5" s="21" t="s">
        <v>662</v>
      </c>
      <c r="I5" s="21" t="s">
        <v>655</v>
      </c>
      <c r="J5" s="97">
        <v>43921</v>
      </c>
      <c r="K5" s="21" t="s">
        <v>933</v>
      </c>
      <c r="L5" s="99" t="s">
        <v>928</v>
      </c>
      <c r="M5" s="21" t="s">
        <v>1063</v>
      </c>
      <c r="N5" s="97">
        <v>44067</v>
      </c>
      <c r="O5" s="105" t="s">
        <v>1037</v>
      </c>
      <c r="P5" s="21" t="s">
        <v>866</v>
      </c>
      <c r="Q5" s="21" t="s">
        <v>865</v>
      </c>
      <c r="R5" s="21" t="s">
        <v>866</v>
      </c>
      <c r="S5" s="21" t="s">
        <v>866</v>
      </c>
      <c r="T5" s="21" t="s">
        <v>1008</v>
      </c>
      <c r="U5" s="21"/>
      <c r="V5" s="21" t="s">
        <v>865</v>
      </c>
      <c r="W5" s="21"/>
      <c r="X5" s="21"/>
      <c r="Y5" s="21"/>
      <c r="Z5" s="98"/>
      <c r="AA5" s="21"/>
      <c r="AB5" s="21"/>
      <c r="AD5" s="52" t="s">
        <v>908</v>
      </c>
      <c r="AE5" s="53" t="s">
        <v>894</v>
      </c>
      <c r="AF5" s="54" t="s">
        <v>909</v>
      </c>
    </row>
    <row r="6" spans="1:32" ht="15" customHeight="1">
      <c r="A6" s="19" t="s">
        <v>14</v>
      </c>
      <c r="B6" s="20" t="s">
        <v>228</v>
      </c>
      <c r="C6" s="3" t="s">
        <v>19</v>
      </c>
      <c r="D6" s="155" t="s">
        <v>247</v>
      </c>
      <c r="E6" s="155" t="s">
        <v>439</v>
      </c>
      <c r="F6" s="21" t="s">
        <v>633</v>
      </c>
      <c r="G6" s="22" t="s">
        <v>642</v>
      </c>
      <c r="H6" s="21" t="s">
        <v>662</v>
      </c>
      <c r="I6" s="21" t="s">
        <v>655</v>
      </c>
      <c r="J6" s="97">
        <v>43921</v>
      </c>
      <c r="K6" s="21" t="s">
        <v>933</v>
      </c>
      <c r="L6" s="99" t="s">
        <v>928</v>
      </c>
      <c r="M6" s="21">
        <v>150</v>
      </c>
      <c r="N6" s="97">
        <v>44067</v>
      </c>
      <c r="O6" s="105" t="s">
        <v>1040</v>
      </c>
      <c r="P6" s="21" t="s">
        <v>866</v>
      </c>
      <c r="Q6" s="21" t="s">
        <v>865</v>
      </c>
      <c r="R6" s="21" t="s">
        <v>866</v>
      </c>
      <c r="S6" s="21" t="s">
        <v>866</v>
      </c>
      <c r="T6" s="21" t="s">
        <v>1008</v>
      </c>
      <c r="U6" s="21"/>
      <c r="V6" s="21" t="s">
        <v>865</v>
      </c>
      <c r="W6" s="21"/>
      <c r="X6" s="21"/>
      <c r="Y6" s="21"/>
      <c r="Z6" s="98"/>
      <c r="AA6" s="21"/>
      <c r="AB6" s="21"/>
      <c r="AD6" s="52" t="s">
        <v>908</v>
      </c>
      <c r="AE6" s="55" t="s">
        <v>895</v>
      </c>
      <c r="AF6" s="55" t="s">
        <v>910</v>
      </c>
    </row>
    <row r="7" spans="1:32" ht="15" customHeight="1">
      <c r="A7" s="19" t="s">
        <v>14</v>
      </c>
      <c r="B7" s="20" t="s">
        <v>228</v>
      </c>
      <c r="C7" s="3" t="s">
        <v>20</v>
      </c>
      <c r="D7" s="155" t="s">
        <v>248</v>
      </c>
      <c r="E7" s="155" t="s">
        <v>440</v>
      </c>
      <c r="F7" s="21" t="s">
        <v>633</v>
      </c>
      <c r="G7" s="22" t="s">
        <v>642</v>
      </c>
      <c r="H7" s="21" t="s">
        <v>662</v>
      </c>
      <c r="I7" s="21"/>
      <c r="J7" s="97">
        <v>43921</v>
      </c>
      <c r="K7" s="21"/>
      <c r="L7" s="99"/>
      <c r="M7" s="21"/>
      <c r="N7" s="97"/>
      <c r="O7" s="100"/>
      <c r="P7" s="21" t="s">
        <v>866</v>
      </c>
      <c r="Q7" s="21" t="s">
        <v>866</v>
      </c>
      <c r="R7" s="21" t="s">
        <v>866</v>
      </c>
      <c r="S7" s="21" t="s">
        <v>866</v>
      </c>
      <c r="T7" s="21"/>
      <c r="U7" s="21"/>
      <c r="V7" s="21" t="s">
        <v>865</v>
      </c>
      <c r="W7" s="21"/>
      <c r="X7" s="21"/>
      <c r="Y7" s="21"/>
      <c r="Z7" s="98"/>
      <c r="AA7" s="21"/>
      <c r="AB7" s="21"/>
      <c r="AD7" s="52" t="s">
        <v>908</v>
      </c>
      <c r="AE7" s="55" t="s">
        <v>896</v>
      </c>
      <c r="AF7" s="55" t="s">
        <v>911</v>
      </c>
    </row>
    <row r="8" spans="1:32" ht="15" customHeight="1">
      <c r="A8" s="19" t="s">
        <v>14</v>
      </c>
      <c r="B8" s="20" t="s">
        <v>228</v>
      </c>
      <c r="C8" s="3" t="s">
        <v>21</v>
      </c>
      <c r="D8" s="155" t="s">
        <v>249</v>
      </c>
      <c r="E8" s="155" t="s">
        <v>441</v>
      </c>
      <c r="F8" s="21" t="s">
        <v>633</v>
      </c>
      <c r="G8" s="22" t="s">
        <v>642</v>
      </c>
      <c r="H8" s="21" t="s">
        <v>662</v>
      </c>
      <c r="I8" s="21"/>
      <c r="J8" s="97">
        <v>43921</v>
      </c>
      <c r="K8" s="21"/>
      <c r="L8" s="21"/>
      <c r="M8" s="21"/>
      <c r="N8" s="21"/>
      <c r="O8" s="21"/>
      <c r="P8" s="21" t="s">
        <v>866</v>
      </c>
      <c r="Q8" s="21" t="s">
        <v>866</v>
      </c>
      <c r="R8" s="21" t="s">
        <v>866</v>
      </c>
      <c r="S8" s="21" t="s">
        <v>866</v>
      </c>
      <c r="T8" s="21"/>
      <c r="U8" s="21"/>
      <c r="V8" s="21" t="s">
        <v>865</v>
      </c>
      <c r="W8" s="21"/>
      <c r="X8" s="21"/>
      <c r="Y8" s="21"/>
      <c r="Z8" s="98"/>
      <c r="AA8" s="21"/>
      <c r="AB8" s="21"/>
      <c r="AD8" s="52" t="s">
        <v>908</v>
      </c>
      <c r="AE8" s="55" t="s">
        <v>897</v>
      </c>
      <c r="AF8" s="55" t="s">
        <v>912</v>
      </c>
    </row>
    <row r="9" spans="1:32" ht="15" customHeight="1">
      <c r="A9" s="19" t="s">
        <v>14</v>
      </c>
      <c r="B9" s="20" t="s">
        <v>228</v>
      </c>
      <c r="C9" s="3" t="s">
        <v>22</v>
      </c>
      <c r="D9" s="155" t="s">
        <v>250</v>
      </c>
      <c r="E9" s="155" t="s">
        <v>442</v>
      </c>
      <c r="F9" s="20" t="s">
        <v>624</v>
      </c>
      <c r="G9" s="20" t="s">
        <v>646</v>
      </c>
      <c r="H9" s="21" t="s">
        <v>662</v>
      </c>
      <c r="I9" s="21">
        <v>3</v>
      </c>
      <c r="J9" s="97">
        <v>43921</v>
      </c>
      <c r="K9" s="21" t="s">
        <v>933</v>
      </c>
      <c r="L9" s="99" t="s">
        <v>928</v>
      </c>
      <c r="M9" s="21" t="s">
        <v>1064</v>
      </c>
      <c r="N9" s="97">
        <v>44067</v>
      </c>
      <c r="O9" s="105" t="s">
        <v>1061</v>
      </c>
      <c r="P9" s="21" t="s">
        <v>866</v>
      </c>
      <c r="Q9" s="21" t="s">
        <v>865</v>
      </c>
      <c r="R9" s="21" t="s">
        <v>866</v>
      </c>
      <c r="S9" s="21" t="s">
        <v>866</v>
      </c>
      <c r="T9" s="21" t="s">
        <v>1008</v>
      </c>
      <c r="U9" s="21"/>
      <c r="V9" s="21" t="s">
        <v>865</v>
      </c>
      <c r="W9" s="21"/>
      <c r="X9" s="21"/>
      <c r="Y9" s="21"/>
      <c r="Z9" s="98"/>
      <c r="AA9" s="21"/>
      <c r="AB9" s="21"/>
      <c r="AD9" s="52" t="s">
        <v>908</v>
      </c>
      <c r="AE9" s="55" t="s">
        <v>898</v>
      </c>
      <c r="AF9" s="55" t="s">
        <v>913</v>
      </c>
    </row>
    <row r="10" spans="1:32" s="38" customFormat="1" ht="15" customHeight="1">
      <c r="A10" s="78" t="s">
        <v>14</v>
      </c>
      <c r="B10" s="79" t="s">
        <v>234</v>
      </c>
      <c r="C10" s="80" t="s">
        <v>23</v>
      </c>
      <c r="D10" s="157" t="s">
        <v>251</v>
      </c>
      <c r="E10" s="157" t="s">
        <v>443</v>
      </c>
      <c r="F10" s="21" t="s">
        <v>633</v>
      </c>
      <c r="G10" s="81" t="s">
        <v>642</v>
      </c>
      <c r="H10" s="21" t="s">
        <v>662</v>
      </c>
      <c r="I10" s="21" t="s">
        <v>655</v>
      </c>
      <c r="J10" s="97">
        <v>43921</v>
      </c>
      <c r="K10" s="21" t="s">
        <v>933</v>
      </c>
      <c r="L10" s="99" t="s">
        <v>928</v>
      </c>
      <c r="M10" s="21">
        <v>327</v>
      </c>
      <c r="N10" s="97">
        <v>44067</v>
      </c>
      <c r="O10" s="105" t="s">
        <v>1042</v>
      </c>
      <c r="P10" s="21" t="s">
        <v>866</v>
      </c>
      <c r="Q10" s="21" t="s">
        <v>865</v>
      </c>
      <c r="R10" s="21" t="s">
        <v>866</v>
      </c>
      <c r="S10" s="21" t="s">
        <v>866</v>
      </c>
      <c r="T10" s="21" t="s">
        <v>1008</v>
      </c>
      <c r="U10" s="21"/>
      <c r="V10" s="21" t="s">
        <v>865</v>
      </c>
      <c r="W10" s="21"/>
      <c r="X10" s="21"/>
      <c r="Y10" s="21"/>
      <c r="Z10" s="101"/>
      <c r="AA10" s="21"/>
      <c r="AB10" s="21"/>
      <c r="AD10" s="62" t="s">
        <v>908</v>
      </c>
      <c r="AE10" s="64" t="s">
        <v>899</v>
      </c>
      <c r="AF10" s="64" t="s">
        <v>920</v>
      </c>
    </row>
    <row r="11" spans="1:32" ht="15" customHeight="1">
      <c r="A11" s="19" t="s">
        <v>14</v>
      </c>
      <c r="B11" s="20" t="s">
        <v>234</v>
      </c>
      <c r="C11" s="3" t="s">
        <v>24</v>
      </c>
      <c r="D11" s="155" t="s">
        <v>252</v>
      </c>
      <c r="E11" s="155" t="s">
        <v>444</v>
      </c>
      <c r="F11" s="21" t="s">
        <v>633</v>
      </c>
      <c r="G11" s="22" t="s">
        <v>642</v>
      </c>
      <c r="H11" s="21" t="s">
        <v>662</v>
      </c>
      <c r="I11" s="21"/>
      <c r="J11" s="97">
        <v>43921</v>
      </c>
      <c r="K11" s="21"/>
      <c r="L11" s="21"/>
      <c r="M11" s="21"/>
      <c r="N11" s="21"/>
      <c r="O11" s="21"/>
      <c r="P11" s="21" t="s">
        <v>866</v>
      </c>
      <c r="Q11" s="21" t="s">
        <v>866</v>
      </c>
      <c r="R11" s="21" t="s">
        <v>866</v>
      </c>
      <c r="S11" s="21" t="s">
        <v>866</v>
      </c>
      <c r="T11" s="21"/>
      <c r="U11" s="21"/>
      <c r="V11" s="21" t="s">
        <v>865</v>
      </c>
      <c r="W11" s="21"/>
      <c r="X11" s="21"/>
      <c r="Y11" s="21"/>
      <c r="Z11" s="98"/>
      <c r="AA11" s="21"/>
      <c r="AB11" s="21"/>
      <c r="AD11" s="55" t="s">
        <v>914</v>
      </c>
      <c r="AE11" s="55" t="s">
        <v>900</v>
      </c>
      <c r="AF11" s="55" t="s">
        <v>915</v>
      </c>
    </row>
    <row r="12" spans="1:32" ht="15" customHeight="1">
      <c r="A12" s="19" t="s">
        <v>14</v>
      </c>
      <c r="B12" s="20" t="s">
        <v>234</v>
      </c>
      <c r="C12" s="3" t="s">
        <v>25</v>
      </c>
      <c r="D12" s="155" t="s">
        <v>253</v>
      </c>
      <c r="E12" s="155" t="s">
        <v>445</v>
      </c>
      <c r="F12" s="21" t="s">
        <v>633</v>
      </c>
      <c r="G12" s="22" t="s">
        <v>642</v>
      </c>
      <c r="H12" s="21" t="s">
        <v>662</v>
      </c>
      <c r="I12" s="21"/>
      <c r="J12" s="97">
        <v>43921</v>
      </c>
      <c r="K12" s="21"/>
      <c r="L12" s="21"/>
      <c r="M12" s="21"/>
      <c r="N12" s="21"/>
      <c r="O12" s="21"/>
      <c r="P12" s="21" t="s">
        <v>866</v>
      </c>
      <c r="Q12" s="21" t="s">
        <v>866</v>
      </c>
      <c r="R12" s="21" t="s">
        <v>866</v>
      </c>
      <c r="S12" s="21" t="s">
        <v>866</v>
      </c>
      <c r="T12" s="21"/>
      <c r="U12" s="21"/>
      <c r="V12" s="21" t="s">
        <v>865</v>
      </c>
      <c r="W12" s="21"/>
      <c r="X12" s="21"/>
      <c r="Y12" s="21"/>
      <c r="Z12" s="98"/>
      <c r="AA12" s="21"/>
      <c r="AB12" s="21"/>
      <c r="AD12" s="55" t="s">
        <v>914</v>
      </c>
      <c r="AE12" s="55" t="s">
        <v>901</v>
      </c>
      <c r="AF12" s="55" t="s">
        <v>916</v>
      </c>
    </row>
    <row r="13" spans="1:32" ht="15" customHeight="1">
      <c r="A13" s="19" t="s">
        <v>14</v>
      </c>
      <c r="B13" s="20" t="s">
        <v>234</v>
      </c>
      <c r="C13" s="3" t="s">
        <v>26</v>
      </c>
      <c r="D13" s="155" t="s">
        <v>254</v>
      </c>
      <c r="E13" s="155" t="s">
        <v>446</v>
      </c>
      <c r="F13" s="21" t="s">
        <v>633</v>
      </c>
      <c r="G13" s="22" t="s">
        <v>642</v>
      </c>
      <c r="H13" s="21" t="s">
        <v>662</v>
      </c>
      <c r="I13" s="21" t="s">
        <v>655</v>
      </c>
      <c r="J13" s="97">
        <v>43921</v>
      </c>
      <c r="K13" s="21" t="s">
        <v>933</v>
      </c>
      <c r="L13" s="99" t="s">
        <v>928</v>
      </c>
      <c r="M13" s="21">
        <v>326</v>
      </c>
      <c r="N13" s="97">
        <v>44067</v>
      </c>
      <c r="O13" s="21" t="s">
        <v>1094</v>
      </c>
      <c r="P13" s="21" t="s">
        <v>865</v>
      </c>
      <c r="Q13" s="21" t="s">
        <v>865</v>
      </c>
      <c r="R13" s="21" t="s">
        <v>866</v>
      </c>
      <c r="S13" s="21" t="s">
        <v>866</v>
      </c>
      <c r="T13" s="21" t="s">
        <v>1008</v>
      </c>
      <c r="U13" s="21"/>
      <c r="V13" s="21" t="s">
        <v>865</v>
      </c>
      <c r="W13" s="21"/>
      <c r="X13" s="21"/>
      <c r="Y13" s="21"/>
      <c r="Z13" s="98"/>
      <c r="AA13" s="21"/>
      <c r="AB13" s="21"/>
      <c r="AD13" s="55" t="s">
        <v>914</v>
      </c>
      <c r="AE13" s="55" t="s">
        <v>902</v>
      </c>
      <c r="AF13" s="56" t="s">
        <v>917</v>
      </c>
    </row>
    <row r="14" spans="1:32" ht="15" customHeight="1">
      <c r="A14" s="19" t="s">
        <v>14</v>
      </c>
      <c r="B14" s="20" t="s">
        <v>234</v>
      </c>
      <c r="C14" s="3" t="s">
        <v>27</v>
      </c>
      <c r="D14" s="155" t="s">
        <v>255</v>
      </c>
      <c r="E14" s="155" t="s">
        <v>447</v>
      </c>
      <c r="F14" s="21" t="s">
        <v>633</v>
      </c>
      <c r="G14" s="22" t="s">
        <v>642</v>
      </c>
      <c r="H14" s="21" t="s">
        <v>662</v>
      </c>
      <c r="I14" s="21"/>
      <c r="J14" s="97">
        <v>43921</v>
      </c>
      <c r="K14" s="21"/>
      <c r="L14" s="99"/>
      <c r="M14" s="21"/>
      <c r="N14" s="97"/>
      <c r="O14" s="21"/>
      <c r="P14" s="21" t="s">
        <v>866</v>
      </c>
      <c r="Q14" s="21" t="s">
        <v>866</v>
      </c>
      <c r="R14" s="21" t="s">
        <v>866</v>
      </c>
      <c r="S14" s="21" t="s">
        <v>866</v>
      </c>
      <c r="T14" s="21"/>
      <c r="U14" s="21"/>
      <c r="V14" s="21" t="s">
        <v>865</v>
      </c>
      <c r="W14" s="21"/>
      <c r="X14" s="21"/>
      <c r="Y14" s="21"/>
      <c r="Z14" s="98"/>
      <c r="AA14" s="21"/>
      <c r="AB14" s="21"/>
      <c r="AD14" s="55" t="s">
        <v>914</v>
      </c>
      <c r="AE14" s="55" t="s">
        <v>903</v>
      </c>
      <c r="AF14" s="55" t="s">
        <v>918</v>
      </c>
    </row>
    <row r="15" spans="1:32" ht="15" customHeight="1">
      <c r="A15" s="19" t="s">
        <v>14</v>
      </c>
      <c r="B15" s="20" t="s">
        <v>234</v>
      </c>
      <c r="C15" s="3" t="s">
        <v>28</v>
      </c>
      <c r="D15" s="158" t="s">
        <v>256</v>
      </c>
      <c r="E15" s="155" t="s">
        <v>448</v>
      </c>
      <c r="F15" s="21" t="s">
        <v>633</v>
      </c>
      <c r="G15" s="22" t="s">
        <v>642</v>
      </c>
      <c r="H15" s="21" t="s">
        <v>662</v>
      </c>
      <c r="I15" s="21"/>
      <c r="J15" s="97">
        <v>43921</v>
      </c>
      <c r="K15" s="21"/>
      <c r="L15" s="21"/>
      <c r="M15" s="21"/>
      <c r="N15" s="21"/>
      <c r="O15" s="21"/>
      <c r="P15" s="21" t="s">
        <v>866</v>
      </c>
      <c r="Q15" s="21" t="s">
        <v>866</v>
      </c>
      <c r="R15" s="21" t="s">
        <v>866</v>
      </c>
      <c r="S15" s="21" t="s">
        <v>866</v>
      </c>
      <c r="T15" s="21"/>
      <c r="U15" s="21"/>
      <c r="V15" s="21" t="s">
        <v>865</v>
      </c>
      <c r="W15" s="21"/>
      <c r="X15" s="21"/>
      <c r="Y15" s="21"/>
      <c r="Z15" s="98"/>
      <c r="AA15" s="21"/>
      <c r="AB15" s="21"/>
    </row>
    <row r="16" spans="1:32" ht="15" customHeight="1">
      <c r="A16" s="19" t="s">
        <v>14</v>
      </c>
      <c r="B16" s="20" t="s">
        <v>234</v>
      </c>
      <c r="C16" s="3" t="s">
        <v>31</v>
      </c>
      <c r="D16" s="155" t="s">
        <v>258</v>
      </c>
      <c r="E16" s="155" t="s">
        <v>451</v>
      </c>
      <c r="F16" s="20" t="s">
        <v>624</v>
      </c>
      <c r="G16" s="20" t="s">
        <v>639</v>
      </c>
      <c r="H16" s="21" t="s">
        <v>662</v>
      </c>
      <c r="I16" s="21">
        <v>5</v>
      </c>
      <c r="J16" s="97">
        <v>43921</v>
      </c>
      <c r="K16" s="21" t="s">
        <v>933</v>
      </c>
      <c r="L16" s="99" t="s">
        <v>928</v>
      </c>
      <c r="M16" s="21">
        <v>326</v>
      </c>
      <c r="N16" s="97">
        <v>44067</v>
      </c>
      <c r="O16" s="21" t="s">
        <v>953</v>
      </c>
      <c r="P16" s="21" t="s">
        <v>866</v>
      </c>
      <c r="Q16" s="21" t="s">
        <v>865</v>
      </c>
      <c r="R16" s="21" t="s">
        <v>866</v>
      </c>
      <c r="S16" s="21" t="s">
        <v>866</v>
      </c>
      <c r="T16" s="21" t="s">
        <v>1008</v>
      </c>
      <c r="U16" s="21"/>
      <c r="V16" s="21" t="s">
        <v>865</v>
      </c>
      <c r="W16" s="21"/>
      <c r="X16" s="21"/>
      <c r="Y16" s="21"/>
      <c r="Z16" s="98"/>
      <c r="AA16" s="21"/>
      <c r="AB16" s="21"/>
    </row>
    <row r="17" spans="1:28" ht="15" customHeight="1">
      <c r="A17" s="19" t="s">
        <v>14</v>
      </c>
      <c r="B17" s="20" t="s">
        <v>234</v>
      </c>
      <c r="C17" s="3" t="s">
        <v>32</v>
      </c>
      <c r="D17" s="155" t="s">
        <v>259</v>
      </c>
      <c r="E17" s="155" t="s">
        <v>452</v>
      </c>
      <c r="F17" s="20" t="s">
        <v>627</v>
      </c>
      <c r="G17" s="20" t="s">
        <v>640</v>
      </c>
      <c r="H17" s="21" t="s">
        <v>662</v>
      </c>
      <c r="I17" s="21">
        <v>71.42</v>
      </c>
      <c r="J17" s="97">
        <v>43921</v>
      </c>
      <c r="K17" s="21" t="s">
        <v>933</v>
      </c>
      <c r="L17" s="99" t="s">
        <v>928</v>
      </c>
      <c r="M17" s="21">
        <v>326</v>
      </c>
      <c r="N17" s="97">
        <v>44067</v>
      </c>
      <c r="O17" s="21" t="s">
        <v>1094</v>
      </c>
      <c r="P17" s="21" t="s">
        <v>865</v>
      </c>
      <c r="Q17" s="21" t="s">
        <v>865</v>
      </c>
      <c r="R17" s="21" t="s">
        <v>866</v>
      </c>
      <c r="S17" s="21" t="s">
        <v>866</v>
      </c>
      <c r="T17" s="21" t="s">
        <v>1008</v>
      </c>
      <c r="U17" s="21" t="s">
        <v>986</v>
      </c>
      <c r="V17" s="21" t="s">
        <v>865</v>
      </c>
      <c r="W17" s="21"/>
      <c r="X17" s="21"/>
      <c r="Y17" s="21"/>
      <c r="Z17" s="98"/>
      <c r="AA17" s="21"/>
      <c r="AB17" s="21"/>
    </row>
    <row r="18" spans="1:28" ht="15" customHeight="1">
      <c r="A18" s="19" t="s">
        <v>14</v>
      </c>
      <c r="B18" s="20" t="s">
        <v>235</v>
      </c>
      <c r="C18" s="3" t="s">
        <v>33</v>
      </c>
      <c r="D18" s="155" t="s">
        <v>260</v>
      </c>
      <c r="E18" s="155" t="s">
        <v>453</v>
      </c>
      <c r="F18" s="21" t="s">
        <v>633</v>
      </c>
      <c r="G18" s="22" t="s">
        <v>642</v>
      </c>
      <c r="H18" s="21" t="s">
        <v>662</v>
      </c>
      <c r="I18" s="21"/>
      <c r="J18" s="97">
        <v>43921</v>
      </c>
      <c r="K18" s="21"/>
      <c r="L18" s="21"/>
      <c r="M18" s="21"/>
      <c r="N18" s="21"/>
      <c r="O18" s="21"/>
      <c r="P18" s="21" t="s">
        <v>866</v>
      </c>
      <c r="Q18" s="21" t="s">
        <v>866</v>
      </c>
      <c r="R18" s="21" t="s">
        <v>866</v>
      </c>
      <c r="S18" s="21" t="s">
        <v>866</v>
      </c>
      <c r="T18" s="21"/>
      <c r="U18" s="21"/>
      <c r="V18" s="21" t="s">
        <v>865</v>
      </c>
      <c r="W18" s="21"/>
      <c r="X18" s="21"/>
      <c r="Y18" s="21"/>
      <c r="Z18" s="98"/>
      <c r="AA18" s="21"/>
      <c r="AB18" s="21"/>
    </row>
    <row r="19" spans="1:28" ht="15" customHeight="1">
      <c r="A19" s="19" t="s">
        <v>14</v>
      </c>
      <c r="B19" s="20" t="s">
        <v>236</v>
      </c>
      <c r="C19" s="3" t="s">
        <v>52</v>
      </c>
      <c r="D19" s="155" t="s">
        <v>275</v>
      </c>
      <c r="E19" s="155" t="s">
        <v>470</v>
      </c>
      <c r="F19" s="21" t="s">
        <v>633</v>
      </c>
      <c r="G19" s="22" t="s">
        <v>642</v>
      </c>
      <c r="H19" s="21" t="s">
        <v>662</v>
      </c>
      <c r="I19" s="21"/>
      <c r="J19" s="97">
        <v>43921</v>
      </c>
      <c r="K19" s="21"/>
      <c r="L19" s="21"/>
      <c r="M19" s="21"/>
      <c r="N19" s="21"/>
      <c r="O19" s="21"/>
      <c r="P19" s="21" t="s">
        <v>866</v>
      </c>
      <c r="Q19" s="21" t="s">
        <v>866</v>
      </c>
      <c r="R19" s="21" t="s">
        <v>866</v>
      </c>
      <c r="S19" s="21" t="s">
        <v>866</v>
      </c>
      <c r="T19" s="21"/>
      <c r="U19" s="21"/>
      <c r="V19" s="21" t="s">
        <v>865</v>
      </c>
      <c r="W19" s="21"/>
      <c r="X19" s="21"/>
      <c r="Y19" s="21"/>
      <c r="Z19" s="98"/>
      <c r="AA19" s="21"/>
      <c r="AB19" s="21"/>
    </row>
    <row r="20" spans="1:28" ht="15" customHeight="1">
      <c r="A20" s="19" t="s">
        <v>14</v>
      </c>
      <c r="B20" s="20" t="s">
        <v>236</v>
      </c>
      <c r="C20" s="3" t="s">
        <v>53</v>
      </c>
      <c r="D20" s="155" t="s">
        <v>276</v>
      </c>
      <c r="E20" s="155" t="s">
        <v>471</v>
      </c>
      <c r="F20" s="21" t="s">
        <v>633</v>
      </c>
      <c r="G20" s="22" t="s">
        <v>642</v>
      </c>
      <c r="H20" s="21" t="s">
        <v>662</v>
      </c>
      <c r="I20" s="21"/>
      <c r="J20" s="97">
        <v>43921</v>
      </c>
      <c r="K20" s="21"/>
      <c r="L20" s="21"/>
      <c r="M20" s="21"/>
      <c r="N20" s="21"/>
      <c r="O20" s="21"/>
      <c r="P20" s="21" t="s">
        <v>866</v>
      </c>
      <c r="Q20" s="21" t="s">
        <v>866</v>
      </c>
      <c r="R20" s="21" t="s">
        <v>866</v>
      </c>
      <c r="S20" s="21" t="s">
        <v>866</v>
      </c>
      <c r="T20" s="21"/>
      <c r="U20" s="21"/>
      <c r="V20" s="21" t="s">
        <v>865</v>
      </c>
      <c r="W20" s="21"/>
      <c r="X20" s="21"/>
      <c r="Y20" s="21"/>
      <c r="Z20" s="98"/>
      <c r="AA20" s="21"/>
      <c r="AB20" s="21"/>
    </row>
    <row r="21" spans="1:28" ht="15" customHeight="1">
      <c r="A21" s="19" t="s">
        <v>14</v>
      </c>
      <c r="B21" s="20" t="s">
        <v>236</v>
      </c>
      <c r="C21" s="3" t="s">
        <v>54</v>
      </c>
      <c r="D21" s="155" t="s">
        <v>277</v>
      </c>
      <c r="E21" s="155" t="s">
        <v>472</v>
      </c>
      <c r="F21" s="21" t="s">
        <v>633</v>
      </c>
      <c r="G21" s="22" t="s">
        <v>642</v>
      </c>
      <c r="H21" s="21" t="s">
        <v>662</v>
      </c>
      <c r="I21" s="21" t="s">
        <v>655</v>
      </c>
      <c r="J21" s="97">
        <v>43921</v>
      </c>
      <c r="K21" s="21" t="s">
        <v>933</v>
      </c>
      <c r="L21" s="99" t="s">
        <v>928</v>
      </c>
      <c r="M21" s="21">
        <v>51</v>
      </c>
      <c r="N21" s="97">
        <v>44067</v>
      </c>
      <c r="O21" s="105" t="s">
        <v>1044</v>
      </c>
      <c r="P21" s="21" t="s">
        <v>866</v>
      </c>
      <c r="Q21" s="21" t="s">
        <v>865</v>
      </c>
      <c r="R21" s="21" t="s">
        <v>866</v>
      </c>
      <c r="S21" s="21" t="s">
        <v>866</v>
      </c>
      <c r="T21" s="21" t="s">
        <v>1008</v>
      </c>
      <c r="U21" s="21" t="s">
        <v>1043</v>
      </c>
      <c r="V21" s="21" t="s">
        <v>865</v>
      </c>
      <c r="W21" s="21"/>
      <c r="X21" s="21"/>
      <c r="Y21" s="21"/>
      <c r="Z21" s="98"/>
      <c r="AA21" s="21"/>
      <c r="AB21" s="21"/>
    </row>
    <row r="22" spans="1:28" ht="15" customHeight="1">
      <c r="A22" s="19" t="s">
        <v>14</v>
      </c>
      <c r="B22" s="20" t="s">
        <v>237</v>
      </c>
      <c r="C22" s="3" t="s">
        <v>61</v>
      </c>
      <c r="D22" s="155" t="s">
        <v>282</v>
      </c>
      <c r="E22" s="155" t="s">
        <v>479</v>
      </c>
      <c r="F22" s="21" t="s">
        <v>633</v>
      </c>
      <c r="G22" s="22" t="s">
        <v>642</v>
      </c>
      <c r="H22" s="21" t="s">
        <v>662</v>
      </c>
      <c r="I22" s="21" t="s">
        <v>655</v>
      </c>
      <c r="J22" s="97">
        <v>43921</v>
      </c>
      <c r="K22" s="21" t="s">
        <v>933</v>
      </c>
      <c r="L22" s="99" t="s">
        <v>928</v>
      </c>
      <c r="M22" s="21">
        <v>50</v>
      </c>
      <c r="N22" s="97">
        <v>44067</v>
      </c>
      <c r="O22" s="105" t="s">
        <v>1011</v>
      </c>
      <c r="P22" s="21" t="s">
        <v>866</v>
      </c>
      <c r="Q22" s="21" t="s">
        <v>865</v>
      </c>
      <c r="R22" s="21" t="s">
        <v>866</v>
      </c>
      <c r="S22" s="21" t="s">
        <v>866</v>
      </c>
      <c r="T22" s="21" t="s">
        <v>1008</v>
      </c>
      <c r="U22" s="21"/>
      <c r="V22" s="21" t="s">
        <v>865</v>
      </c>
      <c r="W22" s="21"/>
      <c r="X22" s="105"/>
      <c r="Y22" s="21"/>
      <c r="Z22" s="98"/>
      <c r="AA22" s="21"/>
      <c r="AB22" s="21"/>
    </row>
    <row r="23" spans="1:28" ht="15" customHeight="1">
      <c r="A23" s="19" t="s">
        <v>14</v>
      </c>
      <c r="B23" s="20" t="s">
        <v>237</v>
      </c>
      <c r="C23" s="3" t="s">
        <v>62</v>
      </c>
      <c r="D23" s="155" t="s">
        <v>283</v>
      </c>
      <c r="E23" s="155" t="s">
        <v>480</v>
      </c>
      <c r="F23" s="21" t="s">
        <v>633</v>
      </c>
      <c r="G23" s="22" t="s">
        <v>642</v>
      </c>
      <c r="H23" s="21" t="s">
        <v>662</v>
      </c>
      <c r="I23" s="21" t="s">
        <v>655</v>
      </c>
      <c r="J23" s="97">
        <v>43921</v>
      </c>
      <c r="K23" s="21" t="s">
        <v>933</v>
      </c>
      <c r="L23" s="99" t="s">
        <v>928</v>
      </c>
      <c r="M23" s="21">
        <v>50</v>
      </c>
      <c r="N23" s="97">
        <v>44067</v>
      </c>
      <c r="O23" s="21" t="s">
        <v>971</v>
      </c>
      <c r="P23" s="21" t="s">
        <v>866</v>
      </c>
      <c r="Q23" s="21" t="s">
        <v>865</v>
      </c>
      <c r="R23" s="21" t="s">
        <v>866</v>
      </c>
      <c r="S23" s="21" t="s">
        <v>866</v>
      </c>
      <c r="T23" s="21" t="s">
        <v>1008</v>
      </c>
      <c r="U23" s="21"/>
      <c r="V23" s="21" t="s">
        <v>865</v>
      </c>
      <c r="W23" s="21"/>
      <c r="X23" s="21"/>
      <c r="Y23" s="21"/>
      <c r="Z23" s="98"/>
      <c r="AA23" s="21"/>
      <c r="AB23" s="21"/>
    </row>
    <row r="24" spans="1:28" ht="15" customHeight="1">
      <c r="A24" s="19" t="s">
        <v>14</v>
      </c>
      <c r="B24" s="20" t="s">
        <v>237</v>
      </c>
      <c r="C24" s="3" t="s">
        <v>63</v>
      </c>
      <c r="D24" s="155" t="s">
        <v>284</v>
      </c>
      <c r="E24" s="155" t="s">
        <v>481</v>
      </c>
      <c r="F24" s="21" t="s">
        <v>633</v>
      </c>
      <c r="G24" s="22" t="s">
        <v>642</v>
      </c>
      <c r="H24" s="21" t="s">
        <v>662</v>
      </c>
      <c r="I24" s="21" t="s">
        <v>655</v>
      </c>
      <c r="J24" s="97">
        <v>43921</v>
      </c>
      <c r="K24" s="21" t="s">
        <v>933</v>
      </c>
      <c r="L24" s="99" t="s">
        <v>928</v>
      </c>
      <c r="M24" s="21">
        <v>320</v>
      </c>
      <c r="N24" s="97">
        <v>44067</v>
      </c>
      <c r="O24" s="21" t="s">
        <v>976</v>
      </c>
      <c r="P24" s="21" t="s">
        <v>866</v>
      </c>
      <c r="Q24" s="21" t="s">
        <v>865</v>
      </c>
      <c r="R24" s="21" t="s">
        <v>866</v>
      </c>
      <c r="S24" s="21" t="s">
        <v>866</v>
      </c>
      <c r="T24" s="21" t="s">
        <v>1008</v>
      </c>
      <c r="U24" s="21"/>
      <c r="V24" s="21" t="s">
        <v>865</v>
      </c>
      <c r="W24" s="21"/>
      <c r="X24" s="21"/>
      <c r="Y24" s="21"/>
      <c r="Z24" s="98"/>
      <c r="AA24" s="21"/>
      <c r="AB24" s="21"/>
    </row>
    <row r="25" spans="1:28" ht="15" customHeight="1">
      <c r="A25" s="19" t="s">
        <v>14</v>
      </c>
      <c r="B25" s="20" t="s">
        <v>237</v>
      </c>
      <c r="C25" s="3" t="s">
        <v>64</v>
      </c>
      <c r="D25" s="155" t="s">
        <v>285</v>
      </c>
      <c r="E25" s="155" t="s">
        <v>482</v>
      </c>
      <c r="F25" s="21" t="s">
        <v>633</v>
      </c>
      <c r="G25" s="22" t="s">
        <v>642</v>
      </c>
      <c r="H25" s="21" t="s">
        <v>662</v>
      </c>
      <c r="I25" s="21" t="s">
        <v>656</v>
      </c>
      <c r="J25" s="97">
        <v>43921</v>
      </c>
      <c r="K25" s="21" t="s">
        <v>933</v>
      </c>
      <c r="L25" s="99" t="s">
        <v>928</v>
      </c>
      <c r="M25" s="21">
        <v>320</v>
      </c>
      <c r="N25" s="97">
        <v>44067</v>
      </c>
      <c r="O25" s="105" t="s">
        <v>1046</v>
      </c>
      <c r="P25" s="21" t="s">
        <v>866</v>
      </c>
      <c r="Q25" s="21" t="s">
        <v>865</v>
      </c>
      <c r="R25" s="21" t="s">
        <v>866</v>
      </c>
      <c r="S25" s="21" t="s">
        <v>866</v>
      </c>
      <c r="T25" s="21" t="s">
        <v>1008</v>
      </c>
      <c r="U25" s="21" t="s">
        <v>1047</v>
      </c>
      <c r="V25" s="21" t="s">
        <v>865</v>
      </c>
      <c r="W25" s="21"/>
      <c r="X25" s="21"/>
      <c r="Y25" s="21"/>
      <c r="Z25" s="98"/>
      <c r="AA25" s="21"/>
      <c r="AB25" s="21"/>
    </row>
    <row r="26" spans="1:28" ht="15" customHeight="1">
      <c r="A26" s="19" t="s">
        <v>14</v>
      </c>
      <c r="B26" s="20" t="s">
        <v>237</v>
      </c>
      <c r="C26" s="3" t="s">
        <v>81</v>
      </c>
      <c r="D26" s="155" t="s">
        <v>297</v>
      </c>
      <c r="E26" s="155" t="s">
        <v>496</v>
      </c>
      <c r="F26" s="20" t="s">
        <v>627</v>
      </c>
      <c r="G26" s="20" t="s">
        <v>629</v>
      </c>
      <c r="H26" s="21" t="s">
        <v>662</v>
      </c>
      <c r="I26" s="21">
        <v>2.42</v>
      </c>
      <c r="J26" s="97">
        <v>43921</v>
      </c>
      <c r="K26" s="21" t="s">
        <v>933</v>
      </c>
      <c r="L26" s="99" t="s">
        <v>928</v>
      </c>
      <c r="M26" s="21" t="s">
        <v>1078</v>
      </c>
      <c r="N26" s="97">
        <v>44067</v>
      </c>
      <c r="O26" s="21" t="s">
        <v>1094</v>
      </c>
      <c r="P26" s="21" t="s">
        <v>865</v>
      </c>
      <c r="Q26" s="21" t="s">
        <v>865</v>
      </c>
      <c r="R26" s="21" t="s">
        <v>866</v>
      </c>
      <c r="S26" s="21" t="s">
        <v>866</v>
      </c>
      <c r="T26" s="21" t="s">
        <v>1008</v>
      </c>
      <c r="U26" s="21" t="s">
        <v>1081</v>
      </c>
      <c r="V26" s="21" t="s">
        <v>865</v>
      </c>
      <c r="W26" s="21"/>
      <c r="X26" s="21"/>
      <c r="Y26" s="21"/>
      <c r="Z26" s="98"/>
      <c r="AA26" s="21"/>
      <c r="AB26" s="21"/>
    </row>
    <row r="27" spans="1:28" ht="15" customHeight="1">
      <c r="A27" s="19" t="s">
        <v>14</v>
      </c>
      <c r="B27" s="20" t="s">
        <v>237</v>
      </c>
      <c r="C27" s="3" t="s">
        <v>82</v>
      </c>
      <c r="D27" s="155" t="s">
        <v>298</v>
      </c>
      <c r="E27" s="155" t="s">
        <v>298</v>
      </c>
      <c r="F27" s="20" t="s">
        <v>624</v>
      </c>
      <c r="G27" s="20" t="s">
        <v>626</v>
      </c>
      <c r="H27" s="21" t="s">
        <v>662</v>
      </c>
      <c r="I27" s="21"/>
      <c r="J27" s="97">
        <v>43921</v>
      </c>
      <c r="K27" s="21" t="s">
        <v>933</v>
      </c>
      <c r="L27" s="99" t="s">
        <v>928</v>
      </c>
      <c r="M27" s="21">
        <v>81</v>
      </c>
      <c r="N27" s="97">
        <v>44067</v>
      </c>
      <c r="O27" s="21" t="s">
        <v>1094</v>
      </c>
      <c r="P27" s="21" t="s">
        <v>865</v>
      </c>
      <c r="Q27" s="21" t="s">
        <v>865</v>
      </c>
      <c r="R27" s="21" t="s">
        <v>866</v>
      </c>
      <c r="S27" s="21" t="s">
        <v>866</v>
      </c>
      <c r="T27" s="21" t="s">
        <v>1008</v>
      </c>
      <c r="U27" s="21" t="s">
        <v>1048</v>
      </c>
      <c r="V27" s="21" t="s">
        <v>865</v>
      </c>
      <c r="W27" s="21"/>
      <c r="X27" s="21"/>
      <c r="Y27" s="21"/>
      <c r="Z27" s="98"/>
      <c r="AA27" s="21"/>
      <c r="AB27" s="21"/>
    </row>
    <row r="28" spans="1:28" ht="15" customHeight="1">
      <c r="A28" s="19" t="s">
        <v>14</v>
      </c>
      <c r="B28" s="20" t="s">
        <v>237</v>
      </c>
      <c r="C28" s="3" t="s">
        <v>83</v>
      </c>
      <c r="D28" s="155" t="s">
        <v>299</v>
      </c>
      <c r="E28" s="155" t="s">
        <v>497</v>
      </c>
      <c r="F28" s="20" t="s">
        <v>627</v>
      </c>
      <c r="G28" s="20" t="s">
        <v>628</v>
      </c>
      <c r="H28" s="21" t="s">
        <v>662</v>
      </c>
      <c r="I28" s="21"/>
      <c r="J28" s="97">
        <v>43921</v>
      </c>
      <c r="K28" s="21" t="s">
        <v>933</v>
      </c>
      <c r="L28" s="99" t="s">
        <v>928</v>
      </c>
      <c r="M28" s="21">
        <v>81</v>
      </c>
      <c r="N28" s="97">
        <v>44067</v>
      </c>
      <c r="O28" s="21" t="s">
        <v>1094</v>
      </c>
      <c r="P28" s="21" t="s">
        <v>865</v>
      </c>
      <c r="Q28" s="21" t="s">
        <v>865</v>
      </c>
      <c r="R28" s="21" t="s">
        <v>866</v>
      </c>
      <c r="S28" s="21" t="s">
        <v>866</v>
      </c>
      <c r="T28" s="21" t="s">
        <v>1008</v>
      </c>
      <c r="U28" s="21" t="s">
        <v>1048</v>
      </c>
      <c r="V28" s="21" t="s">
        <v>865</v>
      </c>
      <c r="W28" s="21"/>
      <c r="X28" s="21"/>
      <c r="Y28" s="21"/>
      <c r="Z28" s="98"/>
      <c r="AA28" s="21"/>
      <c r="AB28" s="21"/>
    </row>
    <row r="29" spans="1:28" ht="15" customHeight="1">
      <c r="A29" s="19" t="s">
        <v>14</v>
      </c>
      <c r="B29" s="20" t="s">
        <v>237</v>
      </c>
      <c r="C29" s="3" t="s">
        <v>91</v>
      </c>
      <c r="D29" s="155" t="s">
        <v>303</v>
      </c>
      <c r="E29" s="155" t="s">
        <v>504</v>
      </c>
      <c r="F29" s="20" t="s">
        <v>624</v>
      </c>
      <c r="G29" s="20" t="s">
        <v>636</v>
      </c>
      <c r="H29" s="21" t="s">
        <v>662</v>
      </c>
      <c r="I29" s="103">
        <v>1523822625</v>
      </c>
      <c r="J29" s="97">
        <v>43921</v>
      </c>
      <c r="K29" s="21" t="s">
        <v>933</v>
      </c>
      <c r="L29" s="99" t="s">
        <v>928</v>
      </c>
      <c r="M29" s="21" t="s">
        <v>1065</v>
      </c>
      <c r="N29" s="97">
        <v>44067</v>
      </c>
      <c r="O29" s="21" t="s">
        <v>1094</v>
      </c>
      <c r="P29" s="21" t="s">
        <v>865</v>
      </c>
      <c r="Q29" s="21" t="s">
        <v>865</v>
      </c>
      <c r="R29" s="21" t="s">
        <v>866</v>
      </c>
      <c r="S29" s="21" t="s">
        <v>866</v>
      </c>
      <c r="T29" s="21" t="s">
        <v>1008</v>
      </c>
      <c r="U29" s="21" t="s">
        <v>1049</v>
      </c>
      <c r="V29" s="21" t="s">
        <v>865</v>
      </c>
      <c r="W29" s="21"/>
      <c r="X29" s="21"/>
      <c r="Y29" s="21"/>
      <c r="Z29" s="98"/>
      <c r="AA29" s="21"/>
      <c r="AB29" s="21"/>
    </row>
    <row r="30" spans="1:28" ht="15" customHeight="1">
      <c r="A30" s="19" t="s">
        <v>14</v>
      </c>
      <c r="B30" s="20" t="s">
        <v>238</v>
      </c>
      <c r="C30" s="3" t="s">
        <v>93</v>
      </c>
      <c r="D30" s="155" t="s">
        <v>304</v>
      </c>
      <c r="E30" s="155" t="s">
        <v>506</v>
      </c>
      <c r="F30" s="21" t="s">
        <v>633</v>
      </c>
      <c r="G30" s="22" t="s">
        <v>642</v>
      </c>
      <c r="H30" s="21" t="s">
        <v>662</v>
      </c>
      <c r="I30" s="21"/>
      <c r="J30" s="97">
        <v>43921</v>
      </c>
      <c r="K30" s="21"/>
      <c r="L30" s="99"/>
      <c r="M30" s="21"/>
      <c r="N30" s="97"/>
      <c r="O30" s="90"/>
      <c r="P30" s="21" t="s">
        <v>866</v>
      </c>
      <c r="Q30" s="21" t="s">
        <v>866</v>
      </c>
      <c r="R30" s="21" t="s">
        <v>866</v>
      </c>
      <c r="S30" s="21" t="s">
        <v>866</v>
      </c>
      <c r="T30" s="21"/>
      <c r="U30" s="21"/>
      <c r="V30" s="21" t="s">
        <v>865</v>
      </c>
      <c r="W30" s="21"/>
      <c r="X30" s="21"/>
      <c r="Y30" s="21"/>
      <c r="Z30" s="98"/>
      <c r="AA30" s="21"/>
      <c r="AB30" s="21"/>
    </row>
    <row r="31" spans="1:28" ht="15" customHeight="1">
      <c r="A31" s="19" t="s">
        <v>14</v>
      </c>
      <c r="B31" s="20" t="s">
        <v>238</v>
      </c>
      <c r="C31" s="3" t="s">
        <v>94</v>
      </c>
      <c r="D31" s="155" t="s">
        <v>305</v>
      </c>
      <c r="E31" s="155" t="s">
        <v>507</v>
      </c>
      <c r="F31" s="21" t="s">
        <v>633</v>
      </c>
      <c r="G31" s="22" t="s">
        <v>642</v>
      </c>
      <c r="H31" s="21" t="s">
        <v>662</v>
      </c>
      <c r="I31" s="21" t="s">
        <v>655</v>
      </c>
      <c r="J31" s="97">
        <v>43921</v>
      </c>
      <c r="K31" s="21" t="s">
        <v>933</v>
      </c>
      <c r="L31" s="99" t="s">
        <v>928</v>
      </c>
      <c r="M31" s="21" t="s">
        <v>1066</v>
      </c>
      <c r="N31" s="97">
        <v>44067</v>
      </c>
      <c r="O31" s="105" t="s">
        <v>1053</v>
      </c>
      <c r="P31" s="21" t="s">
        <v>866</v>
      </c>
      <c r="Q31" s="21" t="s">
        <v>865</v>
      </c>
      <c r="R31" s="21" t="s">
        <v>866</v>
      </c>
      <c r="S31" s="21" t="s">
        <v>866</v>
      </c>
      <c r="T31" s="21" t="s">
        <v>1008</v>
      </c>
      <c r="U31" s="21" t="s">
        <v>1051</v>
      </c>
      <c r="V31" s="21" t="s">
        <v>865</v>
      </c>
      <c r="W31" s="21"/>
      <c r="X31" s="21"/>
      <c r="Y31" s="21"/>
      <c r="Z31" s="98"/>
      <c r="AA31" s="21"/>
      <c r="AB31" s="21"/>
    </row>
    <row r="32" spans="1:28" ht="15" customHeight="1">
      <c r="A32" s="19" t="s">
        <v>14</v>
      </c>
      <c r="B32" s="20" t="s">
        <v>238</v>
      </c>
      <c r="C32" s="3" t="s">
        <v>95</v>
      </c>
      <c r="D32" s="155" t="s">
        <v>306</v>
      </c>
      <c r="E32" s="155" t="s">
        <v>508</v>
      </c>
      <c r="F32" s="21" t="s">
        <v>633</v>
      </c>
      <c r="G32" s="22" t="s">
        <v>642</v>
      </c>
      <c r="H32" s="21" t="s">
        <v>662</v>
      </c>
      <c r="I32" s="21" t="s">
        <v>655</v>
      </c>
      <c r="J32" s="97">
        <v>43921</v>
      </c>
      <c r="K32" s="21" t="s">
        <v>933</v>
      </c>
      <c r="L32" s="99" t="s">
        <v>928</v>
      </c>
      <c r="M32" s="21">
        <v>328</v>
      </c>
      <c r="N32" s="97">
        <v>44067</v>
      </c>
      <c r="O32" s="105" t="s">
        <v>1012</v>
      </c>
      <c r="P32" s="21" t="s">
        <v>866</v>
      </c>
      <c r="Q32" s="21" t="s">
        <v>865</v>
      </c>
      <c r="R32" s="21" t="s">
        <v>866</v>
      </c>
      <c r="S32" s="21" t="s">
        <v>866</v>
      </c>
      <c r="T32" s="21" t="s">
        <v>1008</v>
      </c>
      <c r="U32" s="21"/>
      <c r="V32" s="21" t="s">
        <v>865</v>
      </c>
      <c r="W32" s="21"/>
      <c r="X32" s="105"/>
      <c r="Y32" s="21"/>
      <c r="Z32" s="98"/>
      <c r="AA32" s="21"/>
      <c r="AB32" s="21"/>
    </row>
    <row r="33" spans="1:28" ht="15" customHeight="1">
      <c r="A33" s="19" t="s">
        <v>14</v>
      </c>
      <c r="B33" s="20" t="s">
        <v>238</v>
      </c>
      <c r="C33" s="3" t="s">
        <v>96</v>
      </c>
      <c r="D33" s="155" t="s">
        <v>307</v>
      </c>
      <c r="E33" s="155" t="s">
        <v>509</v>
      </c>
      <c r="F33" s="21" t="s">
        <v>633</v>
      </c>
      <c r="G33" s="22" t="s">
        <v>642</v>
      </c>
      <c r="H33" s="21" t="s">
        <v>662</v>
      </c>
      <c r="I33" s="21" t="s">
        <v>655</v>
      </c>
      <c r="J33" s="97">
        <v>43921</v>
      </c>
      <c r="K33" s="21" t="s">
        <v>933</v>
      </c>
      <c r="L33" s="99" t="s">
        <v>928</v>
      </c>
      <c r="M33" s="21">
        <v>49</v>
      </c>
      <c r="N33" s="97">
        <v>44067</v>
      </c>
      <c r="O33" s="21" t="s">
        <v>984</v>
      </c>
      <c r="P33" s="21" t="s">
        <v>866</v>
      </c>
      <c r="Q33" s="21" t="s">
        <v>865</v>
      </c>
      <c r="R33" s="21" t="s">
        <v>866</v>
      </c>
      <c r="S33" s="21" t="s">
        <v>866</v>
      </c>
      <c r="T33" s="21" t="s">
        <v>1008</v>
      </c>
      <c r="U33" s="21"/>
      <c r="V33" s="21" t="s">
        <v>865</v>
      </c>
      <c r="W33" s="21"/>
      <c r="X33" s="21"/>
      <c r="Y33" s="21"/>
      <c r="Z33" s="98"/>
      <c r="AA33" s="21"/>
      <c r="AB33" s="21"/>
    </row>
    <row r="34" spans="1:28" ht="15" customHeight="1">
      <c r="A34" s="19" t="s">
        <v>14</v>
      </c>
      <c r="B34" s="20" t="s">
        <v>238</v>
      </c>
      <c r="C34" s="3" t="s">
        <v>97</v>
      </c>
      <c r="D34" s="155" t="s">
        <v>308</v>
      </c>
      <c r="E34" s="155" t="s">
        <v>510</v>
      </c>
      <c r="F34" s="21" t="s">
        <v>633</v>
      </c>
      <c r="G34" s="22" t="s">
        <v>642</v>
      </c>
      <c r="H34" s="21" t="s">
        <v>662</v>
      </c>
      <c r="I34" s="21" t="s">
        <v>655</v>
      </c>
      <c r="J34" s="97">
        <v>43921</v>
      </c>
      <c r="K34" s="21" t="s">
        <v>933</v>
      </c>
      <c r="L34" s="99" t="s">
        <v>928</v>
      </c>
      <c r="M34" s="21" t="s">
        <v>1067</v>
      </c>
      <c r="N34" s="97">
        <v>44067</v>
      </c>
      <c r="O34" s="21" t="s">
        <v>1094</v>
      </c>
      <c r="P34" s="21" t="s">
        <v>865</v>
      </c>
      <c r="Q34" s="21" t="s">
        <v>865</v>
      </c>
      <c r="R34" s="21" t="s">
        <v>866</v>
      </c>
      <c r="S34" s="21" t="s">
        <v>866</v>
      </c>
      <c r="T34" s="21" t="s">
        <v>1008</v>
      </c>
      <c r="U34" s="21"/>
      <c r="V34" s="21" t="s">
        <v>865</v>
      </c>
      <c r="W34" s="21"/>
      <c r="X34" s="21"/>
      <c r="Y34" s="21"/>
      <c r="Z34" s="98"/>
      <c r="AA34" s="21"/>
      <c r="AB34" s="21"/>
    </row>
    <row r="35" spans="1:28" ht="15" customHeight="1">
      <c r="A35" s="19" t="s">
        <v>14</v>
      </c>
      <c r="B35" s="79" t="s">
        <v>239</v>
      </c>
      <c r="C35" s="3" t="s">
        <v>1097</v>
      </c>
      <c r="D35" s="155" t="s">
        <v>309</v>
      </c>
      <c r="E35" s="155" t="s">
        <v>511</v>
      </c>
      <c r="F35" s="21" t="s">
        <v>633</v>
      </c>
      <c r="G35" s="22" t="s">
        <v>642</v>
      </c>
      <c r="H35" s="21" t="s">
        <v>662</v>
      </c>
      <c r="I35" s="21" t="s">
        <v>655</v>
      </c>
      <c r="J35" s="97">
        <v>43921</v>
      </c>
      <c r="K35" s="21" t="s">
        <v>933</v>
      </c>
      <c r="L35" s="99" t="s">
        <v>928</v>
      </c>
      <c r="M35" s="21">
        <v>329</v>
      </c>
      <c r="N35" s="97">
        <v>44067</v>
      </c>
      <c r="O35" s="21" t="s">
        <v>978</v>
      </c>
      <c r="P35" s="21" t="s">
        <v>866</v>
      </c>
      <c r="Q35" s="21" t="s">
        <v>865</v>
      </c>
      <c r="R35" s="21" t="s">
        <v>866</v>
      </c>
      <c r="S35" s="21" t="s">
        <v>866</v>
      </c>
      <c r="T35" s="21" t="s">
        <v>1008</v>
      </c>
      <c r="U35" s="21"/>
      <c r="V35" s="21" t="s">
        <v>865</v>
      </c>
      <c r="W35" s="21"/>
      <c r="X35" s="21"/>
      <c r="Y35" s="21"/>
      <c r="Z35" s="98"/>
      <c r="AA35" s="21"/>
      <c r="AB35" s="21"/>
    </row>
    <row r="36" spans="1:28" ht="15" customHeight="1">
      <c r="A36" s="19" t="s">
        <v>14</v>
      </c>
      <c r="B36" s="79" t="s">
        <v>239</v>
      </c>
      <c r="C36" s="3" t="s">
        <v>1098</v>
      </c>
      <c r="D36" s="155" t="s">
        <v>310</v>
      </c>
      <c r="E36" s="155" t="s">
        <v>512</v>
      </c>
      <c r="F36" s="21" t="s">
        <v>633</v>
      </c>
      <c r="G36" s="22" t="s">
        <v>642</v>
      </c>
      <c r="H36" s="21" t="s">
        <v>662</v>
      </c>
      <c r="I36" s="21" t="s">
        <v>655</v>
      </c>
      <c r="J36" s="97">
        <v>43921</v>
      </c>
      <c r="K36" s="21" t="s">
        <v>933</v>
      </c>
      <c r="L36" s="99" t="s">
        <v>928</v>
      </c>
      <c r="M36" s="21">
        <v>328</v>
      </c>
      <c r="N36" s="97">
        <v>44067</v>
      </c>
      <c r="O36" s="21" t="s">
        <v>999</v>
      </c>
      <c r="P36" s="21" t="s">
        <v>866</v>
      </c>
      <c r="Q36" s="21" t="s">
        <v>865</v>
      </c>
      <c r="R36" s="21" t="s">
        <v>866</v>
      </c>
      <c r="S36" s="21" t="s">
        <v>866</v>
      </c>
      <c r="T36" s="21" t="s">
        <v>1008</v>
      </c>
      <c r="U36" s="21"/>
      <c r="V36" s="21" t="s">
        <v>865</v>
      </c>
      <c r="W36" s="21"/>
      <c r="X36" s="21"/>
      <c r="Y36" s="21"/>
      <c r="Z36" s="98"/>
      <c r="AA36" s="21"/>
      <c r="AB36" s="21"/>
    </row>
    <row r="37" spans="1:28" ht="15" customHeight="1">
      <c r="A37" s="19" t="s">
        <v>14</v>
      </c>
      <c r="B37" s="20" t="s">
        <v>238</v>
      </c>
      <c r="C37" s="3" t="s">
        <v>98</v>
      </c>
      <c r="D37" s="155" t="s">
        <v>311</v>
      </c>
      <c r="E37" s="155" t="s">
        <v>513</v>
      </c>
      <c r="F37" s="21" t="s">
        <v>633</v>
      </c>
      <c r="G37" s="22" t="s">
        <v>642</v>
      </c>
      <c r="H37" s="21" t="s">
        <v>662</v>
      </c>
      <c r="I37" s="21" t="s">
        <v>655</v>
      </c>
      <c r="J37" s="97">
        <v>43921</v>
      </c>
      <c r="K37" s="21" t="s">
        <v>933</v>
      </c>
      <c r="L37" s="99" t="s">
        <v>928</v>
      </c>
      <c r="M37" s="21">
        <v>52</v>
      </c>
      <c r="N37" s="97">
        <v>44067</v>
      </c>
      <c r="O37" s="21" t="s">
        <v>1005</v>
      </c>
      <c r="P37" s="21" t="s">
        <v>866</v>
      </c>
      <c r="Q37" s="21" t="s">
        <v>865</v>
      </c>
      <c r="R37" s="21" t="s">
        <v>866</v>
      </c>
      <c r="S37" s="21" t="s">
        <v>866</v>
      </c>
      <c r="T37" s="21" t="s">
        <v>1008</v>
      </c>
      <c r="U37" s="21"/>
      <c r="V37" s="21" t="s">
        <v>865</v>
      </c>
      <c r="W37" s="21"/>
      <c r="X37" s="21"/>
      <c r="Y37" s="21"/>
      <c r="Z37" s="98"/>
      <c r="AA37" s="21"/>
      <c r="AB37" s="21"/>
    </row>
    <row r="38" spans="1:28" ht="15" customHeight="1">
      <c r="A38" s="19" t="s">
        <v>14</v>
      </c>
      <c r="B38" s="20" t="s">
        <v>238</v>
      </c>
      <c r="C38" s="3" t="s">
        <v>99</v>
      </c>
      <c r="D38" s="155" t="s">
        <v>312</v>
      </c>
      <c r="E38" s="155" t="s">
        <v>514</v>
      </c>
      <c r="F38" s="21" t="s">
        <v>633</v>
      </c>
      <c r="G38" s="22" t="s">
        <v>642</v>
      </c>
      <c r="H38" s="21" t="s">
        <v>662</v>
      </c>
      <c r="I38" s="21" t="s">
        <v>655</v>
      </c>
      <c r="J38" s="97">
        <v>43921</v>
      </c>
      <c r="K38" s="21" t="s">
        <v>933</v>
      </c>
      <c r="L38" s="99" t="s">
        <v>928</v>
      </c>
      <c r="M38" s="21">
        <v>52</v>
      </c>
      <c r="N38" s="97">
        <v>44067</v>
      </c>
      <c r="O38" s="105" t="s">
        <v>1013</v>
      </c>
      <c r="P38" s="21" t="s">
        <v>866</v>
      </c>
      <c r="Q38" s="21" t="s">
        <v>865</v>
      </c>
      <c r="R38" s="21" t="s">
        <v>866</v>
      </c>
      <c r="S38" s="21" t="s">
        <v>866</v>
      </c>
      <c r="T38" s="21" t="s">
        <v>1008</v>
      </c>
      <c r="U38" s="21"/>
      <c r="V38" s="21" t="s">
        <v>865</v>
      </c>
      <c r="W38" s="21"/>
      <c r="X38" s="105"/>
      <c r="Y38" s="21"/>
      <c r="Z38" s="98"/>
      <c r="AA38" s="21"/>
      <c r="AB38" s="21"/>
    </row>
    <row r="39" spans="1:28" ht="15" customHeight="1">
      <c r="A39" s="19" t="s">
        <v>14</v>
      </c>
      <c r="B39" s="79" t="s">
        <v>239</v>
      </c>
      <c r="C39" s="3" t="s">
        <v>1099</v>
      </c>
      <c r="D39" s="155" t="s">
        <v>313</v>
      </c>
      <c r="E39" s="155" t="s">
        <v>515</v>
      </c>
      <c r="F39" s="21" t="s">
        <v>633</v>
      </c>
      <c r="G39" s="22" t="s">
        <v>642</v>
      </c>
      <c r="H39" s="21" t="s">
        <v>662</v>
      </c>
      <c r="I39" s="21"/>
      <c r="J39" s="97">
        <v>43921</v>
      </c>
      <c r="K39" s="21"/>
      <c r="L39" s="21"/>
      <c r="M39" s="21"/>
      <c r="N39" s="21"/>
      <c r="O39" s="21"/>
      <c r="P39" s="21" t="s">
        <v>866</v>
      </c>
      <c r="Q39" s="21" t="s">
        <v>866</v>
      </c>
      <c r="R39" s="21" t="s">
        <v>866</v>
      </c>
      <c r="S39" s="21" t="s">
        <v>866</v>
      </c>
      <c r="T39" s="21"/>
      <c r="U39" s="21"/>
      <c r="V39" s="21" t="s">
        <v>865</v>
      </c>
      <c r="W39" s="21"/>
      <c r="X39" s="21"/>
      <c r="Y39" s="21"/>
      <c r="Z39" s="98"/>
      <c r="AA39" s="21"/>
      <c r="AB39" s="21"/>
    </row>
    <row r="40" spans="1:28" ht="15" customHeight="1">
      <c r="A40" s="19" t="s">
        <v>14</v>
      </c>
      <c r="B40" s="20" t="s">
        <v>238</v>
      </c>
      <c r="C40" s="3" t="s">
        <v>110</v>
      </c>
      <c r="D40" s="155" t="s">
        <v>322</v>
      </c>
      <c r="E40" s="155" t="s">
        <v>526</v>
      </c>
      <c r="F40" s="20" t="s">
        <v>624</v>
      </c>
      <c r="G40" s="20" t="s">
        <v>631</v>
      </c>
      <c r="H40" s="21" t="s">
        <v>662</v>
      </c>
      <c r="I40" s="21">
        <v>10</v>
      </c>
      <c r="J40" s="97">
        <v>43921</v>
      </c>
      <c r="K40" s="21" t="s">
        <v>933</v>
      </c>
      <c r="L40" s="99" t="s">
        <v>928</v>
      </c>
      <c r="M40" s="21">
        <v>49</v>
      </c>
      <c r="N40" s="97">
        <v>44067</v>
      </c>
      <c r="O40" s="21" t="s">
        <v>983</v>
      </c>
      <c r="P40" s="21" t="s">
        <v>866</v>
      </c>
      <c r="Q40" s="21" t="s">
        <v>865</v>
      </c>
      <c r="R40" s="21" t="s">
        <v>866</v>
      </c>
      <c r="S40" s="21" t="s">
        <v>866</v>
      </c>
      <c r="T40" s="21" t="s">
        <v>1008</v>
      </c>
      <c r="U40" s="21"/>
      <c r="V40" s="21" t="s">
        <v>865</v>
      </c>
      <c r="W40" s="21"/>
      <c r="X40" s="21"/>
      <c r="Y40" s="21"/>
      <c r="Z40" s="98"/>
      <c r="AA40" s="21"/>
      <c r="AB40" s="21"/>
    </row>
    <row r="41" spans="1:28" ht="15" customHeight="1">
      <c r="A41" s="19" t="s">
        <v>14</v>
      </c>
      <c r="B41" s="20" t="s">
        <v>238</v>
      </c>
      <c r="C41" s="3" t="s">
        <v>111</v>
      </c>
      <c r="D41" s="155" t="s">
        <v>323</v>
      </c>
      <c r="E41" s="155" t="s">
        <v>527</v>
      </c>
      <c r="F41" s="20" t="s">
        <v>627</v>
      </c>
      <c r="G41" s="20" t="s">
        <v>637</v>
      </c>
      <c r="H41" s="21" t="s">
        <v>662</v>
      </c>
      <c r="I41" s="21">
        <v>91.2</v>
      </c>
      <c r="J41" s="97">
        <v>43921</v>
      </c>
      <c r="K41" s="21" t="s">
        <v>933</v>
      </c>
      <c r="L41" s="99" t="s">
        <v>928</v>
      </c>
      <c r="M41" s="21" t="s">
        <v>1067</v>
      </c>
      <c r="N41" s="97">
        <v>44067</v>
      </c>
      <c r="O41" s="21" t="s">
        <v>990</v>
      </c>
      <c r="P41" s="21" t="s">
        <v>866</v>
      </c>
      <c r="Q41" s="21" t="s">
        <v>865</v>
      </c>
      <c r="R41" s="21" t="s">
        <v>866</v>
      </c>
      <c r="S41" s="21" t="s">
        <v>866</v>
      </c>
      <c r="T41" s="21" t="s">
        <v>1008</v>
      </c>
      <c r="U41" s="21" t="s">
        <v>1009</v>
      </c>
      <c r="V41" s="21" t="s">
        <v>865</v>
      </c>
      <c r="W41" s="21"/>
      <c r="X41" s="21"/>
      <c r="Y41" s="21"/>
      <c r="Z41" s="98"/>
      <c r="AA41" s="21"/>
      <c r="AB41" s="21"/>
    </row>
    <row r="42" spans="1:28" ht="15" customHeight="1">
      <c r="A42" s="19" t="s">
        <v>14</v>
      </c>
      <c r="B42" s="20" t="s">
        <v>239</v>
      </c>
      <c r="C42" s="3" t="s">
        <v>116</v>
      </c>
      <c r="D42" s="155" t="s">
        <v>327</v>
      </c>
      <c r="E42" s="155" t="s">
        <v>530</v>
      </c>
      <c r="F42" s="21" t="s">
        <v>633</v>
      </c>
      <c r="G42" s="22" t="s">
        <v>642</v>
      </c>
      <c r="H42" s="21" t="s">
        <v>662</v>
      </c>
      <c r="I42" s="21" t="s">
        <v>655</v>
      </c>
      <c r="J42" s="97">
        <v>43921</v>
      </c>
      <c r="K42" s="21" t="s">
        <v>933</v>
      </c>
      <c r="L42" s="99" t="s">
        <v>928</v>
      </c>
      <c r="M42" s="21">
        <v>327</v>
      </c>
      <c r="N42" s="97">
        <v>44067</v>
      </c>
      <c r="O42" s="105" t="s">
        <v>998</v>
      </c>
      <c r="P42" s="21" t="s">
        <v>866</v>
      </c>
      <c r="Q42" s="21" t="s">
        <v>865</v>
      </c>
      <c r="R42" s="21" t="s">
        <v>866</v>
      </c>
      <c r="S42" s="21" t="s">
        <v>866</v>
      </c>
      <c r="T42" s="21" t="s">
        <v>1008</v>
      </c>
      <c r="U42" s="21"/>
      <c r="V42" s="21" t="s">
        <v>865</v>
      </c>
      <c r="W42" s="21"/>
      <c r="X42" s="21"/>
      <c r="Y42" s="21"/>
      <c r="Z42" s="98"/>
      <c r="AA42" s="21"/>
      <c r="AB42" s="21"/>
    </row>
    <row r="43" spans="1:28" ht="15" customHeight="1">
      <c r="A43" s="19" t="s">
        <v>14</v>
      </c>
      <c r="B43" s="20" t="s">
        <v>239</v>
      </c>
      <c r="C43" s="3" t="s">
        <v>117</v>
      </c>
      <c r="D43" s="155" t="s">
        <v>328</v>
      </c>
      <c r="E43" s="155" t="s">
        <v>531</v>
      </c>
      <c r="F43" s="21" t="s">
        <v>633</v>
      </c>
      <c r="G43" s="22" t="s">
        <v>642</v>
      </c>
      <c r="H43" s="21" t="s">
        <v>662</v>
      </c>
      <c r="I43" s="21" t="s">
        <v>655</v>
      </c>
      <c r="J43" s="97">
        <v>43921</v>
      </c>
      <c r="K43" s="21" t="s">
        <v>933</v>
      </c>
      <c r="L43" s="99" t="s">
        <v>928</v>
      </c>
      <c r="M43" s="21">
        <v>327</v>
      </c>
      <c r="N43" s="97">
        <v>44067</v>
      </c>
      <c r="O43" s="21" t="s">
        <v>1094</v>
      </c>
      <c r="P43" s="21" t="s">
        <v>865</v>
      </c>
      <c r="Q43" s="21" t="s">
        <v>865</v>
      </c>
      <c r="R43" s="21" t="s">
        <v>866</v>
      </c>
      <c r="S43" s="21" t="s">
        <v>866</v>
      </c>
      <c r="T43" s="21" t="s">
        <v>1008</v>
      </c>
      <c r="U43" s="21"/>
      <c r="V43" s="21" t="s">
        <v>865</v>
      </c>
      <c r="W43" s="21"/>
      <c r="X43" s="21"/>
      <c r="Y43" s="21"/>
      <c r="Z43" s="98"/>
      <c r="AA43" s="21"/>
      <c r="AB43" s="21"/>
    </row>
    <row r="44" spans="1:28" ht="15" customHeight="1">
      <c r="A44" s="19" t="s">
        <v>14</v>
      </c>
      <c r="B44" s="20" t="s">
        <v>239</v>
      </c>
      <c r="C44" s="3" t="s">
        <v>118</v>
      </c>
      <c r="D44" s="155" t="s">
        <v>329</v>
      </c>
      <c r="E44" s="155" t="s">
        <v>532</v>
      </c>
      <c r="F44" s="21" t="s">
        <v>633</v>
      </c>
      <c r="G44" s="22" t="s">
        <v>642</v>
      </c>
      <c r="H44" s="21" t="s">
        <v>662</v>
      </c>
      <c r="I44" s="21" t="s">
        <v>655</v>
      </c>
      <c r="J44" s="97">
        <v>43921</v>
      </c>
      <c r="K44" s="21" t="s">
        <v>933</v>
      </c>
      <c r="L44" s="99" t="s">
        <v>928</v>
      </c>
      <c r="M44" s="21">
        <v>327</v>
      </c>
      <c r="N44" s="97">
        <v>44067</v>
      </c>
      <c r="O44" s="21" t="s">
        <v>1094</v>
      </c>
      <c r="P44" s="21" t="s">
        <v>865</v>
      </c>
      <c r="Q44" s="21" t="s">
        <v>865</v>
      </c>
      <c r="R44" s="21" t="s">
        <v>866</v>
      </c>
      <c r="S44" s="21" t="s">
        <v>866</v>
      </c>
      <c r="T44" s="21" t="s">
        <v>1008</v>
      </c>
      <c r="U44" s="21"/>
      <c r="V44" s="21" t="s">
        <v>865</v>
      </c>
      <c r="W44" s="21"/>
      <c r="X44" s="21"/>
      <c r="Y44" s="21"/>
      <c r="Z44" s="98"/>
      <c r="AA44" s="21"/>
      <c r="AB44" s="21"/>
    </row>
    <row r="45" spans="1:28" ht="15" customHeight="1">
      <c r="A45" s="19" t="s">
        <v>14</v>
      </c>
      <c r="B45" s="20" t="s">
        <v>239</v>
      </c>
      <c r="C45" s="3" t="s">
        <v>119</v>
      </c>
      <c r="D45" s="155" t="s">
        <v>330</v>
      </c>
      <c r="E45" s="155" t="s">
        <v>533</v>
      </c>
      <c r="F45" s="21" t="s">
        <v>633</v>
      </c>
      <c r="G45" s="22" t="s">
        <v>642</v>
      </c>
      <c r="H45" s="21" t="s">
        <v>662</v>
      </c>
      <c r="I45" s="21" t="s">
        <v>655</v>
      </c>
      <c r="J45" s="97">
        <v>43921</v>
      </c>
      <c r="K45" s="21" t="s">
        <v>933</v>
      </c>
      <c r="L45" s="99" t="s">
        <v>928</v>
      </c>
      <c r="M45" s="21">
        <v>327</v>
      </c>
      <c r="N45" s="97">
        <v>44067</v>
      </c>
      <c r="O45" s="21" t="s">
        <v>1094</v>
      </c>
      <c r="P45" s="21" t="s">
        <v>865</v>
      </c>
      <c r="Q45" s="21" t="s">
        <v>865</v>
      </c>
      <c r="R45" s="21" t="s">
        <v>866</v>
      </c>
      <c r="S45" s="21" t="s">
        <v>866</v>
      </c>
      <c r="T45" s="21" t="s">
        <v>1008</v>
      </c>
      <c r="U45" s="21"/>
      <c r="V45" s="21" t="s">
        <v>865</v>
      </c>
      <c r="W45" s="21"/>
      <c r="X45" s="21"/>
      <c r="Y45" s="21"/>
      <c r="Z45" s="98"/>
      <c r="AA45" s="21"/>
      <c r="AB45" s="21"/>
    </row>
    <row r="46" spans="1:28" ht="15" customHeight="1">
      <c r="A46" s="19" t="s">
        <v>14</v>
      </c>
      <c r="B46" s="20" t="s">
        <v>239</v>
      </c>
      <c r="C46" s="3" t="s">
        <v>120</v>
      </c>
      <c r="D46" s="155" t="s">
        <v>331</v>
      </c>
      <c r="E46" s="155" t="s">
        <v>534</v>
      </c>
      <c r="F46" s="21" t="s">
        <v>633</v>
      </c>
      <c r="G46" s="22" t="s">
        <v>642</v>
      </c>
      <c r="H46" s="21" t="s">
        <v>662</v>
      </c>
      <c r="I46" s="21" t="s">
        <v>655</v>
      </c>
      <c r="J46" s="97">
        <v>43921</v>
      </c>
      <c r="K46" s="21" t="s">
        <v>933</v>
      </c>
      <c r="L46" s="99" t="s">
        <v>928</v>
      </c>
      <c r="M46" s="21">
        <v>327</v>
      </c>
      <c r="N46" s="97">
        <v>44067</v>
      </c>
      <c r="O46" s="21" t="s">
        <v>1094</v>
      </c>
      <c r="P46" s="21" t="s">
        <v>865</v>
      </c>
      <c r="Q46" s="21" t="s">
        <v>865</v>
      </c>
      <c r="R46" s="21" t="s">
        <v>866</v>
      </c>
      <c r="S46" s="21" t="s">
        <v>866</v>
      </c>
      <c r="T46" s="21" t="s">
        <v>1008</v>
      </c>
      <c r="U46" s="21"/>
      <c r="V46" s="21" t="s">
        <v>865</v>
      </c>
      <c r="W46" s="21"/>
      <c r="X46" s="21"/>
      <c r="Y46" s="21"/>
      <c r="Z46" s="98"/>
      <c r="AA46" s="21"/>
      <c r="AB46" s="21"/>
    </row>
    <row r="47" spans="1:28" ht="15" customHeight="1">
      <c r="A47" s="19" t="s">
        <v>14</v>
      </c>
      <c r="B47" s="20" t="s">
        <v>239</v>
      </c>
      <c r="C47" s="3" t="s">
        <v>121</v>
      </c>
      <c r="D47" s="155" t="s">
        <v>332</v>
      </c>
      <c r="E47" s="155" t="s">
        <v>535</v>
      </c>
      <c r="F47" s="21" t="s">
        <v>633</v>
      </c>
      <c r="G47" s="22" t="s">
        <v>642</v>
      </c>
      <c r="H47" s="21" t="s">
        <v>662</v>
      </c>
      <c r="I47" s="21" t="s">
        <v>655</v>
      </c>
      <c r="J47" s="97">
        <v>43921</v>
      </c>
      <c r="K47" s="21" t="s">
        <v>933</v>
      </c>
      <c r="L47" s="99" t="s">
        <v>928</v>
      </c>
      <c r="M47" s="21">
        <v>327</v>
      </c>
      <c r="N47" s="97">
        <v>44067</v>
      </c>
      <c r="O47" s="21" t="s">
        <v>1094</v>
      </c>
      <c r="P47" s="21" t="s">
        <v>865</v>
      </c>
      <c r="Q47" s="21" t="s">
        <v>865</v>
      </c>
      <c r="R47" s="21" t="s">
        <v>866</v>
      </c>
      <c r="S47" s="21" t="s">
        <v>866</v>
      </c>
      <c r="T47" s="21" t="s">
        <v>1008</v>
      </c>
      <c r="U47" s="21"/>
      <c r="V47" s="21" t="s">
        <v>865</v>
      </c>
      <c r="W47" s="21"/>
      <c r="X47" s="21"/>
      <c r="Y47" s="21"/>
      <c r="Z47" s="98"/>
      <c r="AA47" s="21"/>
      <c r="AB47" s="21"/>
    </row>
    <row r="48" spans="1:28" ht="15" customHeight="1">
      <c r="A48" s="19" t="s">
        <v>14</v>
      </c>
      <c r="B48" s="20" t="s">
        <v>239</v>
      </c>
      <c r="C48" s="3" t="s">
        <v>122</v>
      </c>
      <c r="D48" s="155" t="s">
        <v>333</v>
      </c>
      <c r="E48" s="155" t="s">
        <v>536</v>
      </c>
      <c r="F48" s="21" t="s">
        <v>633</v>
      </c>
      <c r="G48" s="22" t="s">
        <v>642</v>
      </c>
      <c r="H48" s="21" t="s">
        <v>662</v>
      </c>
      <c r="I48" s="21" t="s">
        <v>655</v>
      </c>
      <c r="J48" s="97">
        <v>43921</v>
      </c>
      <c r="K48" s="21" t="s">
        <v>933</v>
      </c>
      <c r="L48" s="99" t="s">
        <v>928</v>
      </c>
      <c r="M48" s="21">
        <v>327</v>
      </c>
      <c r="N48" s="97">
        <v>44067</v>
      </c>
      <c r="O48" s="21" t="s">
        <v>1094</v>
      </c>
      <c r="P48" s="21" t="s">
        <v>865</v>
      </c>
      <c r="Q48" s="21" t="s">
        <v>865</v>
      </c>
      <c r="R48" s="21" t="s">
        <v>866</v>
      </c>
      <c r="S48" s="21" t="s">
        <v>866</v>
      </c>
      <c r="T48" s="21" t="s">
        <v>1008</v>
      </c>
      <c r="U48" s="21"/>
      <c r="V48" s="21" t="s">
        <v>865</v>
      </c>
      <c r="W48" s="21"/>
      <c r="X48" s="21"/>
      <c r="Y48" s="21"/>
      <c r="Z48" s="98"/>
      <c r="AA48" s="21"/>
      <c r="AB48" s="21"/>
    </row>
    <row r="49" spans="1:28" ht="15" customHeight="1">
      <c r="A49" s="19" t="s">
        <v>14</v>
      </c>
      <c r="B49" s="20" t="s">
        <v>239</v>
      </c>
      <c r="C49" s="3" t="s">
        <v>123</v>
      </c>
      <c r="D49" s="155" t="s">
        <v>334</v>
      </c>
      <c r="E49" s="155" t="s">
        <v>537</v>
      </c>
      <c r="F49" s="21" t="s">
        <v>633</v>
      </c>
      <c r="G49" s="22" t="s">
        <v>642</v>
      </c>
      <c r="H49" s="21" t="s">
        <v>662</v>
      </c>
      <c r="I49" s="21" t="s">
        <v>655</v>
      </c>
      <c r="J49" s="97">
        <v>43921</v>
      </c>
      <c r="K49" s="21" t="s">
        <v>933</v>
      </c>
      <c r="L49" s="99" t="s">
        <v>928</v>
      </c>
      <c r="M49" s="21">
        <v>327</v>
      </c>
      <c r="N49" s="97">
        <v>44067</v>
      </c>
      <c r="O49" s="21" t="s">
        <v>1094</v>
      </c>
      <c r="P49" s="21" t="s">
        <v>865</v>
      </c>
      <c r="Q49" s="21" t="s">
        <v>865</v>
      </c>
      <c r="R49" s="21" t="s">
        <v>866</v>
      </c>
      <c r="S49" s="21" t="s">
        <v>866</v>
      </c>
      <c r="T49" s="21" t="s">
        <v>1008</v>
      </c>
      <c r="U49" s="21"/>
      <c r="V49" s="21" t="s">
        <v>865</v>
      </c>
      <c r="W49" s="21"/>
      <c r="X49" s="21"/>
      <c r="Y49" s="21"/>
      <c r="Z49" s="98"/>
      <c r="AA49" s="21"/>
      <c r="AB49" s="21"/>
    </row>
    <row r="50" spans="1:28" ht="15" customHeight="1">
      <c r="A50" s="19" t="s">
        <v>14</v>
      </c>
      <c r="B50" s="20" t="s">
        <v>239</v>
      </c>
      <c r="C50" s="3" t="s">
        <v>124</v>
      </c>
      <c r="D50" s="155" t="s">
        <v>335</v>
      </c>
      <c r="E50" s="155" t="s">
        <v>538</v>
      </c>
      <c r="F50" s="21" t="s">
        <v>633</v>
      </c>
      <c r="G50" s="22" t="s">
        <v>642</v>
      </c>
      <c r="H50" s="21" t="s">
        <v>662</v>
      </c>
      <c r="I50" s="21"/>
      <c r="J50" s="97">
        <v>43921</v>
      </c>
      <c r="K50" s="21"/>
      <c r="L50" s="21"/>
      <c r="M50" s="21"/>
      <c r="N50" s="21"/>
      <c r="O50" s="21"/>
      <c r="P50" s="21" t="s">
        <v>866</v>
      </c>
      <c r="Q50" s="21" t="s">
        <v>866</v>
      </c>
      <c r="R50" s="21" t="s">
        <v>866</v>
      </c>
      <c r="S50" s="21" t="s">
        <v>866</v>
      </c>
      <c r="T50" s="21"/>
      <c r="U50" s="21"/>
      <c r="V50" s="21" t="s">
        <v>865</v>
      </c>
      <c r="W50" s="21"/>
      <c r="X50" s="21"/>
      <c r="Y50" s="21"/>
      <c r="Z50" s="98"/>
      <c r="AA50" s="21"/>
      <c r="AB50" s="21"/>
    </row>
    <row r="51" spans="1:28" ht="15" customHeight="1">
      <c r="A51" s="19" t="s">
        <v>14</v>
      </c>
      <c r="B51" s="20" t="s">
        <v>239</v>
      </c>
      <c r="C51" s="3" t="s">
        <v>125</v>
      </c>
      <c r="D51" s="155" t="s">
        <v>336</v>
      </c>
      <c r="E51" s="155" t="s">
        <v>539</v>
      </c>
      <c r="F51" s="21" t="s">
        <v>633</v>
      </c>
      <c r="G51" s="22" t="s">
        <v>642</v>
      </c>
      <c r="H51" s="21" t="s">
        <v>662</v>
      </c>
      <c r="I51" s="21"/>
      <c r="J51" s="97">
        <v>43921</v>
      </c>
      <c r="K51" s="21"/>
      <c r="L51" s="21"/>
      <c r="M51" s="21"/>
      <c r="N51" s="21"/>
      <c r="O51" s="21"/>
      <c r="P51" s="21" t="s">
        <v>866</v>
      </c>
      <c r="Q51" s="21" t="s">
        <v>866</v>
      </c>
      <c r="R51" s="21" t="s">
        <v>866</v>
      </c>
      <c r="S51" s="21" t="s">
        <v>866</v>
      </c>
      <c r="T51" s="21"/>
      <c r="U51" s="21"/>
      <c r="V51" s="21" t="s">
        <v>865</v>
      </c>
      <c r="W51" s="21"/>
      <c r="X51" s="21"/>
      <c r="Y51" s="21"/>
      <c r="Z51" s="98"/>
      <c r="AA51" s="21"/>
      <c r="AB51" s="21"/>
    </row>
    <row r="52" spans="1:28" ht="15" customHeight="1">
      <c r="A52" s="19" t="s">
        <v>14</v>
      </c>
      <c r="B52" s="20" t="s">
        <v>239</v>
      </c>
      <c r="C52" s="3" t="s">
        <v>129</v>
      </c>
      <c r="D52" s="155" t="s">
        <v>338</v>
      </c>
      <c r="E52" s="155" t="s">
        <v>543</v>
      </c>
      <c r="F52" s="20" t="s">
        <v>624</v>
      </c>
      <c r="G52" s="20" t="s">
        <v>639</v>
      </c>
      <c r="H52" s="21" t="s">
        <v>662</v>
      </c>
      <c r="I52" s="21">
        <v>4</v>
      </c>
      <c r="J52" s="97">
        <v>43921</v>
      </c>
      <c r="K52" s="21" t="s">
        <v>933</v>
      </c>
      <c r="L52" s="99" t="s">
        <v>928</v>
      </c>
      <c r="M52" s="21">
        <v>327</v>
      </c>
      <c r="N52" s="97">
        <v>44067</v>
      </c>
      <c r="O52" s="21" t="s">
        <v>944</v>
      </c>
      <c r="P52" s="21" t="s">
        <v>866</v>
      </c>
      <c r="Q52" s="21" t="s">
        <v>865</v>
      </c>
      <c r="R52" s="21" t="s">
        <v>866</v>
      </c>
      <c r="S52" s="21" t="s">
        <v>866</v>
      </c>
      <c r="T52" s="21" t="s">
        <v>1008</v>
      </c>
      <c r="U52" s="21"/>
      <c r="V52" s="21" t="s">
        <v>865</v>
      </c>
      <c r="W52" s="21"/>
      <c r="X52" s="21"/>
      <c r="Y52" s="21"/>
      <c r="Z52" s="98"/>
      <c r="AA52" s="21"/>
      <c r="AB52" s="21"/>
    </row>
    <row r="53" spans="1:28" ht="15" customHeight="1">
      <c r="A53" s="19" t="s">
        <v>14</v>
      </c>
      <c r="B53" s="20" t="s">
        <v>239</v>
      </c>
      <c r="C53" s="3" t="s">
        <v>130</v>
      </c>
      <c r="D53" s="155" t="s">
        <v>339</v>
      </c>
      <c r="E53" s="155" t="s">
        <v>544</v>
      </c>
      <c r="F53" s="20" t="s">
        <v>627</v>
      </c>
      <c r="G53" s="20" t="s">
        <v>640</v>
      </c>
      <c r="H53" s="21" t="s">
        <v>662</v>
      </c>
      <c r="I53" s="21">
        <v>80</v>
      </c>
      <c r="J53" s="97">
        <v>43921</v>
      </c>
      <c r="K53" s="21" t="s">
        <v>933</v>
      </c>
      <c r="L53" s="99" t="s">
        <v>928</v>
      </c>
      <c r="M53" s="21">
        <v>327</v>
      </c>
      <c r="N53" s="97">
        <v>44067</v>
      </c>
      <c r="O53" s="21" t="s">
        <v>944</v>
      </c>
      <c r="P53" s="21" t="s">
        <v>866</v>
      </c>
      <c r="Q53" s="21" t="s">
        <v>865</v>
      </c>
      <c r="R53" s="21" t="s">
        <v>866</v>
      </c>
      <c r="S53" s="21" t="s">
        <v>866</v>
      </c>
      <c r="T53" s="21" t="s">
        <v>1008</v>
      </c>
      <c r="U53" s="21" t="s">
        <v>987</v>
      </c>
      <c r="V53" s="21" t="s">
        <v>865</v>
      </c>
      <c r="W53" s="21"/>
      <c r="X53" s="21"/>
      <c r="Y53" s="21"/>
      <c r="Z53" s="98"/>
      <c r="AA53" s="21"/>
      <c r="AB53" s="21"/>
    </row>
    <row r="54" spans="1:28" ht="15" customHeight="1">
      <c r="A54" s="19" t="s">
        <v>14</v>
      </c>
      <c r="B54" s="20" t="s">
        <v>239</v>
      </c>
      <c r="C54" s="3" t="s">
        <v>132</v>
      </c>
      <c r="D54" s="155" t="s">
        <v>341</v>
      </c>
      <c r="E54" s="155" t="s">
        <v>546</v>
      </c>
      <c r="F54" s="20" t="s">
        <v>624</v>
      </c>
      <c r="G54" s="20" t="s">
        <v>639</v>
      </c>
      <c r="H54" s="21" t="s">
        <v>662</v>
      </c>
      <c r="I54" s="21">
        <v>4</v>
      </c>
      <c r="J54" s="97">
        <v>43921</v>
      </c>
      <c r="K54" s="21" t="s">
        <v>933</v>
      </c>
      <c r="L54" s="99" t="s">
        <v>928</v>
      </c>
      <c r="M54" s="21">
        <v>327</v>
      </c>
      <c r="N54" s="97">
        <v>44067</v>
      </c>
      <c r="O54" s="21" t="s">
        <v>1094</v>
      </c>
      <c r="P54" s="21" t="s">
        <v>865</v>
      </c>
      <c r="Q54" s="21" t="s">
        <v>865</v>
      </c>
      <c r="R54" s="21" t="s">
        <v>866</v>
      </c>
      <c r="S54" s="21" t="s">
        <v>866</v>
      </c>
      <c r="T54" s="21" t="s">
        <v>1008</v>
      </c>
      <c r="U54" s="21"/>
      <c r="V54" s="21" t="s">
        <v>865</v>
      </c>
      <c r="W54" s="21"/>
      <c r="X54" s="21"/>
      <c r="Y54" s="21"/>
      <c r="Z54" s="98"/>
      <c r="AA54" s="21"/>
      <c r="AB54" s="21"/>
    </row>
    <row r="55" spans="1:28" ht="15" customHeight="1">
      <c r="A55" s="19" t="s">
        <v>14</v>
      </c>
      <c r="B55" s="20" t="s">
        <v>239</v>
      </c>
      <c r="C55" s="3" t="s">
        <v>133</v>
      </c>
      <c r="D55" s="155" t="s">
        <v>342</v>
      </c>
      <c r="E55" s="155" t="s">
        <v>547</v>
      </c>
      <c r="F55" s="20" t="s">
        <v>627</v>
      </c>
      <c r="G55" s="20" t="s">
        <v>640</v>
      </c>
      <c r="H55" s="21" t="s">
        <v>662</v>
      </c>
      <c r="I55" s="21">
        <v>80</v>
      </c>
      <c r="J55" s="97">
        <v>43921</v>
      </c>
      <c r="K55" s="21" t="s">
        <v>933</v>
      </c>
      <c r="L55" s="99" t="s">
        <v>928</v>
      </c>
      <c r="M55" s="21">
        <v>327</v>
      </c>
      <c r="N55" s="97">
        <v>44067</v>
      </c>
      <c r="O55" s="21" t="s">
        <v>944</v>
      </c>
      <c r="P55" s="21" t="s">
        <v>866</v>
      </c>
      <c r="Q55" s="21" t="s">
        <v>865</v>
      </c>
      <c r="R55" s="21" t="s">
        <v>866</v>
      </c>
      <c r="S55" s="21" t="s">
        <v>866</v>
      </c>
      <c r="T55" s="21" t="s">
        <v>1008</v>
      </c>
      <c r="U55" s="21" t="s">
        <v>987</v>
      </c>
      <c r="V55" s="21" t="s">
        <v>865</v>
      </c>
      <c r="W55" s="21"/>
      <c r="X55" s="21"/>
      <c r="Y55" s="21"/>
      <c r="Z55" s="98"/>
      <c r="AA55" s="21"/>
      <c r="AB55" s="21"/>
    </row>
    <row r="56" spans="1:28" ht="15" customHeight="1">
      <c r="A56" s="19" t="s">
        <v>14</v>
      </c>
      <c r="B56" s="20" t="s">
        <v>230</v>
      </c>
      <c r="C56" s="3" t="s">
        <v>134</v>
      </c>
      <c r="D56" s="155" t="s">
        <v>343</v>
      </c>
      <c r="E56" s="155" t="s">
        <v>548</v>
      </c>
      <c r="F56" s="20" t="s">
        <v>633</v>
      </c>
      <c r="G56" s="22" t="s">
        <v>642</v>
      </c>
      <c r="H56" s="21" t="s">
        <v>662</v>
      </c>
      <c r="I56" s="21" t="s">
        <v>655</v>
      </c>
      <c r="J56" s="97">
        <v>43921</v>
      </c>
      <c r="K56" s="21" t="s">
        <v>933</v>
      </c>
      <c r="L56" s="99" t="s">
        <v>928</v>
      </c>
      <c r="M56" s="21">
        <v>119</v>
      </c>
      <c r="N56" s="97">
        <v>44067</v>
      </c>
      <c r="O56" s="105" t="s">
        <v>1055</v>
      </c>
      <c r="P56" s="21" t="s">
        <v>866</v>
      </c>
      <c r="Q56" s="21" t="s">
        <v>865</v>
      </c>
      <c r="R56" s="21" t="s">
        <v>866</v>
      </c>
      <c r="S56" s="21" t="s">
        <v>866</v>
      </c>
      <c r="T56" s="21" t="s">
        <v>1008</v>
      </c>
      <c r="U56" s="21"/>
      <c r="V56" s="21" t="s">
        <v>865</v>
      </c>
      <c r="W56" s="21"/>
      <c r="X56" s="105"/>
      <c r="Y56" s="21"/>
      <c r="Z56" s="98"/>
      <c r="AA56" s="21"/>
      <c r="AB56" s="21"/>
    </row>
    <row r="57" spans="1:28" ht="15" customHeight="1">
      <c r="A57" s="19" t="s">
        <v>14</v>
      </c>
      <c r="B57" s="20" t="s">
        <v>230</v>
      </c>
      <c r="C57" s="3" t="s">
        <v>135</v>
      </c>
      <c r="D57" s="155" t="s">
        <v>344</v>
      </c>
      <c r="E57" s="155" t="s">
        <v>549</v>
      </c>
      <c r="F57" s="21" t="s">
        <v>633</v>
      </c>
      <c r="G57" s="22" t="s">
        <v>642</v>
      </c>
      <c r="H57" s="21" t="s">
        <v>662</v>
      </c>
      <c r="I57" s="21" t="s">
        <v>655</v>
      </c>
      <c r="J57" s="97">
        <v>43921</v>
      </c>
      <c r="K57" s="21" t="s">
        <v>933</v>
      </c>
      <c r="L57" s="99" t="s">
        <v>928</v>
      </c>
      <c r="M57" s="21">
        <v>119</v>
      </c>
      <c r="N57" s="97">
        <v>44067</v>
      </c>
      <c r="O57" s="21" t="s">
        <v>974</v>
      </c>
      <c r="P57" s="21" t="s">
        <v>866</v>
      </c>
      <c r="Q57" s="21" t="s">
        <v>865</v>
      </c>
      <c r="R57" s="21" t="s">
        <v>866</v>
      </c>
      <c r="S57" s="21" t="s">
        <v>866</v>
      </c>
      <c r="T57" s="21" t="s">
        <v>1008</v>
      </c>
      <c r="U57" s="21"/>
      <c r="V57" s="21" t="s">
        <v>865</v>
      </c>
      <c r="W57" s="21"/>
      <c r="X57" s="21"/>
      <c r="Y57" s="21"/>
      <c r="Z57" s="98"/>
      <c r="AA57" s="21"/>
      <c r="AB57" s="21"/>
    </row>
    <row r="58" spans="1:28" ht="15" customHeight="1">
      <c r="A58" s="19" t="s">
        <v>14</v>
      </c>
      <c r="B58" s="20" t="s">
        <v>230</v>
      </c>
      <c r="C58" s="3" t="s">
        <v>136</v>
      </c>
      <c r="D58" s="155" t="s">
        <v>345</v>
      </c>
      <c r="E58" s="155" t="s">
        <v>550</v>
      </c>
      <c r="F58" s="21" t="s">
        <v>633</v>
      </c>
      <c r="G58" s="22" t="s">
        <v>642</v>
      </c>
      <c r="H58" s="21" t="s">
        <v>662</v>
      </c>
      <c r="I58" s="21"/>
      <c r="J58" s="97">
        <v>43921</v>
      </c>
      <c r="K58" s="21"/>
      <c r="L58" s="21"/>
      <c r="M58" s="21"/>
      <c r="N58" s="21"/>
      <c r="O58" s="21"/>
      <c r="P58" s="21" t="s">
        <v>866</v>
      </c>
      <c r="Q58" s="21" t="s">
        <v>866</v>
      </c>
      <c r="R58" s="21" t="s">
        <v>866</v>
      </c>
      <c r="S58" s="21" t="s">
        <v>866</v>
      </c>
      <c r="T58" s="21"/>
      <c r="U58" s="21"/>
      <c r="V58" s="21" t="s">
        <v>865</v>
      </c>
      <c r="W58" s="21"/>
      <c r="X58" s="21"/>
      <c r="Y58" s="21"/>
      <c r="Z58" s="98"/>
      <c r="AA58" s="21"/>
      <c r="AB58" s="21"/>
    </row>
    <row r="59" spans="1:28" ht="15" customHeight="1">
      <c r="A59" s="19" t="s">
        <v>14</v>
      </c>
      <c r="B59" s="20" t="s">
        <v>230</v>
      </c>
      <c r="C59" s="3" t="s">
        <v>137</v>
      </c>
      <c r="D59" s="155" t="s">
        <v>346</v>
      </c>
      <c r="E59" s="155" t="s">
        <v>551</v>
      </c>
      <c r="F59" s="21" t="s">
        <v>633</v>
      </c>
      <c r="G59" s="22" t="s">
        <v>642</v>
      </c>
      <c r="H59" s="21" t="s">
        <v>662</v>
      </c>
      <c r="I59" s="21" t="s">
        <v>655</v>
      </c>
      <c r="J59" s="97">
        <v>43921</v>
      </c>
      <c r="K59" s="21" t="s">
        <v>972</v>
      </c>
      <c r="L59" s="99" t="s">
        <v>932</v>
      </c>
      <c r="M59" s="21">
        <v>3</v>
      </c>
      <c r="N59" s="97">
        <v>42061</v>
      </c>
      <c r="O59" s="21" t="s">
        <v>995</v>
      </c>
      <c r="P59" s="21" t="s">
        <v>866</v>
      </c>
      <c r="Q59" s="21" t="s">
        <v>865</v>
      </c>
      <c r="R59" s="21" t="s">
        <v>866</v>
      </c>
      <c r="S59" s="21" t="s">
        <v>866</v>
      </c>
      <c r="T59" s="21" t="s">
        <v>1008</v>
      </c>
      <c r="U59" s="21"/>
      <c r="V59" s="21" t="s">
        <v>865</v>
      </c>
      <c r="W59" s="21"/>
      <c r="X59" s="21"/>
      <c r="Y59" s="21"/>
      <c r="Z59" s="98"/>
      <c r="AA59" s="21"/>
      <c r="AB59" s="21"/>
    </row>
    <row r="60" spans="1:28" ht="15" customHeight="1">
      <c r="A60" s="19" t="s">
        <v>14</v>
      </c>
      <c r="B60" s="20" t="s">
        <v>230</v>
      </c>
      <c r="C60" s="3" t="s">
        <v>138</v>
      </c>
      <c r="D60" s="155" t="s">
        <v>347</v>
      </c>
      <c r="E60" s="155" t="s">
        <v>552</v>
      </c>
      <c r="F60" s="21" t="s">
        <v>633</v>
      </c>
      <c r="G60" s="22" t="s">
        <v>642</v>
      </c>
      <c r="H60" s="21" t="s">
        <v>662</v>
      </c>
      <c r="I60" s="21" t="s">
        <v>655</v>
      </c>
      <c r="J60" s="97">
        <v>43921</v>
      </c>
      <c r="K60" s="21" t="s">
        <v>972</v>
      </c>
      <c r="L60" s="99" t="s">
        <v>932</v>
      </c>
      <c r="M60" s="21">
        <v>10</v>
      </c>
      <c r="N60" s="97">
        <v>42061</v>
      </c>
      <c r="O60" s="21" t="s">
        <v>1000</v>
      </c>
      <c r="P60" s="21" t="s">
        <v>866</v>
      </c>
      <c r="Q60" s="21" t="s">
        <v>865</v>
      </c>
      <c r="R60" s="21" t="s">
        <v>866</v>
      </c>
      <c r="S60" s="21" t="s">
        <v>866</v>
      </c>
      <c r="T60" s="21" t="s">
        <v>1008</v>
      </c>
      <c r="U60" s="21"/>
      <c r="V60" s="21" t="s">
        <v>865</v>
      </c>
      <c r="W60" s="21"/>
      <c r="X60" s="21"/>
      <c r="Y60" s="21"/>
      <c r="Z60" s="98"/>
      <c r="AA60" s="21"/>
      <c r="AB60" s="21"/>
    </row>
    <row r="61" spans="1:28" ht="15" customHeight="1">
      <c r="A61" s="19" t="s">
        <v>14</v>
      </c>
      <c r="B61" s="20" t="s">
        <v>230</v>
      </c>
      <c r="C61" s="3" t="s">
        <v>139</v>
      </c>
      <c r="D61" s="155" t="s">
        <v>348</v>
      </c>
      <c r="E61" s="155" t="s">
        <v>553</v>
      </c>
      <c r="F61" s="21" t="s">
        <v>633</v>
      </c>
      <c r="G61" s="22" t="s">
        <v>642</v>
      </c>
      <c r="H61" s="21" t="s">
        <v>662</v>
      </c>
      <c r="I61" s="21" t="s">
        <v>655</v>
      </c>
      <c r="J61" s="97">
        <v>43921</v>
      </c>
      <c r="K61" s="21" t="s">
        <v>972</v>
      </c>
      <c r="L61" s="99" t="s">
        <v>932</v>
      </c>
      <c r="M61" s="21">
        <v>3</v>
      </c>
      <c r="N61" s="97">
        <v>42061</v>
      </c>
      <c r="O61" s="21" t="s">
        <v>931</v>
      </c>
      <c r="P61" s="21" t="s">
        <v>866</v>
      </c>
      <c r="Q61" s="21" t="s">
        <v>865</v>
      </c>
      <c r="R61" s="21" t="s">
        <v>866</v>
      </c>
      <c r="S61" s="21" t="s">
        <v>866</v>
      </c>
      <c r="T61" s="21" t="s">
        <v>1008</v>
      </c>
      <c r="U61" s="21"/>
      <c r="V61" s="21" t="s">
        <v>865</v>
      </c>
      <c r="W61" s="21"/>
      <c r="X61" s="21"/>
      <c r="Y61" s="21"/>
      <c r="Z61" s="98"/>
      <c r="AA61" s="21"/>
      <c r="AB61" s="21"/>
    </row>
    <row r="62" spans="1:28" ht="15" customHeight="1">
      <c r="A62" s="19" t="s">
        <v>14</v>
      </c>
      <c r="B62" s="20" t="s">
        <v>230</v>
      </c>
      <c r="C62" s="3" t="s">
        <v>140</v>
      </c>
      <c r="D62" s="155" t="s">
        <v>349</v>
      </c>
      <c r="E62" s="155" t="s">
        <v>554</v>
      </c>
      <c r="F62" s="21" t="s">
        <v>633</v>
      </c>
      <c r="G62" s="22" t="s">
        <v>642</v>
      </c>
      <c r="H62" s="21" t="s">
        <v>662</v>
      </c>
      <c r="I62" s="21" t="s">
        <v>655</v>
      </c>
      <c r="J62" s="97">
        <v>43921</v>
      </c>
      <c r="K62" s="21" t="s">
        <v>933</v>
      </c>
      <c r="L62" s="99" t="s">
        <v>928</v>
      </c>
      <c r="M62" s="21">
        <v>340</v>
      </c>
      <c r="N62" s="97">
        <v>44067</v>
      </c>
      <c r="O62" s="21" t="s">
        <v>994</v>
      </c>
      <c r="P62" s="21" t="s">
        <v>866</v>
      </c>
      <c r="Q62" s="21" t="s">
        <v>865</v>
      </c>
      <c r="R62" s="21" t="s">
        <v>866</v>
      </c>
      <c r="S62" s="21" t="s">
        <v>866</v>
      </c>
      <c r="T62" s="21" t="s">
        <v>1008</v>
      </c>
      <c r="U62" s="21"/>
      <c r="V62" s="21" t="s">
        <v>865</v>
      </c>
      <c r="W62" s="21"/>
      <c r="X62" s="21"/>
      <c r="Y62" s="21"/>
      <c r="Z62" s="98"/>
      <c r="AA62" s="21"/>
      <c r="AB62" s="21"/>
    </row>
    <row r="63" spans="1:28" ht="15" customHeight="1">
      <c r="A63" s="19" t="s">
        <v>14</v>
      </c>
      <c r="B63" s="20" t="s">
        <v>230</v>
      </c>
      <c r="C63" s="3" t="s">
        <v>141</v>
      </c>
      <c r="D63" s="155" t="s">
        <v>350</v>
      </c>
      <c r="E63" s="155" t="s">
        <v>555</v>
      </c>
      <c r="F63" s="21" t="s">
        <v>633</v>
      </c>
      <c r="G63" s="22" t="s">
        <v>642</v>
      </c>
      <c r="H63" s="21" t="s">
        <v>662</v>
      </c>
      <c r="I63" s="21" t="s">
        <v>655</v>
      </c>
      <c r="J63" s="97">
        <v>43921</v>
      </c>
      <c r="K63" s="21" t="s">
        <v>933</v>
      </c>
      <c r="L63" s="99" t="s">
        <v>928</v>
      </c>
      <c r="M63" s="21">
        <v>344</v>
      </c>
      <c r="N63" s="97">
        <v>44067</v>
      </c>
      <c r="O63" s="105" t="s">
        <v>1014</v>
      </c>
      <c r="P63" s="21" t="s">
        <v>866</v>
      </c>
      <c r="Q63" s="21" t="s">
        <v>865</v>
      </c>
      <c r="R63" s="21" t="s">
        <v>866</v>
      </c>
      <c r="S63" s="21" t="s">
        <v>866</v>
      </c>
      <c r="T63" s="21" t="s">
        <v>1008</v>
      </c>
      <c r="U63" s="21"/>
      <c r="V63" s="21" t="s">
        <v>865</v>
      </c>
      <c r="W63" s="21"/>
      <c r="X63" s="105"/>
      <c r="Y63" s="21"/>
      <c r="Z63" s="98"/>
      <c r="AA63" s="21"/>
      <c r="AB63" s="21"/>
    </row>
    <row r="64" spans="1:28" ht="15" customHeight="1">
      <c r="A64" s="19" t="s">
        <v>14</v>
      </c>
      <c r="B64" s="20" t="s">
        <v>230</v>
      </c>
      <c r="C64" s="3" t="s">
        <v>142</v>
      </c>
      <c r="D64" s="155" t="s">
        <v>351</v>
      </c>
      <c r="E64" s="155" t="s">
        <v>556</v>
      </c>
      <c r="F64" s="21" t="s">
        <v>633</v>
      </c>
      <c r="G64" s="22" t="s">
        <v>642</v>
      </c>
      <c r="H64" s="21" t="s">
        <v>662</v>
      </c>
      <c r="I64" s="21" t="s">
        <v>655</v>
      </c>
      <c r="J64" s="97">
        <v>43921</v>
      </c>
      <c r="K64" s="21" t="s">
        <v>933</v>
      </c>
      <c r="L64" s="99" t="s">
        <v>928</v>
      </c>
      <c r="M64" s="21">
        <v>119</v>
      </c>
      <c r="N64" s="97">
        <v>44067</v>
      </c>
      <c r="O64" s="21" t="s">
        <v>974</v>
      </c>
      <c r="P64" s="21" t="s">
        <v>866</v>
      </c>
      <c r="Q64" s="21" t="s">
        <v>865</v>
      </c>
      <c r="R64" s="21" t="s">
        <v>866</v>
      </c>
      <c r="S64" s="21" t="s">
        <v>866</v>
      </c>
      <c r="T64" s="21" t="s">
        <v>1008</v>
      </c>
      <c r="U64" s="21"/>
      <c r="V64" s="21" t="s">
        <v>865</v>
      </c>
      <c r="W64" s="21"/>
      <c r="X64" s="21"/>
      <c r="Y64" s="21"/>
      <c r="Z64" s="98"/>
      <c r="AA64" s="21"/>
      <c r="AB64" s="21"/>
    </row>
    <row r="65" spans="1:28" ht="15" customHeight="1">
      <c r="A65" s="19" t="s">
        <v>14</v>
      </c>
      <c r="B65" s="20" t="s">
        <v>230</v>
      </c>
      <c r="C65" s="3" t="s">
        <v>143</v>
      </c>
      <c r="D65" s="155" t="s">
        <v>352</v>
      </c>
      <c r="E65" s="155" t="s">
        <v>557</v>
      </c>
      <c r="F65" s="21" t="s">
        <v>633</v>
      </c>
      <c r="G65" s="22" t="s">
        <v>642</v>
      </c>
      <c r="H65" s="21" t="s">
        <v>662</v>
      </c>
      <c r="I65" s="21"/>
      <c r="J65" s="97">
        <v>43921</v>
      </c>
      <c r="K65" s="21"/>
      <c r="L65" s="21"/>
      <c r="M65" s="21"/>
      <c r="N65" s="21"/>
      <c r="O65" s="21"/>
      <c r="P65" s="21" t="s">
        <v>866</v>
      </c>
      <c r="Q65" s="21" t="s">
        <v>866</v>
      </c>
      <c r="R65" s="21" t="s">
        <v>866</v>
      </c>
      <c r="S65" s="21" t="s">
        <v>866</v>
      </c>
      <c r="T65" s="21"/>
      <c r="U65" s="21"/>
      <c r="V65" s="21" t="s">
        <v>865</v>
      </c>
      <c r="W65" s="21"/>
      <c r="X65" s="21"/>
      <c r="Y65" s="21"/>
      <c r="Z65" s="98"/>
      <c r="AA65" s="21"/>
      <c r="AB65" s="21"/>
    </row>
    <row r="66" spans="1:28" ht="15" customHeight="1">
      <c r="A66" s="19" t="s">
        <v>14</v>
      </c>
      <c r="B66" s="20" t="s">
        <v>230</v>
      </c>
      <c r="C66" s="3" t="s">
        <v>144</v>
      </c>
      <c r="D66" s="155" t="s">
        <v>353</v>
      </c>
      <c r="E66" s="155" t="s">
        <v>558</v>
      </c>
      <c r="F66" s="21" t="s">
        <v>633</v>
      </c>
      <c r="G66" s="22" t="s">
        <v>642</v>
      </c>
      <c r="H66" s="21" t="s">
        <v>662</v>
      </c>
      <c r="I66" s="21"/>
      <c r="J66" s="97">
        <v>43921</v>
      </c>
      <c r="K66" s="21"/>
      <c r="L66" s="21"/>
      <c r="M66" s="21"/>
      <c r="N66" s="21"/>
      <c r="O66" s="21"/>
      <c r="P66" s="21" t="s">
        <v>866</v>
      </c>
      <c r="Q66" s="21" t="s">
        <v>866</v>
      </c>
      <c r="R66" s="21" t="s">
        <v>866</v>
      </c>
      <c r="S66" s="21" t="s">
        <v>866</v>
      </c>
      <c r="T66" s="21"/>
      <c r="U66" s="21"/>
      <c r="V66" s="21" t="s">
        <v>865</v>
      </c>
      <c r="W66" s="21"/>
      <c r="X66" s="21"/>
      <c r="Y66" s="21"/>
      <c r="Z66" s="98"/>
      <c r="AA66" s="21"/>
      <c r="AB66" s="21"/>
    </row>
    <row r="67" spans="1:28" ht="15" customHeight="1">
      <c r="A67" s="19" t="s">
        <v>14</v>
      </c>
      <c r="B67" s="20" t="s">
        <v>230</v>
      </c>
      <c r="C67" s="3" t="s">
        <v>145</v>
      </c>
      <c r="D67" s="155" t="s">
        <v>354</v>
      </c>
      <c r="E67" s="155" t="s">
        <v>559</v>
      </c>
      <c r="F67" s="21" t="s">
        <v>633</v>
      </c>
      <c r="G67" s="22" t="s">
        <v>642</v>
      </c>
      <c r="H67" s="21" t="s">
        <v>662</v>
      </c>
      <c r="I67" s="21"/>
      <c r="J67" s="97">
        <v>43921</v>
      </c>
      <c r="K67" s="21"/>
      <c r="L67" s="21"/>
      <c r="M67" s="21"/>
      <c r="N67" s="21"/>
      <c r="O67" s="21"/>
      <c r="P67" s="21" t="s">
        <v>866</v>
      </c>
      <c r="Q67" s="21" t="s">
        <v>866</v>
      </c>
      <c r="R67" s="21" t="s">
        <v>866</v>
      </c>
      <c r="S67" s="21" t="s">
        <v>866</v>
      </c>
      <c r="T67" s="21"/>
      <c r="U67" s="21"/>
      <c r="V67" s="21" t="s">
        <v>865</v>
      </c>
      <c r="W67" s="21"/>
      <c r="X67" s="21"/>
      <c r="Y67" s="21"/>
      <c r="Z67" s="98"/>
      <c r="AA67" s="21"/>
      <c r="AB67" s="21"/>
    </row>
    <row r="68" spans="1:28" ht="15" customHeight="1">
      <c r="A68" s="19" t="s">
        <v>14</v>
      </c>
      <c r="B68" s="20" t="s">
        <v>230</v>
      </c>
      <c r="C68" s="3" t="s">
        <v>146</v>
      </c>
      <c r="D68" s="155" t="s">
        <v>355</v>
      </c>
      <c r="E68" s="155" t="s">
        <v>560</v>
      </c>
      <c r="F68" s="21" t="s">
        <v>633</v>
      </c>
      <c r="G68" s="22" t="s">
        <v>642</v>
      </c>
      <c r="H68" s="21" t="s">
        <v>662</v>
      </c>
      <c r="I68" s="21" t="s">
        <v>655</v>
      </c>
      <c r="J68" s="97">
        <v>43921</v>
      </c>
      <c r="K68" s="21" t="s">
        <v>933</v>
      </c>
      <c r="L68" s="99" t="s">
        <v>928</v>
      </c>
      <c r="M68" s="102">
        <v>335</v>
      </c>
      <c r="N68" s="97">
        <v>44067</v>
      </c>
      <c r="O68" s="105" t="s">
        <v>1015</v>
      </c>
      <c r="P68" s="21" t="s">
        <v>866</v>
      </c>
      <c r="Q68" s="21" t="s">
        <v>865</v>
      </c>
      <c r="R68" s="21" t="s">
        <v>866</v>
      </c>
      <c r="S68" s="21" t="s">
        <v>866</v>
      </c>
      <c r="T68" s="21" t="s">
        <v>1008</v>
      </c>
      <c r="U68" s="21"/>
      <c r="V68" s="21" t="s">
        <v>865</v>
      </c>
      <c r="W68" s="21"/>
      <c r="X68" s="105"/>
      <c r="Y68" s="21"/>
      <c r="Z68" s="98"/>
      <c r="AA68" s="21"/>
      <c r="AB68" s="21"/>
    </row>
    <row r="69" spans="1:28" ht="15" customHeight="1">
      <c r="A69" s="19" t="s">
        <v>14</v>
      </c>
      <c r="B69" s="20" t="s">
        <v>230</v>
      </c>
      <c r="C69" s="3" t="s">
        <v>147</v>
      </c>
      <c r="D69" s="155" t="s">
        <v>356</v>
      </c>
      <c r="E69" s="155" t="s">
        <v>561</v>
      </c>
      <c r="F69" s="21" t="s">
        <v>633</v>
      </c>
      <c r="G69" s="22" t="s">
        <v>642</v>
      </c>
      <c r="H69" s="21" t="s">
        <v>662</v>
      </c>
      <c r="I69" s="21"/>
      <c r="J69" s="97">
        <v>43921</v>
      </c>
      <c r="K69" s="21"/>
      <c r="L69" s="21"/>
      <c r="M69" s="21"/>
      <c r="N69" s="21"/>
      <c r="O69" s="21"/>
      <c r="P69" s="21" t="s">
        <v>866</v>
      </c>
      <c r="Q69" s="21" t="s">
        <v>866</v>
      </c>
      <c r="R69" s="21" t="s">
        <v>866</v>
      </c>
      <c r="S69" s="21" t="s">
        <v>866</v>
      </c>
      <c r="T69" s="21"/>
      <c r="U69" s="21"/>
      <c r="V69" s="21" t="s">
        <v>865</v>
      </c>
      <c r="W69" s="21"/>
      <c r="X69" s="21"/>
      <c r="Y69" s="21"/>
      <c r="Z69" s="98"/>
      <c r="AA69" s="21"/>
      <c r="AB69" s="21"/>
    </row>
    <row r="70" spans="1:28" ht="15" customHeight="1">
      <c r="A70" s="19" t="s">
        <v>14</v>
      </c>
      <c r="B70" s="20" t="s">
        <v>230</v>
      </c>
      <c r="C70" s="3" t="s">
        <v>148</v>
      </c>
      <c r="D70" s="155" t="s">
        <v>357</v>
      </c>
      <c r="E70" s="155" t="s">
        <v>562</v>
      </c>
      <c r="F70" s="21" t="s">
        <v>633</v>
      </c>
      <c r="G70" s="22" t="s">
        <v>642</v>
      </c>
      <c r="H70" s="21" t="s">
        <v>662</v>
      </c>
      <c r="I70" s="21" t="s">
        <v>655</v>
      </c>
      <c r="J70" s="97">
        <v>43921</v>
      </c>
      <c r="K70" s="21" t="s">
        <v>972</v>
      </c>
      <c r="L70" s="99" t="s">
        <v>932</v>
      </c>
      <c r="M70" s="21">
        <v>3</v>
      </c>
      <c r="N70" s="97">
        <v>42061</v>
      </c>
      <c r="O70" s="21" t="s">
        <v>973</v>
      </c>
      <c r="P70" s="21" t="s">
        <v>866</v>
      </c>
      <c r="Q70" s="21" t="s">
        <v>865</v>
      </c>
      <c r="R70" s="21" t="s">
        <v>866</v>
      </c>
      <c r="S70" s="21" t="s">
        <v>866</v>
      </c>
      <c r="T70" s="21" t="s">
        <v>1008</v>
      </c>
      <c r="U70" s="21"/>
      <c r="V70" s="21" t="s">
        <v>865</v>
      </c>
      <c r="W70" s="21"/>
      <c r="X70" s="21"/>
      <c r="Y70" s="21"/>
      <c r="Z70" s="98"/>
      <c r="AA70" s="21"/>
      <c r="AB70" s="21"/>
    </row>
    <row r="71" spans="1:28" ht="15" customHeight="1">
      <c r="A71" s="19" t="s">
        <v>14</v>
      </c>
      <c r="B71" s="20" t="s">
        <v>230</v>
      </c>
      <c r="C71" s="3" t="s">
        <v>149</v>
      </c>
      <c r="D71" s="155" t="s">
        <v>358</v>
      </c>
      <c r="E71" s="155" t="s">
        <v>563</v>
      </c>
      <c r="F71" s="21" t="s">
        <v>633</v>
      </c>
      <c r="G71" s="22" t="s">
        <v>642</v>
      </c>
      <c r="H71" s="21" t="s">
        <v>662</v>
      </c>
      <c r="I71" s="21" t="s">
        <v>655</v>
      </c>
      <c r="J71" s="97">
        <v>43921</v>
      </c>
      <c r="K71" s="21" t="s">
        <v>972</v>
      </c>
      <c r="L71" s="99" t="s">
        <v>932</v>
      </c>
      <c r="M71" s="21">
        <v>4</v>
      </c>
      <c r="N71" s="97">
        <v>42061</v>
      </c>
      <c r="O71" s="21" t="s">
        <v>981</v>
      </c>
      <c r="P71" s="21" t="s">
        <v>866</v>
      </c>
      <c r="Q71" s="21" t="s">
        <v>865</v>
      </c>
      <c r="R71" s="21" t="s">
        <v>866</v>
      </c>
      <c r="S71" s="21" t="s">
        <v>866</v>
      </c>
      <c r="T71" s="21" t="s">
        <v>1008</v>
      </c>
      <c r="U71" s="21"/>
      <c r="V71" s="21" t="s">
        <v>865</v>
      </c>
      <c r="W71" s="21"/>
      <c r="X71" s="21"/>
      <c r="Y71" s="21"/>
      <c r="Z71" s="98"/>
      <c r="AA71" s="21"/>
      <c r="AB71" s="21"/>
    </row>
    <row r="72" spans="1:28" ht="15" customHeight="1">
      <c r="A72" s="19" t="s">
        <v>14</v>
      </c>
      <c r="B72" s="20" t="s">
        <v>230</v>
      </c>
      <c r="C72" s="3" t="s">
        <v>1117</v>
      </c>
      <c r="D72" s="155" t="s">
        <v>359</v>
      </c>
      <c r="E72" s="155" t="s">
        <v>564</v>
      </c>
      <c r="F72" s="20" t="s">
        <v>624</v>
      </c>
      <c r="G72" s="20" t="s">
        <v>649</v>
      </c>
      <c r="H72" s="21" t="s">
        <v>662</v>
      </c>
      <c r="I72" s="21"/>
      <c r="J72" s="97">
        <v>43921</v>
      </c>
      <c r="K72" s="21"/>
      <c r="L72" s="21"/>
      <c r="M72" s="21"/>
      <c r="N72" s="21"/>
      <c r="O72" s="21"/>
      <c r="P72" s="21" t="s">
        <v>866</v>
      </c>
      <c r="Q72" s="21" t="s">
        <v>866</v>
      </c>
      <c r="R72" s="21" t="s">
        <v>866</v>
      </c>
      <c r="S72" s="21" t="s">
        <v>866</v>
      </c>
      <c r="T72" s="21"/>
      <c r="U72" s="21"/>
      <c r="V72" s="21" t="s">
        <v>865</v>
      </c>
      <c r="W72" s="21"/>
      <c r="X72" s="21"/>
      <c r="Y72" s="21"/>
      <c r="Z72" s="98"/>
      <c r="AA72" s="21"/>
      <c r="AB72" s="21"/>
    </row>
    <row r="73" spans="1:28" ht="15" customHeight="1">
      <c r="A73" s="19" t="s">
        <v>14</v>
      </c>
      <c r="B73" s="20" t="s">
        <v>231</v>
      </c>
      <c r="C73" s="3" t="s">
        <v>150</v>
      </c>
      <c r="D73" s="155" t="s">
        <v>360</v>
      </c>
      <c r="E73" s="155" t="s">
        <v>565</v>
      </c>
      <c r="F73" s="21" t="s">
        <v>633</v>
      </c>
      <c r="G73" s="22" t="s">
        <v>642</v>
      </c>
      <c r="H73" s="21" t="s">
        <v>662</v>
      </c>
      <c r="I73" s="21" t="s">
        <v>655</v>
      </c>
      <c r="J73" s="97">
        <v>43921</v>
      </c>
      <c r="K73" s="21" t="s">
        <v>933</v>
      </c>
      <c r="L73" s="99" t="s">
        <v>928</v>
      </c>
      <c r="M73" s="21">
        <v>310</v>
      </c>
      <c r="N73" s="97">
        <v>44067</v>
      </c>
      <c r="O73" s="105" t="s">
        <v>1070</v>
      </c>
      <c r="P73" s="21" t="s">
        <v>866</v>
      </c>
      <c r="Q73" s="21" t="s">
        <v>865</v>
      </c>
      <c r="R73" s="21" t="s">
        <v>866</v>
      </c>
      <c r="S73" s="21" t="s">
        <v>866</v>
      </c>
      <c r="T73" s="21" t="s">
        <v>1008</v>
      </c>
      <c r="U73" s="21"/>
      <c r="V73" s="21" t="s">
        <v>865</v>
      </c>
      <c r="W73" s="21"/>
      <c r="X73" s="21"/>
      <c r="Y73" s="21"/>
      <c r="Z73" s="98"/>
      <c r="AA73" s="21"/>
      <c r="AB73" s="21"/>
    </row>
    <row r="74" spans="1:28" ht="15" customHeight="1">
      <c r="A74" s="19" t="s">
        <v>14</v>
      </c>
      <c r="B74" s="20" t="s">
        <v>231</v>
      </c>
      <c r="C74" s="3" t="s">
        <v>151</v>
      </c>
      <c r="D74" s="155" t="s">
        <v>361</v>
      </c>
      <c r="E74" s="155" t="s">
        <v>566</v>
      </c>
      <c r="F74" s="21" t="s">
        <v>633</v>
      </c>
      <c r="G74" s="22" t="s">
        <v>642</v>
      </c>
      <c r="H74" s="21" t="s">
        <v>662</v>
      </c>
      <c r="I74" s="21" t="s">
        <v>655</v>
      </c>
      <c r="J74" s="97">
        <v>43921</v>
      </c>
      <c r="K74" s="21" t="s">
        <v>933</v>
      </c>
      <c r="L74" s="99" t="s">
        <v>928</v>
      </c>
      <c r="M74" s="21">
        <v>131</v>
      </c>
      <c r="N74" s="97">
        <v>44067</v>
      </c>
      <c r="O74" s="105" t="s">
        <v>1016</v>
      </c>
      <c r="P74" s="21" t="s">
        <v>866</v>
      </c>
      <c r="Q74" s="21" t="s">
        <v>865</v>
      </c>
      <c r="R74" s="21" t="s">
        <v>866</v>
      </c>
      <c r="S74" s="21" t="s">
        <v>866</v>
      </c>
      <c r="T74" s="21" t="s">
        <v>1008</v>
      </c>
      <c r="U74" s="21"/>
      <c r="V74" s="21" t="s">
        <v>865</v>
      </c>
      <c r="W74" s="21"/>
      <c r="X74" s="105"/>
      <c r="Y74" s="21"/>
      <c r="Z74" s="98"/>
      <c r="AA74" s="21"/>
      <c r="AB74" s="21"/>
    </row>
    <row r="75" spans="1:28" ht="15" customHeight="1">
      <c r="A75" s="19" t="s">
        <v>14</v>
      </c>
      <c r="B75" s="20" t="s">
        <v>231</v>
      </c>
      <c r="C75" s="3" t="s">
        <v>152</v>
      </c>
      <c r="D75" s="155" t="s">
        <v>362</v>
      </c>
      <c r="E75" s="155" t="s">
        <v>567</v>
      </c>
      <c r="F75" s="21" t="s">
        <v>633</v>
      </c>
      <c r="G75" s="22" t="s">
        <v>642</v>
      </c>
      <c r="H75" s="21" t="s">
        <v>662</v>
      </c>
      <c r="I75" s="21" t="s">
        <v>655</v>
      </c>
      <c r="J75" s="97">
        <v>43921</v>
      </c>
      <c r="K75" s="21" t="s">
        <v>933</v>
      </c>
      <c r="L75" s="99" t="s">
        <v>928</v>
      </c>
      <c r="M75" s="21">
        <v>108</v>
      </c>
      <c r="N75" s="97">
        <v>44067</v>
      </c>
      <c r="O75" s="105" t="s">
        <v>1017</v>
      </c>
      <c r="P75" s="21" t="s">
        <v>866</v>
      </c>
      <c r="Q75" s="21" t="s">
        <v>865</v>
      </c>
      <c r="R75" s="21" t="s">
        <v>866</v>
      </c>
      <c r="S75" s="21" t="s">
        <v>866</v>
      </c>
      <c r="T75" s="21" t="s">
        <v>1008</v>
      </c>
      <c r="U75" s="21"/>
      <c r="V75" s="21" t="s">
        <v>865</v>
      </c>
      <c r="W75" s="21"/>
      <c r="X75" s="105"/>
      <c r="Y75" s="21"/>
      <c r="Z75" s="98"/>
      <c r="AA75" s="21"/>
      <c r="AB75" s="21"/>
    </row>
    <row r="76" spans="1:28" ht="15" customHeight="1">
      <c r="A76" s="19" t="s">
        <v>14</v>
      </c>
      <c r="B76" s="20" t="s">
        <v>231</v>
      </c>
      <c r="C76" s="3" t="s">
        <v>153</v>
      </c>
      <c r="D76" s="155" t="s">
        <v>363</v>
      </c>
      <c r="E76" s="155" t="s">
        <v>568</v>
      </c>
      <c r="F76" s="20" t="s">
        <v>624</v>
      </c>
      <c r="G76" s="20" t="s">
        <v>641</v>
      </c>
      <c r="H76" s="21" t="s">
        <v>662</v>
      </c>
      <c r="I76" s="21">
        <v>7200000</v>
      </c>
      <c r="J76" s="97">
        <v>43921</v>
      </c>
      <c r="K76" s="21" t="s">
        <v>933</v>
      </c>
      <c r="L76" s="99" t="s">
        <v>928</v>
      </c>
      <c r="M76" s="21">
        <v>178</v>
      </c>
      <c r="N76" s="97">
        <v>44067</v>
      </c>
      <c r="O76" s="21" t="s">
        <v>1094</v>
      </c>
      <c r="P76" s="21" t="s">
        <v>865</v>
      </c>
      <c r="Q76" s="21" t="s">
        <v>865</v>
      </c>
      <c r="R76" s="21" t="s">
        <v>866</v>
      </c>
      <c r="S76" s="21" t="s">
        <v>866</v>
      </c>
      <c r="T76" s="21" t="s">
        <v>1008</v>
      </c>
      <c r="U76" s="21"/>
      <c r="V76" s="21" t="s">
        <v>865</v>
      </c>
      <c r="W76" s="21"/>
      <c r="X76" s="21"/>
      <c r="Y76" s="21"/>
      <c r="Z76" s="98"/>
      <c r="AA76" s="21"/>
      <c r="AB76" s="21"/>
    </row>
    <row r="77" spans="1:28" s="124" customFormat="1" ht="15" customHeight="1">
      <c r="A77" s="119" t="s">
        <v>14</v>
      </c>
      <c r="B77" s="32" t="s">
        <v>231</v>
      </c>
      <c r="C77" s="120" t="s">
        <v>154</v>
      </c>
      <c r="D77" s="158" t="s">
        <v>364</v>
      </c>
      <c r="E77" s="158" t="s">
        <v>569</v>
      </c>
      <c r="F77" s="32" t="s">
        <v>624</v>
      </c>
      <c r="G77" s="32" t="s">
        <v>641</v>
      </c>
      <c r="H77" s="118" t="s">
        <v>662</v>
      </c>
      <c r="I77" s="118">
        <v>5300000</v>
      </c>
      <c r="J77" s="121">
        <v>43921</v>
      </c>
      <c r="K77" s="21" t="s">
        <v>933</v>
      </c>
      <c r="L77" s="122" t="s">
        <v>928</v>
      </c>
      <c r="M77" s="118">
        <v>180</v>
      </c>
      <c r="N77" s="121">
        <v>44067</v>
      </c>
      <c r="O77" s="21" t="s">
        <v>1094</v>
      </c>
      <c r="P77" s="118" t="s">
        <v>865</v>
      </c>
      <c r="Q77" s="21" t="s">
        <v>865</v>
      </c>
      <c r="R77" s="21" t="s">
        <v>866</v>
      </c>
      <c r="S77" s="21" t="s">
        <v>866</v>
      </c>
      <c r="T77" s="118" t="s">
        <v>1008</v>
      </c>
      <c r="U77" s="118"/>
      <c r="V77" s="118" t="s">
        <v>865</v>
      </c>
      <c r="W77" s="118"/>
      <c r="X77" s="118"/>
      <c r="Y77" s="118"/>
      <c r="Z77" s="123"/>
      <c r="AA77" s="118"/>
      <c r="AB77" s="118"/>
    </row>
    <row r="78" spans="1:28" ht="15" customHeight="1">
      <c r="A78" s="19" t="s">
        <v>14</v>
      </c>
      <c r="B78" s="20" t="s">
        <v>231</v>
      </c>
      <c r="C78" s="3" t="s">
        <v>155</v>
      </c>
      <c r="D78" s="155" t="s">
        <v>365</v>
      </c>
      <c r="E78" s="155" t="s">
        <v>570</v>
      </c>
      <c r="F78" s="20" t="s">
        <v>627</v>
      </c>
      <c r="G78" s="20" t="s">
        <v>651</v>
      </c>
      <c r="H78" s="21" t="s">
        <v>662</v>
      </c>
      <c r="I78" s="21">
        <v>73.61</v>
      </c>
      <c r="J78" s="97">
        <v>43921</v>
      </c>
      <c r="K78" s="21" t="s">
        <v>933</v>
      </c>
      <c r="L78" s="99" t="s">
        <v>928</v>
      </c>
      <c r="M78" s="21">
        <v>178</v>
      </c>
      <c r="N78" s="97">
        <v>44067</v>
      </c>
      <c r="O78" s="21" t="s">
        <v>1094</v>
      </c>
      <c r="P78" s="21" t="s">
        <v>865</v>
      </c>
      <c r="Q78" s="21" t="s">
        <v>865</v>
      </c>
      <c r="R78" s="21" t="s">
        <v>866</v>
      </c>
      <c r="S78" s="21" t="s">
        <v>866</v>
      </c>
      <c r="T78" s="21" t="s">
        <v>1008</v>
      </c>
      <c r="U78" s="21" t="s">
        <v>1072</v>
      </c>
      <c r="V78" s="21" t="s">
        <v>865</v>
      </c>
      <c r="W78" s="21"/>
      <c r="X78" s="21"/>
      <c r="Y78" s="21"/>
      <c r="Z78" s="98"/>
      <c r="AA78" s="21"/>
      <c r="AB78" s="21"/>
    </row>
    <row r="79" spans="1:28" ht="15" customHeight="1">
      <c r="A79" s="19" t="s">
        <v>14</v>
      </c>
      <c r="B79" s="20" t="s">
        <v>240</v>
      </c>
      <c r="C79" s="3" t="s">
        <v>156</v>
      </c>
      <c r="D79" s="155" t="s">
        <v>366</v>
      </c>
      <c r="E79" s="155" t="s">
        <v>571</v>
      </c>
      <c r="F79" s="21" t="s">
        <v>633</v>
      </c>
      <c r="G79" s="22" t="s">
        <v>642</v>
      </c>
      <c r="H79" s="21" t="s">
        <v>662</v>
      </c>
      <c r="I79" s="21"/>
      <c r="J79" s="97">
        <v>43921</v>
      </c>
      <c r="K79" s="21"/>
      <c r="L79" s="21"/>
      <c r="M79" s="21"/>
      <c r="N79" s="21"/>
      <c r="O79" s="21"/>
      <c r="P79" s="21" t="s">
        <v>866</v>
      </c>
      <c r="Q79" s="21" t="s">
        <v>866</v>
      </c>
      <c r="R79" s="21" t="s">
        <v>866</v>
      </c>
      <c r="S79" s="21" t="s">
        <v>866</v>
      </c>
      <c r="T79" s="21"/>
      <c r="U79" s="21"/>
      <c r="V79" s="21" t="s">
        <v>865</v>
      </c>
      <c r="W79" s="21"/>
      <c r="X79" s="21"/>
      <c r="Y79" s="21"/>
      <c r="Z79" s="98"/>
      <c r="AA79" s="21"/>
      <c r="AB79" s="21"/>
    </row>
    <row r="80" spans="1:28" ht="15" customHeight="1">
      <c r="A80" s="19" t="s">
        <v>14</v>
      </c>
      <c r="B80" s="20" t="s">
        <v>240</v>
      </c>
      <c r="C80" s="3" t="s">
        <v>157</v>
      </c>
      <c r="D80" s="155" t="s">
        <v>367</v>
      </c>
      <c r="E80" s="155" t="s">
        <v>572</v>
      </c>
      <c r="F80" s="21" t="s">
        <v>633</v>
      </c>
      <c r="G80" s="22" t="s">
        <v>642</v>
      </c>
      <c r="H80" s="21" t="s">
        <v>662</v>
      </c>
      <c r="I80" s="21"/>
      <c r="J80" s="97">
        <v>43921</v>
      </c>
      <c r="K80" s="21"/>
      <c r="L80" s="21"/>
      <c r="M80" s="21"/>
      <c r="N80" s="21"/>
      <c r="O80" s="21"/>
      <c r="P80" s="21" t="s">
        <v>866</v>
      </c>
      <c r="Q80" s="21" t="s">
        <v>866</v>
      </c>
      <c r="R80" s="21" t="s">
        <v>866</v>
      </c>
      <c r="S80" s="21" t="s">
        <v>866</v>
      </c>
      <c r="T80" s="21"/>
      <c r="U80" s="21"/>
      <c r="V80" s="21" t="s">
        <v>865</v>
      </c>
      <c r="W80" s="21"/>
      <c r="X80" s="21"/>
      <c r="Y80" s="21"/>
      <c r="Z80" s="98"/>
      <c r="AA80" s="21"/>
      <c r="AB80" s="21"/>
    </row>
    <row r="81" spans="1:28" ht="15" customHeight="1">
      <c r="A81" s="19" t="s">
        <v>14</v>
      </c>
      <c r="B81" s="20" t="s">
        <v>240</v>
      </c>
      <c r="C81" s="3" t="s">
        <v>158</v>
      </c>
      <c r="D81" s="155" t="s">
        <v>368</v>
      </c>
      <c r="E81" s="155" t="s">
        <v>573</v>
      </c>
      <c r="F81" s="21" t="s">
        <v>633</v>
      </c>
      <c r="G81" s="22" t="s">
        <v>642</v>
      </c>
      <c r="H81" s="21" t="s">
        <v>662</v>
      </c>
      <c r="I81" s="21"/>
      <c r="J81" s="97">
        <v>43921</v>
      </c>
      <c r="K81" s="21"/>
      <c r="L81" s="21"/>
      <c r="M81" s="21"/>
      <c r="N81" s="21"/>
      <c r="O81" s="21"/>
      <c r="P81" s="21" t="s">
        <v>866</v>
      </c>
      <c r="Q81" s="21" t="s">
        <v>866</v>
      </c>
      <c r="R81" s="21" t="s">
        <v>866</v>
      </c>
      <c r="S81" s="21" t="s">
        <v>866</v>
      </c>
      <c r="T81" s="21"/>
      <c r="U81" s="21"/>
      <c r="V81" s="21" t="s">
        <v>865</v>
      </c>
      <c r="W81" s="21"/>
      <c r="X81" s="21"/>
      <c r="Y81" s="21"/>
      <c r="Z81" s="98"/>
      <c r="AA81" s="21"/>
      <c r="AB81" s="21"/>
    </row>
    <row r="82" spans="1:28" ht="15" customHeight="1">
      <c r="A82" s="19" t="s">
        <v>14</v>
      </c>
      <c r="B82" s="20" t="s">
        <v>240</v>
      </c>
      <c r="C82" s="3" t="s">
        <v>159</v>
      </c>
      <c r="D82" s="155" t="s">
        <v>369</v>
      </c>
      <c r="E82" s="155" t="s">
        <v>574</v>
      </c>
      <c r="F82" s="21" t="s">
        <v>633</v>
      </c>
      <c r="G82" s="22" t="s">
        <v>642</v>
      </c>
      <c r="H82" s="21" t="s">
        <v>662</v>
      </c>
      <c r="I82" s="21"/>
      <c r="J82" s="97">
        <v>43921</v>
      </c>
      <c r="K82" s="21"/>
      <c r="L82" s="21"/>
      <c r="M82" s="21"/>
      <c r="N82" s="21"/>
      <c r="O82" s="21"/>
      <c r="P82" s="21" t="s">
        <v>866</v>
      </c>
      <c r="Q82" s="21" t="s">
        <v>866</v>
      </c>
      <c r="R82" s="21" t="s">
        <v>866</v>
      </c>
      <c r="S82" s="21" t="s">
        <v>866</v>
      </c>
      <c r="T82" s="21"/>
      <c r="U82" s="21"/>
      <c r="V82" s="21" t="s">
        <v>865</v>
      </c>
      <c r="W82" s="21"/>
      <c r="X82" s="21"/>
      <c r="Y82" s="21"/>
      <c r="Z82" s="98"/>
      <c r="AA82" s="21"/>
      <c r="AB82" s="21"/>
    </row>
    <row r="83" spans="1:28" ht="15" customHeight="1">
      <c r="A83" s="19" t="s">
        <v>14</v>
      </c>
      <c r="B83" s="20" t="s">
        <v>240</v>
      </c>
      <c r="C83" s="3" t="s">
        <v>160</v>
      </c>
      <c r="D83" s="155" t="s">
        <v>370</v>
      </c>
      <c r="E83" s="155" t="s">
        <v>575</v>
      </c>
      <c r="F83" s="21" t="s">
        <v>633</v>
      </c>
      <c r="G83" s="22" t="s">
        <v>642</v>
      </c>
      <c r="H83" s="21" t="s">
        <v>662</v>
      </c>
      <c r="I83" s="21"/>
      <c r="J83" s="97">
        <v>43921</v>
      </c>
      <c r="K83" s="21"/>
      <c r="L83" s="21"/>
      <c r="M83" s="21"/>
      <c r="N83" s="21"/>
      <c r="O83" s="21"/>
      <c r="P83" s="21" t="s">
        <v>866</v>
      </c>
      <c r="Q83" s="21" t="s">
        <v>866</v>
      </c>
      <c r="R83" s="21" t="s">
        <v>866</v>
      </c>
      <c r="S83" s="21" t="s">
        <v>866</v>
      </c>
      <c r="T83" s="21"/>
      <c r="U83" s="21"/>
      <c r="V83" s="21" t="s">
        <v>865</v>
      </c>
      <c r="W83" s="21"/>
      <c r="X83" s="21"/>
      <c r="Y83" s="21"/>
      <c r="Z83" s="98"/>
      <c r="AA83" s="21"/>
      <c r="AB83" s="21"/>
    </row>
    <row r="84" spans="1:28" ht="15" customHeight="1">
      <c r="A84" s="19" t="s">
        <v>14</v>
      </c>
      <c r="B84" s="20" t="s">
        <v>240</v>
      </c>
      <c r="C84" s="3" t="s">
        <v>161</v>
      </c>
      <c r="D84" s="155" t="s">
        <v>371</v>
      </c>
      <c r="E84" s="155" t="s">
        <v>576</v>
      </c>
      <c r="F84" s="21" t="s">
        <v>633</v>
      </c>
      <c r="G84" s="22" t="s">
        <v>642</v>
      </c>
      <c r="H84" s="21" t="s">
        <v>662</v>
      </c>
      <c r="I84" s="21"/>
      <c r="J84" s="97">
        <v>43921</v>
      </c>
      <c r="K84" s="21"/>
      <c r="L84" s="21"/>
      <c r="M84" s="21"/>
      <c r="N84" s="21"/>
      <c r="O84" s="21"/>
      <c r="P84" s="21" t="s">
        <v>866</v>
      </c>
      <c r="Q84" s="21" t="s">
        <v>866</v>
      </c>
      <c r="R84" s="21" t="s">
        <v>866</v>
      </c>
      <c r="S84" s="21" t="s">
        <v>866</v>
      </c>
      <c r="T84" s="21"/>
      <c r="U84" s="21"/>
      <c r="V84" s="21" t="s">
        <v>865</v>
      </c>
      <c r="W84" s="21"/>
      <c r="X84" s="21"/>
      <c r="Y84" s="21"/>
      <c r="Z84" s="98"/>
      <c r="AA84" s="21"/>
      <c r="AB84" s="21"/>
    </row>
    <row r="85" spans="1:28" ht="15" customHeight="1">
      <c r="A85" s="19" t="s">
        <v>14</v>
      </c>
      <c r="B85" s="20" t="s">
        <v>240</v>
      </c>
      <c r="C85" s="3" t="s">
        <v>162</v>
      </c>
      <c r="D85" s="155" t="s">
        <v>372</v>
      </c>
      <c r="E85" s="155" t="s">
        <v>577</v>
      </c>
      <c r="F85" s="20" t="s">
        <v>624</v>
      </c>
      <c r="G85" s="20" t="s">
        <v>650</v>
      </c>
      <c r="H85" s="21" t="s">
        <v>662</v>
      </c>
      <c r="I85" s="21"/>
      <c r="J85" s="97">
        <v>43921</v>
      </c>
      <c r="K85" s="21"/>
      <c r="L85" s="21"/>
      <c r="M85" s="21"/>
      <c r="N85" s="21"/>
      <c r="O85" s="21"/>
      <c r="P85" s="21" t="s">
        <v>866</v>
      </c>
      <c r="Q85" s="21" t="s">
        <v>866</v>
      </c>
      <c r="R85" s="21" t="s">
        <v>866</v>
      </c>
      <c r="S85" s="21" t="s">
        <v>866</v>
      </c>
      <c r="T85" s="21"/>
      <c r="U85" s="21"/>
      <c r="V85" s="21" t="s">
        <v>865</v>
      </c>
      <c r="W85" s="21"/>
      <c r="X85" s="21"/>
      <c r="Y85" s="21"/>
      <c r="Z85" s="98"/>
      <c r="AA85" s="21"/>
      <c r="AB85" s="21"/>
    </row>
    <row r="86" spans="1:28" ht="15" customHeight="1">
      <c r="A86" s="19" t="s">
        <v>14</v>
      </c>
      <c r="B86" s="20" t="s">
        <v>240</v>
      </c>
      <c r="C86" s="3" t="s">
        <v>163</v>
      </c>
      <c r="D86" s="155" t="s">
        <v>373</v>
      </c>
      <c r="E86" s="155" t="s">
        <v>578</v>
      </c>
      <c r="F86" s="21" t="s">
        <v>633</v>
      </c>
      <c r="G86" s="22" t="s">
        <v>642</v>
      </c>
      <c r="H86" s="21" t="s">
        <v>662</v>
      </c>
      <c r="I86" s="21"/>
      <c r="J86" s="97">
        <v>43921</v>
      </c>
      <c r="K86" s="21"/>
      <c r="L86" s="21"/>
      <c r="M86" s="21"/>
      <c r="N86" s="21"/>
      <c r="O86" s="21"/>
      <c r="P86" s="21" t="s">
        <v>866</v>
      </c>
      <c r="Q86" s="21" t="s">
        <v>866</v>
      </c>
      <c r="R86" s="21" t="s">
        <v>866</v>
      </c>
      <c r="S86" s="21" t="s">
        <v>866</v>
      </c>
      <c r="T86" s="21"/>
      <c r="U86" s="21"/>
      <c r="V86" s="21" t="s">
        <v>865</v>
      </c>
      <c r="W86" s="21"/>
      <c r="X86" s="21"/>
      <c r="Y86" s="21"/>
      <c r="Z86" s="98"/>
      <c r="AA86" s="21"/>
      <c r="AB86" s="21"/>
    </row>
    <row r="87" spans="1:28" ht="15" customHeight="1">
      <c r="A87" s="19" t="s">
        <v>14</v>
      </c>
      <c r="B87" s="20" t="s">
        <v>240</v>
      </c>
      <c r="C87" s="3" t="s">
        <v>164</v>
      </c>
      <c r="D87" s="155" t="s">
        <v>374</v>
      </c>
      <c r="E87" s="155" t="s">
        <v>579</v>
      </c>
      <c r="F87" s="21" t="s">
        <v>633</v>
      </c>
      <c r="G87" s="22" t="s">
        <v>642</v>
      </c>
      <c r="H87" s="21" t="s">
        <v>662</v>
      </c>
      <c r="I87" s="21"/>
      <c r="J87" s="97">
        <v>43921</v>
      </c>
      <c r="K87" s="21"/>
      <c r="L87" s="21"/>
      <c r="M87" s="21"/>
      <c r="N87" s="21"/>
      <c r="O87" s="21"/>
      <c r="P87" s="21" t="s">
        <v>866</v>
      </c>
      <c r="Q87" s="21" t="s">
        <v>866</v>
      </c>
      <c r="R87" s="21" t="s">
        <v>866</v>
      </c>
      <c r="S87" s="21" t="s">
        <v>866</v>
      </c>
      <c r="T87" s="21"/>
      <c r="U87" s="21"/>
      <c r="V87" s="21" t="s">
        <v>865</v>
      </c>
      <c r="W87" s="21"/>
      <c r="X87" s="21"/>
      <c r="Y87" s="21"/>
      <c r="Z87" s="98"/>
      <c r="AA87" s="21"/>
      <c r="AB87" s="21"/>
    </row>
    <row r="88" spans="1:28" ht="15" customHeight="1">
      <c r="A88" s="19" t="s">
        <v>14</v>
      </c>
      <c r="B88" s="20" t="s">
        <v>240</v>
      </c>
      <c r="C88" s="3" t="s">
        <v>165</v>
      </c>
      <c r="D88" s="155" t="s">
        <v>375</v>
      </c>
      <c r="E88" s="155" t="s">
        <v>580</v>
      </c>
      <c r="F88" s="21" t="s">
        <v>633</v>
      </c>
      <c r="G88" s="22" t="s">
        <v>642</v>
      </c>
      <c r="H88" s="21" t="s">
        <v>662</v>
      </c>
      <c r="I88" s="21"/>
      <c r="J88" s="97">
        <v>43921</v>
      </c>
      <c r="K88" s="21"/>
      <c r="L88" s="21"/>
      <c r="M88" s="21"/>
      <c r="N88" s="21"/>
      <c r="O88" s="21"/>
      <c r="P88" s="21" t="s">
        <v>866</v>
      </c>
      <c r="Q88" s="21" t="s">
        <v>866</v>
      </c>
      <c r="R88" s="21" t="s">
        <v>866</v>
      </c>
      <c r="S88" s="21" t="s">
        <v>866</v>
      </c>
      <c r="T88" s="21"/>
      <c r="U88" s="21"/>
      <c r="V88" s="21" t="s">
        <v>865</v>
      </c>
      <c r="W88" s="21"/>
      <c r="X88" s="21"/>
      <c r="Y88" s="21"/>
      <c r="Z88" s="98"/>
      <c r="AA88" s="21"/>
      <c r="AB88" s="21"/>
    </row>
    <row r="89" spans="1:28" ht="15" customHeight="1">
      <c r="A89" s="19" t="s">
        <v>14</v>
      </c>
      <c r="B89" s="20" t="s">
        <v>240</v>
      </c>
      <c r="C89" s="3" t="s">
        <v>166</v>
      </c>
      <c r="D89" s="155" t="s">
        <v>376</v>
      </c>
      <c r="E89" s="155" t="s">
        <v>581</v>
      </c>
      <c r="F89" s="21" t="s">
        <v>633</v>
      </c>
      <c r="G89" s="22" t="s">
        <v>642</v>
      </c>
      <c r="H89" s="21" t="s">
        <v>662</v>
      </c>
      <c r="I89" s="21"/>
      <c r="J89" s="97">
        <v>43921</v>
      </c>
      <c r="K89" s="21"/>
      <c r="L89" s="21"/>
      <c r="M89" s="21"/>
      <c r="N89" s="21"/>
      <c r="O89" s="21"/>
      <c r="P89" s="21" t="s">
        <v>866</v>
      </c>
      <c r="Q89" s="21" t="s">
        <v>866</v>
      </c>
      <c r="R89" s="21" t="s">
        <v>866</v>
      </c>
      <c r="S89" s="21" t="s">
        <v>866</v>
      </c>
      <c r="T89" s="21"/>
      <c r="U89" s="21"/>
      <c r="V89" s="21" t="s">
        <v>865</v>
      </c>
      <c r="W89" s="21"/>
      <c r="X89" s="21"/>
      <c r="Y89" s="21"/>
      <c r="Z89" s="98"/>
      <c r="AA89" s="21"/>
      <c r="AB89" s="21"/>
    </row>
    <row r="90" spans="1:28" ht="15" customHeight="1">
      <c r="A90" s="19" t="s">
        <v>14</v>
      </c>
      <c r="B90" s="20" t="s">
        <v>240</v>
      </c>
      <c r="C90" s="3" t="s">
        <v>167</v>
      </c>
      <c r="D90" s="155" t="s">
        <v>377</v>
      </c>
      <c r="E90" s="155" t="s">
        <v>377</v>
      </c>
      <c r="F90" s="21" t="s">
        <v>624</v>
      </c>
      <c r="G90" s="20" t="s">
        <v>645</v>
      </c>
      <c r="H90" s="21" t="s">
        <v>662</v>
      </c>
      <c r="I90" s="83">
        <v>2258150</v>
      </c>
      <c r="J90" s="97">
        <v>43921</v>
      </c>
      <c r="K90" s="21" t="s">
        <v>933</v>
      </c>
      <c r="L90" s="99" t="s">
        <v>928</v>
      </c>
      <c r="M90" s="21" t="s">
        <v>1074</v>
      </c>
      <c r="N90" s="97">
        <v>44067</v>
      </c>
      <c r="O90" s="21" t="s">
        <v>1094</v>
      </c>
      <c r="P90" s="21" t="s">
        <v>865</v>
      </c>
      <c r="Q90" s="21" t="s">
        <v>865</v>
      </c>
      <c r="R90" s="21" t="s">
        <v>866</v>
      </c>
      <c r="S90" s="21" t="s">
        <v>866</v>
      </c>
      <c r="T90" s="21" t="s">
        <v>1008</v>
      </c>
      <c r="U90" s="21"/>
      <c r="V90" s="21" t="s">
        <v>865</v>
      </c>
      <c r="W90" s="21"/>
      <c r="X90" s="21"/>
      <c r="Y90" s="21"/>
      <c r="Z90" s="98"/>
      <c r="AA90" s="21"/>
      <c r="AB90" s="21"/>
    </row>
    <row r="91" spans="1:28" ht="15" customHeight="1">
      <c r="A91" s="19" t="s">
        <v>14</v>
      </c>
      <c r="B91" s="20" t="s">
        <v>240</v>
      </c>
      <c r="C91" s="3" t="s">
        <v>168</v>
      </c>
      <c r="D91" s="155" t="s">
        <v>378</v>
      </c>
      <c r="E91" s="155" t="s">
        <v>378</v>
      </c>
      <c r="F91" s="21" t="s">
        <v>624</v>
      </c>
      <c r="G91" s="20" t="s">
        <v>645</v>
      </c>
      <c r="H91" s="21" t="s">
        <v>662</v>
      </c>
      <c r="I91" s="21">
        <v>2258150</v>
      </c>
      <c r="J91" s="97">
        <v>43921</v>
      </c>
      <c r="K91" s="21" t="s">
        <v>933</v>
      </c>
      <c r="L91" s="99" t="s">
        <v>928</v>
      </c>
      <c r="M91" s="21" t="s">
        <v>1075</v>
      </c>
      <c r="N91" s="97">
        <v>44067</v>
      </c>
      <c r="O91" s="21" t="s">
        <v>1094</v>
      </c>
      <c r="P91" s="21" t="s">
        <v>865</v>
      </c>
      <c r="Q91" s="21" t="s">
        <v>865</v>
      </c>
      <c r="R91" s="21" t="s">
        <v>866</v>
      </c>
      <c r="S91" s="21" t="s">
        <v>866</v>
      </c>
      <c r="T91" s="21" t="s">
        <v>1008</v>
      </c>
      <c r="U91" s="21" t="s">
        <v>1018</v>
      </c>
      <c r="V91" s="21" t="s">
        <v>865</v>
      </c>
      <c r="W91" s="21"/>
      <c r="X91" s="21"/>
      <c r="Y91" s="21"/>
      <c r="Z91" s="98"/>
      <c r="AA91" s="21"/>
      <c r="AB91" s="21"/>
    </row>
    <row r="92" spans="1:28" ht="15" customHeight="1">
      <c r="A92" s="19" t="s">
        <v>14</v>
      </c>
      <c r="B92" s="20" t="s">
        <v>240</v>
      </c>
      <c r="C92" s="3" t="s">
        <v>169</v>
      </c>
      <c r="D92" s="155" t="s">
        <v>379</v>
      </c>
      <c r="E92" s="155" t="s">
        <v>379</v>
      </c>
      <c r="F92" s="21" t="s">
        <v>624</v>
      </c>
      <c r="G92" s="20" t="s">
        <v>645</v>
      </c>
      <c r="H92" s="21" t="s">
        <v>662</v>
      </c>
      <c r="I92" s="103">
        <v>7544000</v>
      </c>
      <c r="J92" s="97">
        <v>43921</v>
      </c>
      <c r="K92" s="21" t="s">
        <v>933</v>
      </c>
      <c r="L92" s="99" t="s">
        <v>928</v>
      </c>
      <c r="M92" s="21">
        <v>331</v>
      </c>
      <c r="N92" s="97">
        <v>44067</v>
      </c>
      <c r="O92" s="21" t="s">
        <v>1094</v>
      </c>
      <c r="P92" s="21" t="s">
        <v>865</v>
      </c>
      <c r="Q92" s="21" t="s">
        <v>865</v>
      </c>
      <c r="R92" s="21" t="s">
        <v>866</v>
      </c>
      <c r="S92" s="21" t="s">
        <v>866</v>
      </c>
      <c r="T92" s="21" t="s">
        <v>1008</v>
      </c>
      <c r="U92" s="21"/>
      <c r="V92" s="21" t="s">
        <v>865</v>
      </c>
      <c r="W92" s="21"/>
      <c r="X92" s="21"/>
      <c r="Y92" s="21"/>
      <c r="Z92" s="98"/>
      <c r="AA92" s="21"/>
      <c r="AB92" s="21"/>
    </row>
    <row r="93" spans="1:28" ht="15" customHeight="1">
      <c r="A93" s="19" t="s">
        <v>14</v>
      </c>
      <c r="B93" s="20" t="s">
        <v>240</v>
      </c>
      <c r="C93" s="3" t="s">
        <v>171</v>
      </c>
      <c r="D93" s="155" t="s">
        <v>381</v>
      </c>
      <c r="E93" s="155" t="s">
        <v>583</v>
      </c>
      <c r="F93" s="21" t="s">
        <v>624</v>
      </c>
      <c r="G93" s="20" t="s">
        <v>638</v>
      </c>
      <c r="H93" s="21" t="s">
        <v>662</v>
      </c>
      <c r="I93" s="83">
        <v>2892551</v>
      </c>
      <c r="J93" s="97">
        <v>43921</v>
      </c>
      <c r="K93" s="21" t="s">
        <v>933</v>
      </c>
      <c r="L93" s="99" t="s">
        <v>928</v>
      </c>
      <c r="M93" s="21">
        <v>145</v>
      </c>
      <c r="N93" s="97">
        <v>44067</v>
      </c>
      <c r="O93" s="21" t="s">
        <v>1094</v>
      </c>
      <c r="P93" s="21" t="s">
        <v>865</v>
      </c>
      <c r="Q93" s="21" t="s">
        <v>865</v>
      </c>
      <c r="R93" s="21" t="s">
        <v>866</v>
      </c>
      <c r="S93" s="21" t="s">
        <v>866</v>
      </c>
      <c r="T93" s="21" t="s">
        <v>1008</v>
      </c>
      <c r="U93" s="21"/>
      <c r="V93" s="21" t="s">
        <v>865</v>
      </c>
      <c r="W93" s="21"/>
      <c r="X93" s="21"/>
      <c r="Y93" s="21"/>
      <c r="Z93" s="98"/>
      <c r="AA93" s="21"/>
      <c r="AB93" s="21"/>
    </row>
    <row r="94" spans="1:28" ht="15" customHeight="1">
      <c r="A94" s="19" t="s">
        <v>14</v>
      </c>
      <c r="B94" s="20" t="s">
        <v>240</v>
      </c>
      <c r="C94" s="3" t="s">
        <v>172</v>
      </c>
      <c r="D94" s="155" t="s">
        <v>382</v>
      </c>
      <c r="E94" s="155" t="s">
        <v>584</v>
      </c>
      <c r="F94" s="21" t="s">
        <v>624</v>
      </c>
      <c r="G94" s="20" t="s">
        <v>638</v>
      </c>
      <c r="H94" s="21" t="s">
        <v>662</v>
      </c>
      <c r="I94" s="142">
        <v>2986213.2</v>
      </c>
      <c r="J94" s="97">
        <v>43921</v>
      </c>
      <c r="K94" s="21" t="s">
        <v>933</v>
      </c>
      <c r="L94" s="99" t="s">
        <v>928</v>
      </c>
      <c r="M94" s="21">
        <v>145</v>
      </c>
      <c r="N94" s="97">
        <v>44067</v>
      </c>
      <c r="O94" s="21" t="s">
        <v>1094</v>
      </c>
      <c r="P94" s="21" t="s">
        <v>865</v>
      </c>
      <c r="Q94" s="21" t="s">
        <v>865</v>
      </c>
      <c r="R94" s="21" t="s">
        <v>866</v>
      </c>
      <c r="S94" s="21" t="s">
        <v>866</v>
      </c>
      <c r="T94" s="21" t="s">
        <v>1008</v>
      </c>
      <c r="U94" s="21"/>
      <c r="V94" s="21" t="s">
        <v>865</v>
      </c>
      <c r="W94" s="21"/>
      <c r="X94" s="21"/>
      <c r="Y94" s="21"/>
      <c r="Z94" s="98"/>
      <c r="AA94" s="21"/>
      <c r="AB94" s="21"/>
    </row>
    <row r="95" spans="1:28" s="124" customFormat="1" ht="15" customHeight="1">
      <c r="A95" s="119" t="s">
        <v>14</v>
      </c>
      <c r="B95" s="32" t="s">
        <v>240</v>
      </c>
      <c r="C95" s="120" t="s">
        <v>173</v>
      </c>
      <c r="D95" s="158" t="s">
        <v>1121</v>
      </c>
      <c r="E95" s="158" t="s">
        <v>1121</v>
      </c>
      <c r="F95" s="118" t="s">
        <v>627</v>
      </c>
      <c r="G95" s="32" t="s">
        <v>627</v>
      </c>
      <c r="H95" s="118" t="s">
        <v>662</v>
      </c>
      <c r="I95" s="184">
        <f>I93/I94</f>
        <v>0.96863512625287429</v>
      </c>
      <c r="J95" s="121">
        <v>43921</v>
      </c>
      <c r="K95" s="21" t="s">
        <v>933</v>
      </c>
      <c r="L95" s="122" t="s">
        <v>928</v>
      </c>
      <c r="M95" s="118">
        <v>145</v>
      </c>
      <c r="N95" s="121">
        <v>44067</v>
      </c>
      <c r="O95" s="21" t="s">
        <v>1094</v>
      </c>
      <c r="P95" s="118" t="s">
        <v>865</v>
      </c>
      <c r="Q95" s="21" t="s">
        <v>865</v>
      </c>
      <c r="R95" s="21" t="s">
        <v>866</v>
      </c>
      <c r="S95" s="21" t="s">
        <v>866</v>
      </c>
      <c r="T95" s="118" t="s">
        <v>1008</v>
      </c>
      <c r="U95" s="118" t="s">
        <v>1095</v>
      </c>
      <c r="V95" s="118" t="s">
        <v>865</v>
      </c>
      <c r="W95" s="118"/>
      <c r="X95" s="118"/>
      <c r="Y95" s="118"/>
      <c r="Z95" s="123"/>
      <c r="AA95" s="118"/>
      <c r="AB95" s="118"/>
    </row>
    <row r="96" spans="1:28" ht="15" customHeight="1">
      <c r="A96" s="19" t="s">
        <v>14</v>
      </c>
      <c r="B96" s="20" t="s">
        <v>240</v>
      </c>
      <c r="C96" s="3" t="s">
        <v>174</v>
      </c>
      <c r="D96" s="155" t="s">
        <v>383</v>
      </c>
      <c r="E96" s="155" t="s">
        <v>585</v>
      </c>
      <c r="F96" s="21" t="s">
        <v>624</v>
      </c>
      <c r="G96" s="20" t="s">
        <v>645</v>
      </c>
      <c r="H96" s="21" t="s">
        <v>662</v>
      </c>
      <c r="I96" s="21">
        <v>8455000</v>
      </c>
      <c r="J96" s="97">
        <v>43921</v>
      </c>
      <c r="K96" s="21" t="s">
        <v>933</v>
      </c>
      <c r="L96" s="99" t="s">
        <v>928</v>
      </c>
      <c r="M96" s="21">
        <v>331</v>
      </c>
      <c r="N96" s="97">
        <v>44067</v>
      </c>
      <c r="O96" s="21" t="s">
        <v>1094</v>
      </c>
      <c r="P96" s="21" t="s">
        <v>865</v>
      </c>
      <c r="Q96" s="21" t="s">
        <v>865</v>
      </c>
      <c r="R96" s="21" t="s">
        <v>866</v>
      </c>
      <c r="S96" s="21" t="s">
        <v>866</v>
      </c>
      <c r="T96" s="21" t="s">
        <v>1008</v>
      </c>
      <c r="U96" s="21"/>
      <c r="V96" s="21" t="s">
        <v>865</v>
      </c>
      <c r="W96" s="21"/>
      <c r="X96" s="21"/>
      <c r="Y96" s="21"/>
      <c r="Z96" s="98"/>
      <c r="AA96" s="21"/>
      <c r="AB96" s="21"/>
    </row>
    <row r="97" spans="1:28" ht="15" customHeight="1">
      <c r="A97" s="19" t="s">
        <v>14</v>
      </c>
      <c r="B97" s="20" t="s">
        <v>240</v>
      </c>
      <c r="C97" s="3" t="s">
        <v>175</v>
      </c>
      <c r="D97" s="155" t="s">
        <v>384</v>
      </c>
      <c r="E97" s="158" t="s">
        <v>384</v>
      </c>
      <c r="F97" s="21" t="s">
        <v>624</v>
      </c>
      <c r="G97" s="20" t="s">
        <v>645</v>
      </c>
      <c r="H97" s="21" t="s">
        <v>662</v>
      </c>
      <c r="I97" s="21">
        <v>10003000</v>
      </c>
      <c r="J97" s="97">
        <v>43921</v>
      </c>
      <c r="K97" s="21" t="s">
        <v>933</v>
      </c>
      <c r="L97" s="99" t="s">
        <v>930</v>
      </c>
      <c r="M97" s="21">
        <v>294</v>
      </c>
      <c r="N97" s="97">
        <v>44067</v>
      </c>
      <c r="O97" s="21" t="s">
        <v>1094</v>
      </c>
      <c r="P97" s="21" t="s">
        <v>865</v>
      </c>
      <c r="Q97" s="21" t="s">
        <v>865</v>
      </c>
      <c r="R97" s="21" t="s">
        <v>866</v>
      </c>
      <c r="S97" s="21" t="s">
        <v>866</v>
      </c>
      <c r="T97" s="21" t="s">
        <v>1008</v>
      </c>
      <c r="U97" s="21"/>
      <c r="V97" s="21" t="s">
        <v>865</v>
      </c>
      <c r="W97" s="21"/>
      <c r="X97" s="21"/>
      <c r="Y97" s="21"/>
      <c r="Z97" s="98"/>
      <c r="AA97" s="21"/>
      <c r="AB97" s="21"/>
    </row>
    <row r="98" spans="1:28" s="124" customFormat="1" ht="15" customHeight="1">
      <c r="A98" s="119" t="s">
        <v>14</v>
      </c>
      <c r="B98" s="32" t="s">
        <v>240</v>
      </c>
      <c r="C98" s="120" t="s">
        <v>176</v>
      </c>
      <c r="D98" s="158" t="s">
        <v>1122</v>
      </c>
      <c r="E98" s="158" t="s">
        <v>1122</v>
      </c>
      <c r="F98" s="118" t="s">
        <v>627</v>
      </c>
      <c r="G98" s="32" t="s">
        <v>627</v>
      </c>
      <c r="H98" s="118" t="s">
        <v>662</v>
      </c>
      <c r="I98" s="184">
        <f>I96/I97</f>
        <v>0.84524642607217837</v>
      </c>
      <c r="J98" s="121">
        <v>43921</v>
      </c>
      <c r="K98" s="21" t="s">
        <v>933</v>
      </c>
      <c r="L98" s="122" t="s">
        <v>1091</v>
      </c>
      <c r="M98" s="118" t="s">
        <v>1085</v>
      </c>
      <c r="N98" s="121" t="s">
        <v>1105</v>
      </c>
      <c r="O98" s="21" t="s">
        <v>1094</v>
      </c>
      <c r="P98" s="118" t="s">
        <v>865</v>
      </c>
      <c r="Q98" s="21" t="s">
        <v>865</v>
      </c>
      <c r="R98" s="21" t="s">
        <v>866</v>
      </c>
      <c r="S98" s="21" t="s">
        <v>866</v>
      </c>
      <c r="T98" s="118" t="s">
        <v>1008</v>
      </c>
      <c r="U98" s="118" t="s">
        <v>1086</v>
      </c>
      <c r="V98" s="118" t="s">
        <v>865</v>
      </c>
      <c r="W98" s="118"/>
      <c r="X98" s="118"/>
      <c r="Y98" s="118"/>
      <c r="Z98" s="123"/>
      <c r="AA98" s="118"/>
      <c r="AB98" s="118"/>
    </row>
    <row r="99" spans="1:28" ht="15" customHeight="1">
      <c r="A99" s="19" t="s">
        <v>14</v>
      </c>
      <c r="B99" s="20" t="s">
        <v>241</v>
      </c>
      <c r="C99" s="3" t="s">
        <v>194</v>
      </c>
      <c r="D99" s="155" t="s">
        <v>401</v>
      </c>
      <c r="E99" s="155" t="s">
        <v>598</v>
      </c>
      <c r="F99" s="21" t="s">
        <v>633</v>
      </c>
      <c r="G99" s="22" t="s">
        <v>642</v>
      </c>
      <c r="H99" s="21" t="s">
        <v>662</v>
      </c>
      <c r="I99" s="21"/>
      <c r="J99" s="97">
        <v>43921</v>
      </c>
      <c r="K99" s="21"/>
      <c r="L99" s="21"/>
      <c r="M99" s="21"/>
      <c r="N99" s="21"/>
      <c r="O99" s="21"/>
      <c r="P99" s="21" t="s">
        <v>866</v>
      </c>
      <c r="Q99" s="21" t="s">
        <v>866</v>
      </c>
      <c r="R99" s="21" t="s">
        <v>866</v>
      </c>
      <c r="S99" s="21" t="s">
        <v>866</v>
      </c>
      <c r="T99" s="21"/>
      <c r="U99" s="21"/>
      <c r="V99" s="21" t="s">
        <v>865</v>
      </c>
      <c r="W99" s="21"/>
      <c r="X99" s="21"/>
      <c r="Y99" s="21"/>
      <c r="Z99" s="98"/>
      <c r="AA99" s="21"/>
      <c r="AB99" s="21"/>
    </row>
    <row r="100" spans="1:28" ht="15" customHeight="1">
      <c r="A100" s="19" t="s">
        <v>14</v>
      </c>
      <c r="B100" s="20" t="s">
        <v>241</v>
      </c>
      <c r="C100" s="3" t="s">
        <v>198</v>
      </c>
      <c r="D100" s="155" t="s">
        <v>405</v>
      </c>
      <c r="E100" s="155" t="s">
        <v>600</v>
      </c>
      <c r="F100" s="20" t="s">
        <v>627</v>
      </c>
      <c r="G100" s="20" t="s">
        <v>629</v>
      </c>
      <c r="H100" s="21" t="s">
        <v>662</v>
      </c>
      <c r="I100" s="21">
        <v>2.42</v>
      </c>
      <c r="J100" s="97">
        <v>43921</v>
      </c>
      <c r="K100" s="21" t="s">
        <v>933</v>
      </c>
      <c r="L100" s="99" t="s">
        <v>928</v>
      </c>
      <c r="M100" s="21" t="s">
        <v>1078</v>
      </c>
      <c r="N100" s="97">
        <v>44067</v>
      </c>
      <c r="O100" s="21" t="s">
        <v>1094</v>
      </c>
      <c r="P100" s="21" t="s">
        <v>865</v>
      </c>
      <c r="Q100" s="21" t="s">
        <v>865</v>
      </c>
      <c r="R100" s="21" t="s">
        <v>866</v>
      </c>
      <c r="S100" s="21" t="s">
        <v>866</v>
      </c>
      <c r="T100" s="118" t="s">
        <v>1008</v>
      </c>
      <c r="U100" s="21"/>
      <c r="V100" s="21" t="s">
        <v>865</v>
      </c>
      <c r="W100" s="21"/>
      <c r="X100" s="21"/>
      <c r="Y100" s="21"/>
      <c r="Z100" s="98"/>
      <c r="AA100" s="21"/>
      <c r="AB100" s="21"/>
    </row>
    <row r="101" spans="1:28" ht="15" customHeight="1">
      <c r="A101" s="19" t="s">
        <v>14</v>
      </c>
      <c r="B101" s="20" t="s">
        <v>233</v>
      </c>
      <c r="C101" s="3" t="s">
        <v>207</v>
      </c>
      <c r="D101" s="155" t="s">
        <v>414</v>
      </c>
      <c r="E101" s="155" t="s">
        <v>603</v>
      </c>
      <c r="F101" s="20" t="s">
        <v>633</v>
      </c>
      <c r="G101" s="22" t="s">
        <v>642</v>
      </c>
      <c r="H101" s="21" t="s">
        <v>662</v>
      </c>
      <c r="I101" s="21" t="s">
        <v>655</v>
      </c>
      <c r="J101" s="97">
        <v>43921</v>
      </c>
      <c r="K101" s="21" t="s">
        <v>933</v>
      </c>
      <c r="L101" s="99" t="s">
        <v>928</v>
      </c>
      <c r="M101" s="21">
        <v>171</v>
      </c>
      <c r="N101" s="97">
        <v>44067</v>
      </c>
      <c r="O101" s="21" t="s">
        <v>1029</v>
      </c>
      <c r="P101" s="21" t="s">
        <v>866</v>
      </c>
      <c r="Q101" s="21" t="s">
        <v>865</v>
      </c>
      <c r="R101" s="21" t="s">
        <v>866</v>
      </c>
      <c r="S101" s="21" t="s">
        <v>866</v>
      </c>
      <c r="T101" s="21" t="s">
        <v>1008</v>
      </c>
      <c r="U101" s="21"/>
      <c r="V101" s="21" t="s">
        <v>865</v>
      </c>
      <c r="W101" s="21"/>
      <c r="X101" s="21"/>
      <c r="Y101" s="21"/>
      <c r="Z101" s="98"/>
      <c r="AA101" s="21"/>
      <c r="AB101" s="21"/>
    </row>
    <row r="102" spans="1:28" ht="15" customHeight="1">
      <c r="A102" s="19" t="s">
        <v>14</v>
      </c>
      <c r="B102" s="20" t="s">
        <v>233</v>
      </c>
      <c r="C102" s="3" t="s">
        <v>208</v>
      </c>
      <c r="D102" s="155" t="s">
        <v>415</v>
      </c>
      <c r="E102" s="155" t="s">
        <v>604</v>
      </c>
      <c r="F102" s="21" t="s">
        <v>633</v>
      </c>
      <c r="G102" s="22" t="s">
        <v>642</v>
      </c>
      <c r="H102" s="21" t="s">
        <v>662</v>
      </c>
      <c r="I102" s="21"/>
      <c r="J102" s="97">
        <v>43921</v>
      </c>
      <c r="K102" s="21"/>
      <c r="L102" s="21"/>
      <c r="M102" s="21"/>
      <c r="N102" s="21"/>
      <c r="O102" s="21"/>
      <c r="P102" s="21" t="s">
        <v>866</v>
      </c>
      <c r="Q102" s="21" t="s">
        <v>866</v>
      </c>
      <c r="R102" s="21" t="s">
        <v>866</v>
      </c>
      <c r="S102" s="21" t="s">
        <v>866</v>
      </c>
      <c r="T102" s="21"/>
      <c r="U102" s="21"/>
      <c r="V102" s="21" t="s">
        <v>865</v>
      </c>
      <c r="W102" s="21"/>
      <c r="X102" s="21"/>
      <c r="Y102" s="21"/>
      <c r="Z102" s="98"/>
      <c r="AA102" s="21"/>
      <c r="AB102" s="21"/>
    </row>
    <row r="103" spans="1:28" ht="15" customHeight="1">
      <c r="A103" s="19" t="s">
        <v>14</v>
      </c>
      <c r="B103" s="20" t="s">
        <v>233</v>
      </c>
      <c r="C103" s="3" t="s">
        <v>209</v>
      </c>
      <c r="D103" s="155" t="s">
        <v>416</v>
      </c>
      <c r="E103" s="155" t="s">
        <v>605</v>
      </c>
      <c r="F103" s="21" t="s">
        <v>633</v>
      </c>
      <c r="G103" s="22" t="s">
        <v>642</v>
      </c>
      <c r="H103" s="21" t="s">
        <v>662</v>
      </c>
      <c r="I103" s="21"/>
      <c r="J103" s="97">
        <v>43921</v>
      </c>
      <c r="K103" s="21"/>
      <c r="L103" s="21"/>
      <c r="M103" s="21"/>
      <c r="N103" s="21"/>
      <c r="O103" s="21"/>
      <c r="P103" s="21" t="s">
        <v>866</v>
      </c>
      <c r="Q103" s="21" t="s">
        <v>866</v>
      </c>
      <c r="R103" s="21" t="s">
        <v>866</v>
      </c>
      <c r="S103" s="21" t="s">
        <v>866</v>
      </c>
      <c r="T103" s="21"/>
      <c r="U103" s="21"/>
      <c r="V103" s="21" t="s">
        <v>865</v>
      </c>
      <c r="W103" s="21"/>
      <c r="X103" s="21"/>
      <c r="Y103" s="21"/>
      <c r="Z103" s="98"/>
      <c r="AA103" s="21"/>
      <c r="AB103" s="21"/>
    </row>
    <row r="104" spans="1:28" ht="15" customHeight="1">
      <c r="A104" s="19" t="s">
        <v>14</v>
      </c>
      <c r="B104" s="20" t="s">
        <v>233</v>
      </c>
      <c r="C104" s="3" t="s">
        <v>210</v>
      </c>
      <c r="D104" s="155" t="s">
        <v>417</v>
      </c>
      <c r="E104" s="155" t="s">
        <v>606</v>
      </c>
      <c r="F104" s="21" t="s">
        <v>633</v>
      </c>
      <c r="G104" s="22" t="s">
        <v>642</v>
      </c>
      <c r="H104" s="21" t="s">
        <v>662</v>
      </c>
      <c r="I104" s="21"/>
      <c r="J104" s="97">
        <v>43921</v>
      </c>
      <c r="K104" s="21"/>
      <c r="L104" s="21"/>
      <c r="M104" s="21"/>
      <c r="N104" s="21"/>
      <c r="O104" s="21"/>
      <c r="P104" s="21" t="s">
        <v>866</v>
      </c>
      <c r="Q104" s="21" t="s">
        <v>866</v>
      </c>
      <c r="R104" s="21" t="s">
        <v>866</v>
      </c>
      <c r="S104" s="21" t="s">
        <v>866</v>
      </c>
      <c r="T104" s="21"/>
      <c r="U104" s="21"/>
      <c r="V104" s="21" t="s">
        <v>865</v>
      </c>
      <c r="W104" s="21"/>
      <c r="X104" s="21"/>
      <c r="Y104" s="21"/>
      <c r="Z104" s="98"/>
      <c r="AA104" s="21"/>
      <c r="AB104" s="21"/>
    </row>
    <row r="105" spans="1:28" ht="15" customHeight="1">
      <c r="A105" s="19" t="s">
        <v>14</v>
      </c>
      <c r="B105" s="20" t="s">
        <v>233</v>
      </c>
      <c r="C105" s="3" t="s">
        <v>211</v>
      </c>
      <c r="D105" s="155" t="s">
        <v>418</v>
      </c>
      <c r="E105" s="155" t="s">
        <v>607</v>
      </c>
      <c r="F105" s="21" t="s">
        <v>633</v>
      </c>
      <c r="G105" s="22" t="s">
        <v>642</v>
      </c>
      <c r="H105" s="21" t="s">
        <v>662</v>
      </c>
      <c r="I105" s="21"/>
      <c r="J105" s="97">
        <v>43921</v>
      </c>
      <c r="K105" s="21"/>
      <c r="L105" s="21"/>
      <c r="M105" s="21"/>
      <c r="N105" s="21"/>
      <c r="O105" s="21"/>
      <c r="P105" s="21" t="s">
        <v>866</v>
      </c>
      <c r="Q105" s="21" t="s">
        <v>866</v>
      </c>
      <c r="R105" s="21" t="s">
        <v>866</v>
      </c>
      <c r="S105" s="21" t="s">
        <v>866</v>
      </c>
      <c r="T105" s="21"/>
      <c r="U105" s="21"/>
      <c r="V105" s="21" t="s">
        <v>865</v>
      </c>
      <c r="W105" s="21"/>
      <c r="X105" s="21"/>
      <c r="Y105" s="21"/>
      <c r="Z105" s="98"/>
      <c r="AA105" s="21"/>
      <c r="AB105" s="21"/>
    </row>
    <row r="106" spans="1:28" ht="15" customHeight="1">
      <c r="A106" s="19" t="s">
        <v>14</v>
      </c>
      <c r="B106" s="20" t="s">
        <v>233</v>
      </c>
      <c r="C106" s="3" t="s">
        <v>212</v>
      </c>
      <c r="D106" s="155" t="s">
        <v>419</v>
      </c>
      <c r="E106" s="155" t="s">
        <v>608</v>
      </c>
      <c r="F106" s="21" t="s">
        <v>633</v>
      </c>
      <c r="G106" s="22" t="s">
        <v>642</v>
      </c>
      <c r="H106" s="21" t="s">
        <v>662</v>
      </c>
      <c r="I106" s="21"/>
      <c r="J106" s="97">
        <v>43921</v>
      </c>
      <c r="K106" s="21"/>
      <c r="L106" s="21"/>
      <c r="M106" s="21"/>
      <c r="N106" s="21"/>
      <c r="O106" s="21"/>
      <c r="P106" s="21" t="s">
        <v>866</v>
      </c>
      <c r="Q106" s="21" t="s">
        <v>866</v>
      </c>
      <c r="R106" s="21" t="s">
        <v>866</v>
      </c>
      <c r="S106" s="21" t="s">
        <v>866</v>
      </c>
      <c r="T106" s="21"/>
      <c r="U106" s="21"/>
      <c r="V106" s="21" t="s">
        <v>865</v>
      </c>
      <c r="W106" s="21"/>
      <c r="X106" s="21"/>
      <c r="Y106" s="21"/>
      <c r="Z106" s="98"/>
      <c r="AA106" s="21"/>
      <c r="AB106" s="21"/>
    </row>
    <row r="107" spans="1:28" ht="15" customHeight="1">
      <c r="A107" s="19" t="s">
        <v>14</v>
      </c>
      <c r="B107" s="20" t="s">
        <v>233</v>
      </c>
      <c r="C107" s="3" t="s">
        <v>213</v>
      </c>
      <c r="D107" s="155" t="s">
        <v>420</v>
      </c>
      <c r="E107" s="155" t="s">
        <v>609</v>
      </c>
      <c r="F107" s="21" t="s">
        <v>633</v>
      </c>
      <c r="G107" s="22" t="s">
        <v>642</v>
      </c>
      <c r="H107" s="21" t="s">
        <v>662</v>
      </c>
      <c r="I107" s="21"/>
      <c r="J107" s="97">
        <v>43921</v>
      </c>
      <c r="K107" s="21"/>
      <c r="L107" s="21"/>
      <c r="M107" s="21"/>
      <c r="N107" s="21"/>
      <c r="O107" s="21"/>
      <c r="P107" s="21" t="s">
        <v>866</v>
      </c>
      <c r="Q107" s="21" t="s">
        <v>866</v>
      </c>
      <c r="R107" s="21" t="s">
        <v>866</v>
      </c>
      <c r="S107" s="21" t="s">
        <v>866</v>
      </c>
      <c r="T107" s="21"/>
      <c r="U107" s="21"/>
      <c r="V107" s="21" t="s">
        <v>865</v>
      </c>
      <c r="W107" s="21"/>
      <c r="X107" s="21"/>
      <c r="Y107" s="21"/>
      <c r="Z107" s="98"/>
      <c r="AA107" s="21"/>
      <c r="AB107" s="21"/>
    </row>
    <row r="108" spans="1:28" ht="15" customHeight="1">
      <c r="A108" s="19" t="s">
        <v>14</v>
      </c>
      <c r="B108" s="20" t="s">
        <v>233</v>
      </c>
      <c r="C108" s="3" t="s">
        <v>214</v>
      </c>
      <c r="D108" s="155" t="s">
        <v>421</v>
      </c>
      <c r="E108" s="155" t="s">
        <v>610</v>
      </c>
      <c r="F108" s="21" t="s">
        <v>633</v>
      </c>
      <c r="G108" s="22" t="s">
        <v>642</v>
      </c>
      <c r="H108" s="21" t="s">
        <v>662</v>
      </c>
      <c r="I108" s="21"/>
      <c r="J108" s="97">
        <v>43921</v>
      </c>
      <c r="K108" s="21"/>
      <c r="L108" s="21"/>
      <c r="M108" s="21"/>
      <c r="N108" s="21"/>
      <c r="O108" s="21"/>
      <c r="P108" s="21" t="s">
        <v>866</v>
      </c>
      <c r="Q108" s="21" t="s">
        <v>866</v>
      </c>
      <c r="R108" s="21" t="s">
        <v>866</v>
      </c>
      <c r="S108" s="21" t="s">
        <v>866</v>
      </c>
      <c r="T108" s="21"/>
      <c r="U108" s="21"/>
      <c r="V108" s="21" t="s">
        <v>865</v>
      </c>
      <c r="W108" s="21"/>
      <c r="X108" s="21"/>
      <c r="Y108" s="21"/>
      <c r="Z108" s="98"/>
      <c r="AA108" s="21"/>
      <c r="AB108" s="21"/>
    </row>
    <row r="109" spans="1:28" ht="15" customHeight="1">
      <c r="A109" s="19" t="s">
        <v>14</v>
      </c>
      <c r="B109" s="20" t="s">
        <v>233</v>
      </c>
      <c r="C109" s="3" t="s">
        <v>215</v>
      </c>
      <c r="D109" s="155" t="s">
        <v>422</v>
      </c>
      <c r="E109" s="155" t="s">
        <v>611</v>
      </c>
      <c r="F109" s="21" t="s">
        <v>633</v>
      </c>
      <c r="G109" s="22" t="s">
        <v>642</v>
      </c>
      <c r="H109" s="21" t="s">
        <v>662</v>
      </c>
      <c r="I109" s="21"/>
      <c r="J109" s="97">
        <v>43921</v>
      </c>
      <c r="K109" s="21"/>
      <c r="L109" s="21"/>
      <c r="M109" s="21"/>
      <c r="N109" s="21"/>
      <c r="O109" s="21"/>
      <c r="P109" s="21" t="s">
        <v>866</v>
      </c>
      <c r="Q109" s="21" t="s">
        <v>866</v>
      </c>
      <c r="R109" s="21" t="s">
        <v>866</v>
      </c>
      <c r="S109" s="21" t="s">
        <v>866</v>
      </c>
      <c r="T109" s="21"/>
      <c r="U109" s="21"/>
      <c r="V109" s="21" t="s">
        <v>865</v>
      </c>
      <c r="W109" s="21"/>
      <c r="X109" s="21"/>
      <c r="Y109" s="21"/>
      <c r="Z109" s="98"/>
      <c r="AA109" s="21"/>
      <c r="AB109" s="21"/>
    </row>
    <row r="110" spans="1:28" ht="15" customHeight="1">
      <c r="A110" s="19" t="s">
        <v>14</v>
      </c>
      <c r="B110" s="20" t="s">
        <v>233</v>
      </c>
      <c r="C110" s="3" t="s">
        <v>216</v>
      </c>
      <c r="D110" s="155" t="s">
        <v>423</v>
      </c>
      <c r="E110" s="155" t="s">
        <v>612</v>
      </c>
      <c r="F110" s="21" t="s">
        <v>633</v>
      </c>
      <c r="G110" s="22" t="s">
        <v>642</v>
      </c>
      <c r="H110" s="21" t="s">
        <v>662</v>
      </c>
      <c r="I110" s="21" t="s">
        <v>655</v>
      </c>
      <c r="J110" s="97">
        <v>43921</v>
      </c>
      <c r="K110" s="21" t="s">
        <v>933</v>
      </c>
      <c r="L110" s="99" t="s">
        <v>928</v>
      </c>
      <c r="M110" s="21">
        <v>334</v>
      </c>
      <c r="N110" s="97">
        <v>44067</v>
      </c>
      <c r="O110" s="105" t="s">
        <v>1056</v>
      </c>
      <c r="P110" s="21" t="s">
        <v>866</v>
      </c>
      <c r="Q110" s="21" t="s">
        <v>865</v>
      </c>
      <c r="R110" s="21" t="s">
        <v>866</v>
      </c>
      <c r="S110" s="21" t="s">
        <v>866</v>
      </c>
      <c r="T110" s="21" t="s">
        <v>1008</v>
      </c>
      <c r="U110" s="21"/>
      <c r="V110" s="21" t="s">
        <v>865</v>
      </c>
      <c r="W110" s="21"/>
      <c r="X110" s="21"/>
      <c r="Y110" s="21"/>
      <c r="Z110" s="98"/>
      <c r="AA110" s="21"/>
      <c r="AB110" s="21"/>
    </row>
    <row r="111" spans="1:28" ht="15" customHeight="1">
      <c r="A111" s="19" t="s">
        <v>14</v>
      </c>
      <c r="B111" s="20" t="s">
        <v>233</v>
      </c>
      <c r="C111" s="3" t="s">
        <v>217</v>
      </c>
      <c r="D111" s="155" t="s">
        <v>424</v>
      </c>
      <c r="E111" s="155" t="s">
        <v>613</v>
      </c>
      <c r="F111" s="21" t="s">
        <v>633</v>
      </c>
      <c r="G111" s="22" t="s">
        <v>642</v>
      </c>
      <c r="H111" s="21" t="s">
        <v>662</v>
      </c>
      <c r="I111" s="21" t="s">
        <v>655</v>
      </c>
      <c r="J111" s="97">
        <v>43921</v>
      </c>
      <c r="K111" s="21" t="s">
        <v>933</v>
      </c>
      <c r="L111" s="99" t="s">
        <v>928</v>
      </c>
      <c r="M111" s="21">
        <v>24</v>
      </c>
      <c r="N111" s="97">
        <v>44067</v>
      </c>
      <c r="O111" s="21" t="s">
        <v>996</v>
      </c>
      <c r="P111" s="21" t="s">
        <v>866</v>
      </c>
      <c r="Q111" s="21" t="s">
        <v>865</v>
      </c>
      <c r="R111" s="21" t="s">
        <v>866</v>
      </c>
      <c r="S111" s="21" t="s">
        <v>866</v>
      </c>
      <c r="T111" s="21" t="s">
        <v>1008</v>
      </c>
      <c r="U111" s="21"/>
      <c r="V111" s="21" t="s">
        <v>865</v>
      </c>
      <c r="W111" s="21"/>
      <c r="X111" s="21"/>
      <c r="Y111" s="21"/>
      <c r="Z111" s="98"/>
      <c r="AA111" s="21"/>
      <c r="AB111" s="21"/>
    </row>
    <row r="112" spans="1:28" ht="15" customHeight="1">
      <c r="A112" s="19" t="s">
        <v>14</v>
      </c>
      <c r="B112" s="20" t="s">
        <v>233</v>
      </c>
      <c r="C112" s="3" t="s">
        <v>218</v>
      </c>
      <c r="D112" s="155" t="s">
        <v>425</v>
      </c>
      <c r="E112" s="155" t="s">
        <v>614</v>
      </c>
      <c r="F112" s="21" t="s">
        <v>633</v>
      </c>
      <c r="G112" s="22" t="s">
        <v>642</v>
      </c>
      <c r="H112" s="21" t="s">
        <v>662</v>
      </c>
      <c r="I112" s="21" t="s">
        <v>655</v>
      </c>
      <c r="J112" s="97">
        <v>43921</v>
      </c>
      <c r="K112" s="21" t="s">
        <v>933</v>
      </c>
      <c r="L112" s="99" t="s">
        <v>928</v>
      </c>
      <c r="M112" s="21">
        <v>19</v>
      </c>
      <c r="N112" s="97">
        <v>44067</v>
      </c>
      <c r="O112" s="21" t="s">
        <v>927</v>
      </c>
      <c r="P112" s="21" t="s">
        <v>866</v>
      </c>
      <c r="Q112" s="21" t="s">
        <v>865</v>
      </c>
      <c r="R112" s="21" t="s">
        <v>866</v>
      </c>
      <c r="S112" s="21" t="s">
        <v>866</v>
      </c>
      <c r="T112" s="21" t="s">
        <v>1008</v>
      </c>
      <c r="U112" s="21"/>
      <c r="V112" s="21" t="s">
        <v>865</v>
      </c>
      <c r="W112" s="21"/>
      <c r="X112" s="21"/>
      <c r="Y112" s="21"/>
      <c r="Z112" s="98"/>
      <c r="AA112" s="21"/>
      <c r="AB112" s="21"/>
    </row>
    <row r="113" spans="1:28" ht="15" customHeight="1">
      <c r="A113" s="19" t="s">
        <v>14</v>
      </c>
      <c r="B113" s="20" t="s">
        <v>233</v>
      </c>
      <c r="C113" s="3" t="s">
        <v>219</v>
      </c>
      <c r="D113" s="155" t="s">
        <v>426</v>
      </c>
      <c r="E113" s="155" t="s">
        <v>615</v>
      </c>
      <c r="F113" s="21" t="s">
        <v>633</v>
      </c>
      <c r="G113" s="22" t="s">
        <v>642</v>
      </c>
      <c r="H113" s="21" t="s">
        <v>662</v>
      </c>
      <c r="I113" s="21" t="s">
        <v>655</v>
      </c>
      <c r="J113" s="97">
        <v>43921</v>
      </c>
      <c r="K113" s="21" t="s">
        <v>933</v>
      </c>
      <c r="L113" s="99" t="s">
        <v>928</v>
      </c>
      <c r="M113" s="21">
        <v>328</v>
      </c>
      <c r="N113" s="97">
        <v>44067</v>
      </c>
      <c r="O113" s="21" t="s">
        <v>1004</v>
      </c>
      <c r="P113" s="21" t="s">
        <v>866</v>
      </c>
      <c r="Q113" s="21" t="s">
        <v>865</v>
      </c>
      <c r="R113" s="21" t="s">
        <v>866</v>
      </c>
      <c r="S113" s="21" t="s">
        <v>866</v>
      </c>
      <c r="T113" s="21" t="s">
        <v>1008</v>
      </c>
      <c r="U113" s="21"/>
      <c r="V113" s="21" t="s">
        <v>865</v>
      </c>
      <c r="W113" s="21"/>
      <c r="X113" s="21"/>
      <c r="Y113" s="21"/>
      <c r="Z113" s="98"/>
      <c r="AA113" s="21"/>
      <c r="AB113" s="21"/>
    </row>
    <row r="114" spans="1:28" ht="15" customHeight="1">
      <c r="A114" s="19" t="s">
        <v>14</v>
      </c>
      <c r="B114" s="20" t="s">
        <v>233</v>
      </c>
      <c r="C114" s="3" t="s">
        <v>220</v>
      </c>
      <c r="D114" s="155" t="s">
        <v>427</v>
      </c>
      <c r="E114" s="155" t="s">
        <v>616</v>
      </c>
      <c r="F114" s="21" t="s">
        <v>633</v>
      </c>
      <c r="G114" s="22" t="s">
        <v>642</v>
      </c>
      <c r="H114" s="21" t="s">
        <v>662</v>
      </c>
      <c r="I114" s="21" t="s">
        <v>655</v>
      </c>
      <c r="J114" s="97">
        <v>43921</v>
      </c>
      <c r="K114" s="21" t="s">
        <v>933</v>
      </c>
      <c r="L114" s="99" t="s">
        <v>928</v>
      </c>
      <c r="M114" s="21">
        <v>49</v>
      </c>
      <c r="N114" s="97">
        <v>44067</v>
      </c>
      <c r="O114" s="105" t="s">
        <v>1019</v>
      </c>
      <c r="P114" s="21" t="s">
        <v>866</v>
      </c>
      <c r="Q114" s="21" t="s">
        <v>865</v>
      </c>
      <c r="R114" s="21" t="s">
        <v>866</v>
      </c>
      <c r="S114" s="21" t="s">
        <v>866</v>
      </c>
      <c r="T114" s="21" t="s">
        <v>1008</v>
      </c>
      <c r="U114" s="21"/>
      <c r="V114" s="21" t="s">
        <v>865</v>
      </c>
      <c r="W114" s="21"/>
      <c r="X114" s="105"/>
      <c r="Y114" s="21"/>
      <c r="Z114" s="98"/>
      <c r="AA114" s="21"/>
      <c r="AB114" s="21"/>
    </row>
    <row r="115" spans="1:28" ht="15" customHeight="1">
      <c r="A115" s="19" t="s">
        <v>14</v>
      </c>
      <c r="B115" s="20" t="s">
        <v>233</v>
      </c>
      <c r="C115" s="3" t="s">
        <v>221</v>
      </c>
      <c r="D115" s="155" t="s">
        <v>428</v>
      </c>
      <c r="E115" s="155" t="s">
        <v>617</v>
      </c>
      <c r="F115" s="21" t="s">
        <v>633</v>
      </c>
      <c r="G115" s="22" t="s">
        <v>642</v>
      </c>
      <c r="H115" s="21" t="s">
        <v>662</v>
      </c>
      <c r="I115" s="21" t="s">
        <v>655</v>
      </c>
      <c r="J115" s="97">
        <v>43921</v>
      </c>
      <c r="K115" s="21" t="s">
        <v>933</v>
      </c>
      <c r="L115" s="99" t="s">
        <v>928</v>
      </c>
      <c r="M115" s="21">
        <v>52</v>
      </c>
      <c r="N115" s="97">
        <v>44067</v>
      </c>
      <c r="O115" s="114" t="s">
        <v>1020</v>
      </c>
      <c r="P115" s="21" t="s">
        <v>866</v>
      </c>
      <c r="Q115" s="21" t="s">
        <v>865</v>
      </c>
      <c r="R115" s="21" t="s">
        <v>866</v>
      </c>
      <c r="S115" s="21" t="s">
        <v>866</v>
      </c>
      <c r="T115" s="21" t="s">
        <v>1008</v>
      </c>
      <c r="U115" s="21"/>
      <c r="V115" s="21" t="s">
        <v>865</v>
      </c>
      <c r="W115" s="21"/>
      <c r="X115" s="105"/>
      <c r="Y115" s="21"/>
      <c r="Z115" s="98"/>
      <c r="AA115" s="21"/>
      <c r="AB115" s="21"/>
    </row>
    <row r="116" spans="1:28" ht="15" customHeight="1">
      <c r="A116" s="19" t="s">
        <v>14</v>
      </c>
      <c r="B116" s="20" t="s">
        <v>233</v>
      </c>
      <c r="C116" s="3" t="s">
        <v>222</v>
      </c>
      <c r="D116" s="155" t="s">
        <v>429</v>
      </c>
      <c r="E116" s="155" t="s">
        <v>618</v>
      </c>
      <c r="F116" s="21" t="s">
        <v>633</v>
      </c>
      <c r="G116" s="22" t="s">
        <v>642</v>
      </c>
      <c r="H116" s="21" t="s">
        <v>662</v>
      </c>
      <c r="I116" s="21"/>
      <c r="J116" s="97">
        <v>43921</v>
      </c>
      <c r="K116" s="21"/>
      <c r="L116" s="21"/>
      <c r="M116" s="21"/>
      <c r="N116" s="21"/>
      <c r="O116" s="21"/>
      <c r="P116" s="21" t="s">
        <v>866</v>
      </c>
      <c r="Q116" s="21" t="s">
        <v>866</v>
      </c>
      <c r="R116" s="21" t="s">
        <v>866</v>
      </c>
      <c r="S116" s="21" t="s">
        <v>866</v>
      </c>
      <c r="T116" s="21"/>
      <c r="U116" s="21"/>
      <c r="V116" s="21" t="s">
        <v>865</v>
      </c>
      <c r="W116" s="21"/>
      <c r="X116" s="21"/>
      <c r="Y116" s="21"/>
      <c r="Z116" s="98"/>
      <c r="AA116" s="21"/>
      <c r="AB116" s="21"/>
    </row>
    <row r="117" spans="1:28" ht="15" customHeight="1">
      <c r="A117" s="19" t="s">
        <v>14</v>
      </c>
      <c r="B117" s="20" t="s">
        <v>233</v>
      </c>
      <c r="C117" s="3" t="s">
        <v>223</v>
      </c>
      <c r="D117" s="155" t="s">
        <v>430</v>
      </c>
      <c r="E117" s="155" t="s">
        <v>619</v>
      </c>
      <c r="F117" s="21" t="s">
        <v>633</v>
      </c>
      <c r="G117" s="22" t="s">
        <v>642</v>
      </c>
      <c r="H117" s="21" t="s">
        <v>662</v>
      </c>
      <c r="I117" s="21"/>
      <c r="J117" s="97">
        <v>43921</v>
      </c>
      <c r="K117" s="21"/>
      <c r="L117" s="21"/>
      <c r="M117" s="21"/>
      <c r="N117" s="21"/>
      <c r="O117" s="21"/>
      <c r="P117" s="21" t="s">
        <v>866</v>
      </c>
      <c r="Q117" s="21" t="s">
        <v>866</v>
      </c>
      <c r="R117" s="21" t="s">
        <v>866</v>
      </c>
      <c r="S117" s="21" t="s">
        <v>866</v>
      </c>
      <c r="T117" s="21"/>
      <c r="U117" s="21"/>
      <c r="V117" s="21" t="s">
        <v>865</v>
      </c>
      <c r="W117" s="21"/>
      <c r="X117" s="21"/>
      <c r="Y117" s="21"/>
      <c r="Z117" s="98"/>
      <c r="AA117" s="21"/>
      <c r="AB117" s="21"/>
    </row>
    <row r="118" spans="1:28" ht="15" customHeight="1">
      <c r="A118" s="19" t="s">
        <v>14</v>
      </c>
      <c r="B118" s="20" t="s">
        <v>233</v>
      </c>
      <c r="C118" s="3" t="s">
        <v>224</v>
      </c>
      <c r="D118" s="155" t="s">
        <v>431</v>
      </c>
      <c r="E118" s="155" t="s">
        <v>620</v>
      </c>
      <c r="F118" s="21" t="s">
        <v>633</v>
      </c>
      <c r="G118" s="22" t="s">
        <v>642</v>
      </c>
      <c r="H118" s="21" t="s">
        <v>662</v>
      </c>
      <c r="I118" s="21" t="s">
        <v>655</v>
      </c>
      <c r="J118" s="97">
        <v>43921</v>
      </c>
      <c r="K118" s="21" t="s">
        <v>933</v>
      </c>
      <c r="L118" s="104" t="s">
        <v>928</v>
      </c>
      <c r="M118" s="21">
        <v>19</v>
      </c>
      <c r="N118" s="97">
        <v>44067</v>
      </c>
      <c r="O118" s="105" t="s">
        <v>979</v>
      </c>
      <c r="P118" s="21" t="s">
        <v>866</v>
      </c>
      <c r="Q118" s="21" t="s">
        <v>865</v>
      </c>
      <c r="R118" s="21" t="s">
        <v>866</v>
      </c>
      <c r="S118" s="21" t="s">
        <v>866</v>
      </c>
      <c r="T118" s="21" t="s">
        <v>1008</v>
      </c>
      <c r="U118" s="21"/>
      <c r="V118" s="21" t="s">
        <v>865</v>
      </c>
      <c r="W118" s="21"/>
      <c r="X118" s="21"/>
      <c r="Y118" s="21"/>
      <c r="Z118" s="98"/>
      <c r="AA118" s="21"/>
      <c r="AB118" s="21"/>
    </row>
    <row r="119" spans="1:28" ht="15" customHeight="1">
      <c r="A119" s="19" t="s">
        <v>14</v>
      </c>
      <c r="B119" s="20" t="s">
        <v>233</v>
      </c>
      <c r="C119" s="3" t="s">
        <v>225</v>
      </c>
      <c r="D119" s="155" t="s">
        <v>432</v>
      </c>
      <c r="E119" s="155" t="s">
        <v>621</v>
      </c>
      <c r="F119" s="21" t="s">
        <v>633</v>
      </c>
      <c r="G119" s="22" t="s">
        <v>642</v>
      </c>
      <c r="H119" s="21" t="s">
        <v>662</v>
      </c>
      <c r="I119" s="21"/>
      <c r="J119" s="97">
        <v>43921</v>
      </c>
      <c r="K119" s="21"/>
      <c r="L119" s="21"/>
      <c r="M119" s="21"/>
      <c r="N119" s="21"/>
      <c r="O119" s="21"/>
      <c r="P119" s="21" t="s">
        <v>866</v>
      </c>
      <c r="Q119" s="21" t="s">
        <v>866</v>
      </c>
      <c r="R119" s="21" t="s">
        <v>866</v>
      </c>
      <c r="S119" s="21" t="s">
        <v>866</v>
      </c>
      <c r="T119" s="21"/>
      <c r="U119" s="21"/>
      <c r="V119" s="21" t="s">
        <v>865</v>
      </c>
      <c r="W119" s="21"/>
      <c r="X119" s="21"/>
      <c r="Y119" s="21"/>
      <c r="Z119" s="98"/>
      <c r="AA119" s="21"/>
      <c r="AB119" s="21"/>
    </row>
    <row r="120" spans="1:28" ht="15" customHeight="1">
      <c r="A120" s="19" t="s">
        <v>14</v>
      </c>
      <c r="B120" s="20" t="s">
        <v>233</v>
      </c>
      <c r="C120" s="3" t="s">
        <v>226</v>
      </c>
      <c r="D120" s="155" t="s">
        <v>433</v>
      </c>
      <c r="E120" s="155" t="s">
        <v>622</v>
      </c>
      <c r="F120" s="20" t="s">
        <v>624</v>
      </c>
      <c r="G120" s="20" t="s">
        <v>625</v>
      </c>
      <c r="H120" s="21" t="s">
        <v>662</v>
      </c>
      <c r="I120" s="21"/>
      <c r="J120" s="97">
        <v>43921</v>
      </c>
      <c r="K120" s="21"/>
      <c r="L120" s="21"/>
      <c r="M120" s="21"/>
      <c r="N120" s="21"/>
      <c r="O120" s="21"/>
      <c r="P120" s="21" t="s">
        <v>866</v>
      </c>
      <c r="Q120" s="21" t="s">
        <v>866</v>
      </c>
      <c r="R120" s="21" t="s">
        <v>866</v>
      </c>
      <c r="S120" s="21" t="s">
        <v>866</v>
      </c>
      <c r="T120" s="21"/>
      <c r="U120" s="21"/>
      <c r="V120" s="21" t="s">
        <v>865</v>
      </c>
      <c r="W120" s="21"/>
      <c r="X120" s="21"/>
      <c r="Y120" s="21"/>
      <c r="Z120" s="98"/>
      <c r="AA120" s="21"/>
      <c r="AB120" s="21"/>
    </row>
    <row r="121" spans="1:28" ht="15" customHeight="1">
      <c r="A121" s="19" t="s">
        <v>14</v>
      </c>
      <c r="B121" s="20" t="s">
        <v>233</v>
      </c>
      <c r="C121" s="3" t="s">
        <v>227</v>
      </c>
      <c r="D121" s="155" t="s">
        <v>434</v>
      </c>
      <c r="E121" s="155" t="s">
        <v>623</v>
      </c>
      <c r="F121" s="21" t="s">
        <v>633</v>
      </c>
      <c r="G121" s="22" t="s">
        <v>642</v>
      </c>
      <c r="H121" s="21" t="s">
        <v>662</v>
      </c>
      <c r="I121" s="21" t="s">
        <v>655</v>
      </c>
      <c r="J121" s="97">
        <v>43921</v>
      </c>
      <c r="K121" s="21" t="s">
        <v>933</v>
      </c>
      <c r="L121" s="104" t="s">
        <v>928</v>
      </c>
      <c r="M121" s="21">
        <v>72</v>
      </c>
      <c r="N121" s="97">
        <v>44067</v>
      </c>
      <c r="O121" s="21" t="s">
        <v>1094</v>
      </c>
      <c r="P121" s="21" t="s">
        <v>865</v>
      </c>
      <c r="Q121" s="21" t="s">
        <v>865</v>
      </c>
      <c r="R121" s="21" t="s">
        <v>866</v>
      </c>
      <c r="S121" s="21" t="s">
        <v>866</v>
      </c>
      <c r="T121" s="21" t="s">
        <v>1008</v>
      </c>
      <c r="U121" s="21"/>
      <c r="V121" s="21" t="s">
        <v>865</v>
      </c>
      <c r="W121" s="21"/>
      <c r="X121" s="105"/>
      <c r="Y121" s="21"/>
      <c r="Z121" s="98"/>
      <c r="AA121" s="21"/>
      <c r="AB121" s="21"/>
    </row>
    <row r="122" spans="1:28" ht="15" customHeight="1">
      <c r="A122" s="19" t="s">
        <v>14</v>
      </c>
      <c r="B122" s="20" t="s">
        <v>228</v>
      </c>
      <c r="C122" s="3" t="s">
        <v>15</v>
      </c>
      <c r="D122" s="155" t="s">
        <v>243</v>
      </c>
      <c r="E122" s="155" t="s">
        <v>435</v>
      </c>
      <c r="F122" s="21" t="s">
        <v>633</v>
      </c>
      <c r="G122" s="22" t="s">
        <v>642</v>
      </c>
      <c r="H122" s="21" t="s">
        <v>663</v>
      </c>
      <c r="I122" s="21" t="s">
        <v>655</v>
      </c>
      <c r="J122" s="97">
        <v>43555</v>
      </c>
      <c r="K122" s="21" t="s">
        <v>934</v>
      </c>
      <c r="L122" s="99" t="s">
        <v>930</v>
      </c>
      <c r="M122" s="21">
        <v>37</v>
      </c>
      <c r="N122" s="97">
        <v>43669</v>
      </c>
      <c r="O122" s="105" t="s">
        <v>1036</v>
      </c>
      <c r="P122" s="21" t="s">
        <v>866</v>
      </c>
      <c r="Q122" s="21" t="s">
        <v>865</v>
      </c>
      <c r="R122" s="21" t="s">
        <v>866</v>
      </c>
      <c r="S122" s="21" t="s">
        <v>866</v>
      </c>
      <c r="T122" s="21" t="s">
        <v>1008</v>
      </c>
      <c r="U122" s="21"/>
      <c r="V122" s="21" t="s">
        <v>865</v>
      </c>
      <c r="W122" s="21"/>
      <c r="X122" s="21"/>
      <c r="Y122" s="21"/>
      <c r="Z122" s="98"/>
      <c r="AA122" s="21"/>
      <c r="AB122" s="21"/>
    </row>
    <row r="123" spans="1:28" ht="15" customHeight="1">
      <c r="A123" s="19" t="s">
        <v>14</v>
      </c>
      <c r="B123" s="20" t="s">
        <v>228</v>
      </c>
      <c r="C123" s="3" t="s">
        <v>16</v>
      </c>
      <c r="D123" s="155" t="s">
        <v>244</v>
      </c>
      <c r="E123" s="155" t="s">
        <v>436</v>
      </c>
      <c r="F123" s="21" t="s">
        <v>633</v>
      </c>
      <c r="G123" s="22" t="s">
        <v>642</v>
      </c>
      <c r="H123" s="21" t="s">
        <v>663</v>
      </c>
      <c r="I123" s="21"/>
      <c r="J123" s="97">
        <v>43555</v>
      </c>
      <c r="K123" s="21"/>
      <c r="L123" s="21"/>
      <c r="M123" s="21"/>
      <c r="N123" s="21"/>
      <c r="O123" s="21"/>
      <c r="P123" s="21" t="s">
        <v>866</v>
      </c>
      <c r="Q123" s="21" t="s">
        <v>866</v>
      </c>
      <c r="R123" s="21" t="s">
        <v>866</v>
      </c>
      <c r="S123" s="21" t="s">
        <v>866</v>
      </c>
      <c r="T123" s="21"/>
      <c r="U123" s="21"/>
      <c r="V123" s="21" t="s">
        <v>865</v>
      </c>
      <c r="W123" s="21"/>
      <c r="X123" s="21"/>
      <c r="Y123" s="21"/>
      <c r="Z123" s="98"/>
      <c r="AA123" s="21"/>
      <c r="AB123" s="21"/>
    </row>
    <row r="124" spans="1:28" ht="15" customHeight="1">
      <c r="A124" s="19" t="s">
        <v>14</v>
      </c>
      <c r="B124" s="20" t="s">
        <v>228</v>
      </c>
      <c r="C124" s="3" t="s">
        <v>17</v>
      </c>
      <c r="D124" s="155" t="s">
        <v>245</v>
      </c>
      <c r="E124" s="155" t="s">
        <v>437</v>
      </c>
      <c r="F124" s="21" t="s">
        <v>633</v>
      </c>
      <c r="G124" s="22" t="s">
        <v>642</v>
      </c>
      <c r="H124" s="21" t="s">
        <v>663</v>
      </c>
      <c r="I124" s="21"/>
      <c r="J124" s="97">
        <v>43555</v>
      </c>
      <c r="K124" s="21"/>
      <c r="L124" s="21"/>
      <c r="M124" s="21"/>
      <c r="N124" s="21"/>
      <c r="O124" s="21"/>
      <c r="P124" s="21" t="s">
        <v>866</v>
      </c>
      <c r="Q124" s="21" t="s">
        <v>866</v>
      </c>
      <c r="R124" s="21" t="s">
        <v>866</v>
      </c>
      <c r="S124" s="21" t="s">
        <v>866</v>
      </c>
      <c r="T124" s="21"/>
      <c r="U124" s="21"/>
      <c r="V124" s="21" t="s">
        <v>865</v>
      </c>
      <c r="W124" s="21"/>
      <c r="X124" s="21"/>
      <c r="Y124" s="21"/>
      <c r="Z124" s="98"/>
      <c r="AA124" s="21"/>
      <c r="AB124" s="21"/>
    </row>
    <row r="125" spans="1:28" ht="15" customHeight="1">
      <c r="A125" s="19" t="s">
        <v>14</v>
      </c>
      <c r="B125" s="20" t="s">
        <v>228</v>
      </c>
      <c r="C125" s="3" t="s">
        <v>18</v>
      </c>
      <c r="D125" s="155" t="s">
        <v>246</v>
      </c>
      <c r="E125" s="155" t="s">
        <v>438</v>
      </c>
      <c r="F125" s="21" t="s">
        <v>633</v>
      </c>
      <c r="G125" s="22" t="s">
        <v>642</v>
      </c>
      <c r="H125" s="21" t="s">
        <v>663</v>
      </c>
      <c r="I125" s="21" t="s">
        <v>655</v>
      </c>
      <c r="J125" s="97">
        <v>43555</v>
      </c>
      <c r="K125" s="21" t="s">
        <v>934</v>
      </c>
      <c r="L125" s="99" t="s">
        <v>930</v>
      </c>
      <c r="M125" s="21" t="s">
        <v>1039</v>
      </c>
      <c r="N125" s="97">
        <v>43669</v>
      </c>
      <c r="O125" s="105" t="s">
        <v>1038</v>
      </c>
      <c r="P125" s="21" t="s">
        <v>866</v>
      </c>
      <c r="Q125" s="21" t="s">
        <v>865</v>
      </c>
      <c r="R125" s="21" t="s">
        <v>866</v>
      </c>
      <c r="S125" s="21" t="s">
        <v>866</v>
      </c>
      <c r="T125" s="21" t="s">
        <v>1008</v>
      </c>
      <c r="U125" s="21"/>
      <c r="V125" s="21" t="s">
        <v>865</v>
      </c>
      <c r="W125" s="21"/>
      <c r="X125" s="21"/>
      <c r="Y125" s="21"/>
      <c r="Z125" s="98"/>
      <c r="AA125" s="21"/>
      <c r="AB125" s="21"/>
    </row>
    <row r="126" spans="1:28" ht="15" customHeight="1">
      <c r="A126" s="19" t="s">
        <v>14</v>
      </c>
      <c r="B126" s="20" t="s">
        <v>228</v>
      </c>
      <c r="C126" s="3" t="s">
        <v>19</v>
      </c>
      <c r="D126" s="155" t="s">
        <v>247</v>
      </c>
      <c r="E126" s="155" t="s">
        <v>439</v>
      </c>
      <c r="F126" s="21" t="s">
        <v>633</v>
      </c>
      <c r="G126" s="22" t="s">
        <v>642</v>
      </c>
      <c r="H126" s="21" t="s">
        <v>663</v>
      </c>
      <c r="I126" s="21" t="s">
        <v>655</v>
      </c>
      <c r="J126" s="97">
        <v>43555</v>
      </c>
      <c r="K126" s="21" t="s">
        <v>934</v>
      </c>
      <c r="L126" s="99" t="s">
        <v>930</v>
      </c>
      <c r="M126" s="21">
        <v>132</v>
      </c>
      <c r="N126" s="97">
        <v>43669</v>
      </c>
      <c r="O126" s="105" t="s">
        <v>1041</v>
      </c>
      <c r="P126" s="21" t="s">
        <v>866</v>
      </c>
      <c r="Q126" s="21" t="s">
        <v>865</v>
      </c>
      <c r="R126" s="21" t="s">
        <v>866</v>
      </c>
      <c r="S126" s="21" t="s">
        <v>866</v>
      </c>
      <c r="T126" s="21" t="s">
        <v>1008</v>
      </c>
      <c r="U126" s="21"/>
      <c r="V126" s="21" t="s">
        <v>865</v>
      </c>
      <c r="W126" s="21"/>
      <c r="X126" s="21"/>
      <c r="Y126" s="21"/>
      <c r="Z126" s="98"/>
      <c r="AA126" s="21"/>
      <c r="AB126" s="21"/>
    </row>
    <row r="127" spans="1:28" ht="15" customHeight="1">
      <c r="A127" s="19" t="s">
        <v>14</v>
      </c>
      <c r="B127" s="20" t="s">
        <v>228</v>
      </c>
      <c r="C127" s="3" t="s">
        <v>20</v>
      </c>
      <c r="D127" s="155" t="s">
        <v>248</v>
      </c>
      <c r="E127" s="155" t="s">
        <v>440</v>
      </c>
      <c r="F127" s="21" t="s">
        <v>633</v>
      </c>
      <c r="G127" s="22" t="s">
        <v>642</v>
      </c>
      <c r="H127" s="21" t="s">
        <v>663</v>
      </c>
      <c r="I127" s="21"/>
      <c r="J127" s="97">
        <v>43555</v>
      </c>
      <c r="K127" s="21"/>
      <c r="L127" s="99"/>
      <c r="M127" s="21"/>
      <c r="N127" s="97"/>
      <c r="O127" s="21"/>
      <c r="P127" s="21" t="s">
        <v>866</v>
      </c>
      <c r="Q127" s="21" t="s">
        <v>866</v>
      </c>
      <c r="R127" s="21" t="s">
        <v>866</v>
      </c>
      <c r="S127" s="21" t="s">
        <v>866</v>
      </c>
      <c r="T127" s="21"/>
      <c r="U127" s="21"/>
      <c r="V127" s="21" t="s">
        <v>865</v>
      </c>
      <c r="W127" s="21"/>
      <c r="X127" s="21"/>
      <c r="Y127" s="21"/>
      <c r="Z127" s="98"/>
      <c r="AA127" s="21"/>
      <c r="AB127" s="21"/>
    </row>
    <row r="128" spans="1:28" ht="15" customHeight="1">
      <c r="A128" s="19" t="s">
        <v>14</v>
      </c>
      <c r="B128" s="20" t="s">
        <v>228</v>
      </c>
      <c r="C128" s="3" t="s">
        <v>21</v>
      </c>
      <c r="D128" s="155" t="s">
        <v>249</v>
      </c>
      <c r="E128" s="155" t="s">
        <v>441</v>
      </c>
      <c r="F128" s="21" t="s">
        <v>633</v>
      </c>
      <c r="G128" s="22" t="s">
        <v>642</v>
      </c>
      <c r="H128" s="21" t="s">
        <v>663</v>
      </c>
      <c r="I128" s="21"/>
      <c r="J128" s="97">
        <v>43555</v>
      </c>
      <c r="K128" s="21"/>
      <c r="L128" s="21"/>
      <c r="M128" s="21"/>
      <c r="N128" s="21"/>
      <c r="O128" s="21"/>
      <c r="P128" s="21" t="s">
        <v>866</v>
      </c>
      <c r="Q128" s="21" t="s">
        <v>866</v>
      </c>
      <c r="R128" s="21" t="s">
        <v>866</v>
      </c>
      <c r="S128" s="21" t="s">
        <v>866</v>
      </c>
      <c r="T128" s="21"/>
      <c r="U128" s="21"/>
      <c r="V128" s="21" t="s">
        <v>865</v>
      </c>
      <c r="W128" s="21"/>
      <c r="X128" s="21"/>
      <c r="Y128" s="21"/>
      <c r="Z128" s="98"/>
      <c r="AA128" s="21"/>
      <c r="AB128" s="21"/>
    </row>
    <row r="129" spans="1:28" ht="15" customHeight="1">
      <c r="A129" s="19" t="s">
        <v>14</v>
      </c>
      <c r="B129" s="20" t="s">
        <v>228</v>
      </c>
      <c r="C129" s="3" t="s">
        <v>22</v>
      </c>
      <c r="D129" s="155" t="s">
        <v>250</v>
      </c>
      <c r="E129" s="155" t="s">
        <v>442</v>
      </c>
      <c r="F129" s="20" t="s">
        <v>624</v>
      </c>
      <c r="G129" s="20" t="s">
        <v>646</v>
      </c>
      <c r="H129" s="21" t="s">
        <v>663</v>
      </c>
      <c r="I129" s="21">
        <v>3</v>
      </c>
      <c r="J129" s="97">
        <v>43555</v>
      </c>
      <c r="K129" s="21" t="s">
        <v>934</v>
      </c>
      <c r="L129" s="99" t="s">
        <v>930</v>
      </c>
      <c r="M129" s="21" t="s">
        <v>1039</v>
      </c>
      <c r="N129" s="97">
        <v>43669</v>
      </c>
      <c r="O129" s="105" t="s">
        <v>1062</v>
      </c>
      <c r="P129" s="21" t="s">
        <v>866</v>
      </c>
      <c r="Q129" s="21" t="s">
        <v>865</v>
      </c>
      <c r="R129" s="21" t="s">
        <v>866</v>
      </c>
      <c r="S129" s="21" t="s">
        <v>866</v>
      </c>
      <c r="T129" s="21" t="s">
        <v>1008</v>
      </c>
      <c r="U129" s="21"/>
      <c r="V129" s="21" t="s">
        <v>865</v>
      </c>
      <c r="W129" s="21"/>
      <c r="X129" s="21"/>
      <c r="Y129" s="21"/>
      <c r="Z129" s="98"/>
      <c r="AA129" s="21"/>
      <c r="AB129" s="21"/>
    </row>
    <row r="130" spans="1:28" s="38" customFormat="1" ht="15" customHeight="1">
      <c r="A130" s="78" t="s">
        <v>14</v>
      </c>
      <c r="B130" s="79" t="s">
        <v>234</v>
      </c>
      <c r="C130" s="80" t="s">
        <v>23</v>
      </c>
      <c r="D130" s="157" t="s">
        <v>251</v>
      </c>
      <c r="E130" s="157" t="s">
        <v>443</v>
      </c>
      <c r="F130" s="21" t="s">
        <v>633</v>
      </c>
      <c r="G130" s="81" t="s">
        <v>642</v>
      </c>
      <c r="H130" s="21" t="s">
        <v>663</v>
      </c>
      <c r="I130" s="21" t="s">
        <v>655</v>
      </c>
      <c r="J130" s="97">
        <v>43555</v>
      </c>
      <c r="K130" s="21" t="s">
        <v>934</v>
      </c>
      <c r="L130" s="99" t="s">
        <v>930</v>
      </c>
      <c r="M130" s="21">
        <v>291</v>
      </c>
      <c r="N130" s="97">
        <v>43669</v>
      </c>
      <c r="O130" s="105" t="s">
        <v>1042</v>
      </c>
      <c r="P130" s="21" t="s">
        <v>866</v>
      </c>
      <c r="Q130" s="21" t="s">
        <v>865</v>
      </c>
      <c r="R130" s="21" t="s">
        <v>866</v>
      </c>
      <c r="S130" s="21" t="s">
        <v>866</v>
      </c>
      <c r="T130" s="21" t="s">
        <v>1008</v>
      </c>
      <c r="U130" s="21"/>
      <c r="V130" s="21" t="s">
        <v>865</v>
      </c>
      <c r="W130" s="21"/>
      <c r="X130" s="21"/>
      <c r="Y130" s="21"/>
      <c r="Z130" s="101"/>
      <c r="AA130" s="21"/>
      <c r="AB130" s="21"/>
    </row>
    <row r="131" spans="1:28" ht="15" customHeight="1">
      <c r="A131" s="19" t="s">
        <v>14</v>
      </c>
      <c r="B131" s="20" t="s">
        <v>234</v>
      </c>
      <c r="C131" s="3" t="s">
        <v>24</v>
      </c>
      <c r="D131" s="155" t="s">
        <v>252</v>
      </c>
      <c r="E131" s="155" t="s">
        <v>444</v>
      </c>
      <c r="F131" s="21" t="s">
        <v>633</v>
      </c>
      <c r="G131" s="22" t="s">
        <v>642</v>
      </c>
      <c r="H131" s="21" t="s">
        <v>663</v>
      </c>
      <c r="I131" s="21"/>
      <c r="J131" s="97">
        <v>43555</v>
      </c>
      <c r="K131" s="21"/>
      <c r="L131" s="21"/>
      <c r="M131" s="21"/>
      <c r="N131" s="21"/>
      <c r="O131" s="21"/>
      <c r="P131" s="21" t="s">
        <v>866</v>
      </c>
      <c r="Q131" s="21" t="s">
        <v>866</v>
      </c>
      <c r="R131" s="21" t="s">
        <v>866</v>
      </c>
      <c r="S131" s="21" t="s">
        <v>866</v>
      </c>
      <c r="T131" s="21"/>
      <c r="U131" s="21"/>
      <c r="V131" s="21" t="s">
        <v>865</v>
      </c>
      <c r="W131" s="21"/>
      <c r="X131" s="21"/>
      <c r="Y131" s="21"/>
      <c r="Z131" s="98"/>
      <c r="AA131" s="21"/>
      <c r="AB131" s="21"/>
    </row>
    <row r="132" spans="1:28" ht="15" customHeight="1">
      <c r="A132" s="19" t="s">
        <v>14</v>
      </c>
      <c r="B132" s="20" t="s">
        <v>234</v>
      </c>
      <c r="C132" s="3" t="s">
        <v>25</v>
      </c>
      <c r="D132" s="155" t="s">
        <v>253</v>
      </c>
      <c r="E132" s="155" t="s">
        <v>445</v>
      </c>
      <c r="F132" s="21" t="s">
        <v>633</v>
      </c>
      <c r="G132" s="22" t="s">
        <v>642</v>
      </c>
      <c r="H132" s="21" t="s">
        <v>663</v>
      </c>
      <c r="I132" s="21"/>
      <c r="J132" s="97">
        <v>43555</v>
      </c>
      <c r="K132" s="21"/>
      <c r="L132" s="21"/>
      <c r="M132" s="21"/>
      <c r="N132" s="21"/>
      <c r="O132" s="21"/>
      <c r="P132" s="21" t="s">
        <v>866</v>
      </c>
      <c r="Q132" s="21" t="s">
        <v>866</v>
      </c>
      <c r="R132" s="21" t="s">
        <v>866</v>
      </c>
      <c r="S132" s="21" t="s">
        <v>866</v>
      </c>
      <c r="T132" s="21"/>
      <c r="U132" s="21"/>
      <c r="V132" s="21" t="s">
        <v>865</v>
      </c>
      <c r="W132" s="21"/>
      <c r="X132" s="21"/>
      <c r="Y132" s="21"/>
      <c r="Z132" s="98"/>
      <c r="AA132" s="21"/>
      <c r="AB132" s="21"/>
    </row>
    <row r="133" spans="1:28" ht="15" customHeight="1">
      <c r="A133" s="19" t="s">
        <v>14</v>
      </c>
      <c r="B133" s="20" t="s">
        <v>234</v>
      </c>
      <c r="C133" s="3" t="s">
        <v>26</v>
      </c>
      <c r="D133" s="155" t="s">
        <v>254</v>
      </c>
      <c r="E133" s="155" t="s">
        <v>446</v>
      </c>
      <c r="F133" s="21" t="s">
        <v>633</v>
      </c>
      <c r="G133" s="22" t="s">
        <v>642</v>
      </c>
      <c r="H133" s="21" t="s">
        <v>663</v>
      </c>
      <c r="I133" s="21" t="s">
        <v>655</v>
      </c>
      <c r="J133" s="97">
        <v>43555</v>
      </c>
      <c r="K133" s="21" t="s">
        <v>934</v>
      </c>
      <c r="L133" s="99" t="s">
        <v>930</v>
      </c>
      <c r="M133" s="21">
        <v>39</v>
      </c>
      <c r="N133" s="97">
        <v>43669</v>
      </c>
      <c r="O133" s="21" t="s">
        <v>1094</v>
      </c>
      <c r="P133" s="21" t="s">
        <v>865</v>
      </c>
      <c r="Q133" s="21" t="s">
        <v>865</v>
      </c>
      <c r="R133" s="21" t="s">
        <v>866</v>
      </c>
      <c r="S133" s="21" t="s">
        <v>866</v>
      </c>
      <c r="T133" s="21" t="s">
        <v>1008</v>
      </c>
      <c r="U133" s="21"/>
      <c r="V133" s="21" t="s">
        <v>865</v>
      </c>
      <c r="W133" s="21"/>
      <c r="X133" s="21"/>
      <c r="Y133" s="21"/>
      <c r="Z133" s="98"/>
      <c r="AA133" s="21"/>
      <c r="AB133" s="21"/>
    </row>
    <row r="134" spans="1:28" ht="15" customHeight="1">
      <c r="A134" s="19" t="s">
        <v>14</v>
      </c>
      <c r="B134" s="20" t="s">
        <v>234</v>
      </c>
      <c r="C134" s="3" t="s">
        <v>27</v>
      </c>
      <c r="D134" s="155" t="s">
        <v>255</v>
      </c>
      <c r="E134" s="155" t="s">
        <v>447</v>
      </c>
      <c r="F134" s="21" t="s">
        <v>633</v>
      </c>
      <c r="G134" s="22" t="s">
        <v>642</v>
      </c>
      <c r="H134" s="21" t="s">
        <v>663</v>
      </c>
      <c r="I134" s="21"/>
      <c r="J134" s="97">
        <v>43555</v>
      </c>
      <c r="K134" s="21"/>
      <c r="L134" s="99"/>
      <c r="M134" s="21"/>
      <c r="N134" s="97"/>
      <c r="O134" s="21"/>
      <c r="P134" s="21" t="s">
        <v>866</v>
      </c>
      <c r="Q134" s="21" t="s">
        <v>866</v>
      </c>
      <c r="R134" s="21" t="s">
        <v>866</v>
      </c>
      <c r="S134" s="21" t="s">
        <v>866</v>
      </c>
      <c r="T134" s="21"/>
      <c r="U134" s="21"/>
      <c r="V134" s="21" t="s">
        <v>865</v>
      </c>
      <c r="W134" s="21"/>
      <c r="X134" s="21"/>
      <c r="Y134" s="21"/>
      <c r="Z134" s="98"/>
      <c r="AA134" s="21"/>
      <c r="AB134" s="21"/>
    </row>
    <row r="135" spans="1:28" ht="15" customHeight="1">
      <c r="A135" s="19" t="s">
        <v>14</v>
      </c>
      <c r="B135" s="20" t="s">
        <v>234</v>
      </c>
      <c r="C135" s="3" t="s">
        <v>28</v>
      </c>
      <c r="D135" s="155" t="s">
        <v>256</v>
      </c>
      <c r="E135" s="155" t="s">
        <v>448</v>
      </c>
      <c r="F135" s="21" t="s">
        <v>633</v>
      </c>
      <c r="G135" s="22" t="s">
        <v>642</v>
      </c>
      <c r="H135" s="21" t="s">
        <v>663</v>
      </c>
      <c r="I135" s="21"/>
      <c r="J135" s="97">
        <v>43555</v>
      </c>
      <c r="K135" s="21"/>
      <c r="L135" s="21"/>
      <c r="M135" s="21"/>
      <c r="N135" s="21"/>
      <c r="O135" s="21"/>
      <c r="P135" s="21" t="s">
        <v>866</v>
      </c>
      <c r="Q135" s="21" t="s">
        <v>866</v>
      </c>
      <c r="R135" s="21" t="s">
        <v>866</v>
      </c>
      <c r="S135" s="21" t="s">
        <v>866</v>
      </c>
      <c r="T135" s="21"/>
      <c r="U135" s="21"/>
      <c r="V135" s="21" t="s">
        <v>865</v>
      </c>
      <c r="W135" s="21"/>
      <c r="X135" s="21"/>
      <c r="Y135" s="21"/>
      <c r="Z135" s="98"/>
      <c r="AA135" s="21"/>
      <c r="AB135" s="21"/>
    </row>
    <row r="136" spans="1:28" ht="15" customHeight="1">
      <c r="A136" s="19" t="s">
        <v>14</v>
      </c>
      <c r="B136" s="20" t="s">
        <v>234</v>
      </c>
      <c r="C136" s="3" t="s">
        <v>31</v>
      </c>
      <c r="D136" s="155" t="s">
        <v>258</v>
      </c>
      <c r="E136" s="155" t="s">
        <v>451</v>
      </c>
      <c r="F136" s="20" t="s">
        <v>624</v>
      </c>
      <c r="G136" s="20" t="s">
        <v>639</v>
      </c>
      <c r="H136" s="21" t="s">
        <v>663</v>
      </c>
      <c r="I136" s="21">
        <v>4</v>
      </c>
      <c r="J136" s="97">
        <v>43555</v>
      </c>
      <c r="K136" s="21" t="s">
        <v>934</v>
      </c>
      <c r="L136" s="99" t="s">
        <v>930</v>
      </c>
      <c r="M136" s="21">
        <v>291</v>
      </c>
      <c r="N136" s="97">
        <v>43669</v>
      </c>
      <c r="O136" s="21" t="s">
        <v>953</v>
      </c>
      <c r="P136" s="21" t="s">
        <v>866</v>
      </c>
      <c r="Q136" s="21" t="s">
        <v>865</v>
      </c>
      <c r="R136" s="21" t="s">
        <v>866</v>
      </c>
      <c r="S136" s="21" t="s">
        <v>866</v>
      </c>
      <c r="T136" s="21" t="s">
        <v>1008</v>
      </c>
      <c r="U136" s="21"/>
      <c r="V136" s="21"/>
      <c r="W136" s="21"/>
      <c r="X136" s="21"/>
      <c r="Y136" s="21"/>
      <c r="Z136" s="98"/>
      <c r="AA136" s="21"/>
      <c r="AB136" s="21"/>
    </row>
    <row r="137" spans="1:28" ht="15" customHeight="1">
      <c r="A137" s="19" t="s">
        <v>14</v>
      </c>
      <c r="B137" s="20" t="s">
        <v>234</v>
      </c>
      <c r="C137" s="3" t="s">
        <v>32</v>
      </c>
      <c r="D137" s="155" t="s">
        <v>259</v>
      </c>
      <c r="E137" s="155" t="s">
        <v>452</v>
      </c>
      <c r="F137" s="20" t="s">
        <v>627</v>
      </c>
      <c r="G137" s="20" t="s">
        <v>640</v>
      </c>
      <c r="H137" s="21" t="s">
        <v>663</v>
      </c>
      <c r="I137" s="21">
        <v>80</v>
      </c>
      <c r="J137" s="97">
        <v>43555</v>
      </c>
      <c r="K137" s="21" t="s">
        <v>934</v>
      </c>
      <c r="L137" s="99" t="s">
        <v>930</v>
      </c>
      <c r="M137" s="21">
        <v>291</v>
      </c>
      <c r="N137" s="97">
        <v>43669</v>
      </c>
      <c r="O137" s="21" t="s">
        <v>1094</v>
      </c>
      <c r="P137" s="21" t="s">
        <v>865</v>
      </c>
      <c r="Q137" s="21" t="s">
        <v>865</v>
      </c>
      <c r="R137" s="21" t="s">
        <v>866</v>
      </c>
      <c r="S137" s="21" t="s">
        <v>866</v>
      </c>
      <c r="T137" s="21" t="s">
        <v>1008</v>
      </c>
      <c r="U137" s="21" t="s">
        <v>987</v>
      </c>
      <c r="V137" s="21"/>
      <c r="W137" s="21"/>
      <c r="X137" s="21"/>
      <c r="Y137" s="21"/>
      <c r="Z137" s="98"/>
      <c r="AA137" s="21"/>
      <c r="AB137" s="21"/>
    </row>
    <row r="138" spans="1:28" ht="15" customHeight="1">
      <c r="A138" s="19" t="s">
        <v>14</v>
      </c>
      <c r="B138" s="20" t="s">
        <v>235</v>
      </c>
      <c r="C138" s="3" t="s">
        <v>33</v>
      </c>
      <c r="D138" s="155" t="s">
        <v>260</v>
      </c>
      <c r="E138" s="155" t="s">
        <v>453</v>
      </c>
      <c r="F138" s="21" t="s">
        <v>633</v>
      </c>
      <c r="G138" s="22" t="s">
        <v>642</v>
      </c>
      <c r="H138" s="21" t="s">
        <v>663</v>
      </c>
      <c r="I138" s="21"/>
      <c r="J138" s="97">
        <v>43555</v>
      </c>
      <c r="K138" s="21"/>
      <c r="L138" s="21"/>
      <c r="M138" s="21"/>
      <c r="N138" s="21"/>
      <c r="O138" s="21"/>
      <c r="P138" s="21" t="s">
        <v>866</v>
      </c>
      <c r="Q138" s="21" t="s">
        <v>866</v>
      </c>
      <c r="R138" s="21" t="s">
        <v>866</v>
      </c>
      <c r="S138" s="21" t="s">
        <v>866</v>
      </c>
      <c r="T138" s="21"/>
      <c r="U138" s="21"/>
      <c r="V138" s="21"/>
      <c r="W138" s="21"/>
      <c r="X138" s="21"/>
      <c r="Y138" s="21"/>
      <c r="Z138" s="98"/>
      <c r="AA138" s="21"/>
      <c r="AB138" s="21"/>
    </row>
    <row r="139" spans="1:28" ht="15" customHeight="1">
      <c r="A139" s="19" t="s">
        <v>14</v>
      </c>
      <c r="B139" s="20" t="s">
        <v>236</v>
      </c>
      <c r="C139" s="3" t="s">
        <v>52</v>
      </c>
      <c r="D139" s="155" t="s">
        <v>275</v>
      </c>
      <c r="E139" s="155" t="s">
        <v>470</v>
      </c>
      <c r="F139" s="21" t="s">
        <v>633</v>
      </c>
      <c r="G139" s="22" t="s">
        <v>642</v>
      </c>
      <c r="H139" s="21" t="s">
        <v>663</v>
      </c>
      <c r="I139" s="21"/>
      <c r="J139" s="97">
        <v>43555</v>
      </c>
      <c r="K139" s="21"/>
      <c r="L139" s="21"/>
      <c r="M139" s="21"/>
      <c r="N139" s="21"/>
      <c r="O139" s="21"/>
      <c r="P139" s="21" t="s">
        <v>866</v>
      </c>
      <c r="Q139" s="21" t="s">
        <v>866</v>
      </c>
      <c r="R139" s="21" t="s">
        <v>866</v>
      </c>
      <c r="S139" s="21" t="s">
        <v>866</v>
      </c>
      <c r="T139" s="21"/>
      <c r="U139" s="21"/>
      <c r="V139" s="21"/>
      <c r="W139" s="21"/>
      <c r="X139" s="21"/>
      <c r="Y139" s="21"/>
      <c r="Z139" s="98"/>
      <c r="AA139" s="21"/>
      <c r="AB139" s="21"/>
    </row>
    <row r="140" spans="1:28" ht="15" customHeight="1">
      <c r="A140" s="19" t="s">
        <v>14</v>
      </c>
      <c r="B140" s="20" t="s">
        <v>236</v>
      </c>
      <c r="C140" s="3" t="s">
        <v>53</v>
      </c>
      <c r="D140" s="155" t="s">
        <v>276</v>
      </c>
      <c r="E140" s="155" t="s">
        <v>471</v>
      </c>
      <c r="F140" s="21" t="s">
        <v>633</v>
      </c>
      <c r="G140" s="22" t="s">
        <v>642</v>
      </c>
      <c r="H140" s="21" t="s">
        <v>663</v>
      </c>
      <c r="I140" s="21"/>
      <c r="J140" s="97">
        <v>43555</v>
      </c>
      <c r="K140" s="21"/>
      <c r="L140" s="21"/>
      <c r="M140" s="21"/>
      <c r="N140" s="21"/>
      <c r="O140" s="21"/>
      <c r="P140" s="21" t="s">
        <v>866</v>
      </c>
      <c r="Q140" s="21" t="s">
        <v>866</v>
      </c>
      <c r="R140" s="21" t="s">
        <v>866</v>
      </c>
      <c r="S140" s="21" t="s">
        <v>866</v>
      </c>
      <c r="T140" s="21"/>
      <c r="U140" s="21"/>
      <c r="V140" s="21"/>
      <c r="W140" s="21"/>
      <c r="X140" s="21"/>
      <c r="Y140" s="21"/>
      <c r="Z140" s="98"/>
      <c r="AA140" s="21"/>
      <c r="AB140" s="21"/>
    </row>
    <row r="141" spans="1:28" ht="15" customHeight="1">
      <c r="A141" s="19" t="s">
        <v>14</v>
      </c>
      <c r="B141" s="20" t="s">
        <v>236</v>
      </c>
      <c r="C141" s="3" t="s">
        <v>54</v>
      </c>
      <c r="D141" s="155" t="s">
        <v>277</v>
      </c>
      <c r="E141" s="155" t="s">
        <v>472</v>
      </c>
      <c r="F141" s="21" t="s">
        <v>633</v>
      </c>
      <c r="G141" s="22" t="s">
        <v>642</v>
      </c>
      <c r="H141" s="21" t="s">
        <v>663</v>
      </c>
      <c r="I141" s="21" t="s">
        <v>655</v>
      </c>
      <c r="J141" s="97">
        <v>43555</v>
      </c>
      <c r="K141" s="21" t="s">
        <v>934</v>
      </c>
      <c r="L141" s="99" t="s">
        <v>930</v>
      </c>
      <c r="M141" s="21">
        <v>39</v>
      </c>
      <c r="N141" s="97">
        <v>43669</v>
      </c>
      <c r="O141" s="105" t="s">
        <v>1045</v>
      </c>
      <c r="P141" s="21" t="s">
        <v>866</v>
      </c>
      <c r="Q141" s="21" t="s">
        <v>865</v>
      </c>
      <c r="R141" s="21" t="s">
        <v>866</v>
      </c>
      <c r="S141" s="21" t="s">
        <v>866</v>
      </c>
      <c r="T141" s="21" t="s">
        <v>1008</v>
      </c>
      <c r="U141" s="21" t="s">
        <v>1088</v>
      </c>
      <c r="V141" s="21"/>
      <c r="W141" s="21"/>
      <c r="X141" s="21"/>
      <c r="Y141" s="21"/>
      <c r="Z141" s="98"/>
      <c r="AA141" s="21"/>
      <c r="AB141" s="21"/>
    </row>
    <row r="142" spans="1:28" ht="15" customHeight="1">
      <c r="A142" s="19" t="s">
        <v>14</v>
      </c>
      <c r="B142" s="20" t="s">
        <v>237</v>
      </c>
      <c r="C142" s="3" t="s">
        <v>61</v>
      </c>
      <c r="D142" s="155" t="s">
        <v>282</v>
      </c>
      <c r="E142" s="155" t="s">
        <v>479</v>
      </c>
      <c r="F142" s="21" t="s">
        <v>633</v>
      </c>
      <c r="G142" s="22" t="s">
        <v>642</v>
      </c>
      <c r="H142" s="21" t="s">
        <v>663</v>
      </c>
      <c r="I142" s="21" t="s">
        <v>656</v>
      </c>
      <c r="J142" s="97">
        <v>43555</v>
      </c>
      <c r="K142" s="21" t="s">
        <v>934</v>
      </c>
      <c r="L142" s="99" t="s">
        <v>930</v>
      </c>
      <c r="M142" s="21">
        <v>38</v>
      </c>
      <c r="N142" s="97">
        <v>43669</v>
      </c>
      <c r="O142" s="105" t="s">
        <v>1022</v>
      </c>
      <c r="P142" s="21" t="s">
        <v>866</v>
      </c>
      <c r="Q142" s="21" t="s">
        <v>865</v>
      </c>
      <c r="R142" s="21" t="s">
        <v>866</v>
      </c>
      <c r="S142" s="21" t="s">
        <v>866</v>
      </c>
      <c r="T142" s="21" t="s">
        <v>1008</v>
      </c>
      <c r="U142" s="21"/>
      <c r="V142" s="21"/>
      <c r="W142" s="21"/>
      <c r="X142" s="21"/>
      <c r="Y142" s="21"/>
      <c r="Z142" s="98"/>
      <c r="AA142" s="21"/>
      <c r="AB142" s="21"/>
    </row>
    <row r="143" spans="1:28" ht="15" customHeight="1">
      <c r="A143" s="19" t="s">
        <v>14</v>
      </c>
      <c r="B143" s="20" t="s">
        <v>237</v>
      </c>
      <c r="C143" s="3" t="s">
        <v>62</v>
      </c>
      <c r="D143" s="155" t="s">
        <v>283</v>
      </c>
      <c r="E143" s="155" t="s">
        <v>480</v>
      </c>
      <c r="F143" s="21" t="s">
        <v>633</v>
      </c>
      <c r="G143" s="22" t="s">
        <v>642</v>
      </c>
      <c r="H143" s="21" t="s">
        <v>663</v>
      </c>
      <c r="I143" s="21" t="s">
        <v>655</v>
      </c>
      <c r="J143" s="97">
        <v>43555</v>
      </c>
      <c r="K143" s="21" t="s">
        <v>934</v>
      </c>
      <c r="L143" s="99" t="s">
        <v>930</v>
      </c>
      <c r="M143" s="21">
        <v>38</v>
      </c>
      <c r="N143" s="97">
        <v>43669</v>
      </c>
      <c r="O143" s="21" t="s">
        <v>970</v>
      </c>
      <c r="P143" s="21" t="s">
        <v>866</v>
      </c>
      <c r="Q143" s="21" t="s">
        <v>865</v>
      </c>
      <c r="R143" s="21" t="s">
        <v>866</v>
      </c>
      <c r="S143" s="21" t="s">
        <v>866</v>
      </c>
      <c r="T143" s="21" t="s">
        <v>1008</v>
      </c>
      <c r="U143" s="21"/>
      <c r="V143" s="21"/>
      <c r="W143" s="21"/>
      <c r="X143" s="21"/>
      <c r="Y143" s="21"/>
      <c r="Z143" s="98"/>
      <c r="AA143" s="21"/>
      <c r="AB143" s="21"/>
    </row>
    <row r="144" spans="1:28" ht="15" customHeight="1">
      <c r="A144" s="19" t="s">
        <v>14</v>
      </c>
      <c r="B144" s="20" t="s">
        <v>237</v>
      </c>
      <c r="C144" s="3" t="s">
        <v>63</v>
      </c>
      <c r="D144" s="155" t="s">
        <v>284</v>
      </c>
      <c r="E144" s="155" t="s">
        <v>481</v>
      </c>
      <c r="F144" s="21" t="s">
        <v>633</v>
      </c>
      <c r="G144" s="22" t="s">
        <v>642</v>
      </c>
      <c r="H144" s="21" t="s">
        <v>663</v>
      </c>
      <c r="I144" s="21" t="s">
        <v>655</v>
      </c>
      <c r="J144" s="97">
        <v>43555</v>
      </c>
      <c r="K144" s="21" t="s">
        <v>934</v>
      </c>
      <c r="L144" s="99" t="s">
        <v>930</v>
      </c>
      <c r="M144" s="21">
        <v>287</v>
      </c>
      <c r="N144" s="97">
        <v>43669</v>
      </c>
      <c r="O144" s="21" t="s">
        <v>976</v>
      </c>
      <c r="P144" s="21" t="s">
        <v>866</v>
      </c>
      <c r="Q144" s="21" t="s">
        <v>865</v>
      </c>
      <c r="R144" s="21" t="s">
        <v>866</v>
      </c>
      <c r="S144" s="21" t="s">
        <v>866</v>
      </c>
      <c r="T144" s="21" t="s">
        <v>1008</v>
      </c>
      <c r="U144" s="21"/>
      <c r="V144" s="21"/>
      <c r="W144" s="21"/>
      <c r="X144" s="21"/>
      <c r="Y144" s="21"/>
      <c r="Z144" s="98"/>
      <c r="AA144" s="21"/>
      <c r="AB144" s="21"/>
    </row>
    <row r="145" spans="1:28" ht="15" customHeight="1">
      <c r="A145" s="19" t="s">
        <v>14</v>
      </c>
      <c r="B145" s="20" t="s">
        <v>237</v>
      </c>
      <c r="C145" s="3" t="s">
        <v>64</v>
      </c>
      <c r="D145" s="155" t="s">
        <v>285</v>
      </c>
      <c r="E145" s="155" t="s">
        <v>482</v>
      </c>
      <c r="F145" s="21" t="s">
        <v>633</v>
      </c>
      <c r="G145" s="22" t="s">
        <v>642</v>
      </c>
      <c r="H145" s="21" t="s">
        <v>663</v>
      </c>
      <c r="I145" s="21" t="s">
        <v>656</v>
      </c>
      <c r="J145" s="97">
        <v>43555</v>
      </c>
      <c r="K145" s="21" t="s">
        <v>934</v>
      </c>
      <c r="L145" s="99" t="s">
        <v>930</v>
      </c>
      <c r="M145" s="21">
        <v>287</v>
      </c>
      <c r="N145" s="97">
        <v>43669</v>
      </c>
      <c r="O145" s="105" t="s">
        <v>1046</v>
      </c>
      <c r="P145" s="21" t="s">
        <v>866</v>
      </c>
      <c r="Q145" s="21" t="s">
        <v>865</v>
      </c>
      <c r="R145" s="21" t="s">
        <v>866</v>
      </c>
      <c r="S145" s="21" t="s">
        <v>866</v>
      </c>
      <c r="T145" s="21" t="s">
        <v>1008</v>
      </c>
      <c r="U145" s="21" t="s">
        <v>1047</v>
      </c>
      <c r="V145" s="21"/>
      <c r="W145" s="21"/>
      <c r="X145" s="21"/>
      <c r="Y145" s="21"/>
      <c r="Z145" s="98"/>
      <c r="AA145" s="21"/>
      <c r="AB145" s="21"/>
    </row>
    <row r="146" spans="1:28" ht="15" customHeight="1">
      <c r="A146" s="19" t="s">
        <v>14</v>
      </c>
      <c r="B146" s="20" t="s">
        <v>237</v>
      </c>
      <c r="C146" s="3" t="s">
        <v>81</v>
      </c>
      <c r="D146" s="155" t="s">
        <v>297</v>
      </c>
      <c r="E146" s="155" t="s">
        <v>496</v>
      </c>
      <c r="F146" s="20" t="s">
        <v>627</v>
      </c>
      <c r="G146" s="20" t="s">
        <v>629</v>
      </c>
      <c r="H146" s="21" t="s">
        <v>663</v>
      </c>
      <c r="I146" s="21">
        <v>2.86</v>
      </c>
      <c r="J146" s="97">
        <v>43555</v>
      </c>
      <c r="K146" s="21" t="s">
        <v>934</v>
      </c>
      <c r="L146" s="99" t="s">
        <v>930</v>
      </c>
      <c r="M146" s="21" t="s">
        <v>1079</v>
      </c>
      <c r="N146" s="97">
        <v>43669</v>
      </c>
      <c r="O146" s="21" t="s">
        <v>1094</v>
      </c>
      <c r="P146" s="21" t="s">
        <v>865</v>
      </c>
      <c r="Q146" s="21" t="s">
        <v>865</v>
      </c>
      <c r="R146" s="21" t="s">
        <v>866</v>
      </c>
      <c r="S146" s="21" t="s">
        <v>866</v>
      </c>
      <c r="T146" s="21" t="s">
        <v>1008</v>
      </c>
      <c r="U146" s="114" t="s">
        <v>1080</v>
      </c>
      <c r="V146" s="21"/>
      <c r="W146" s="21"/>
      <c r="X146" s="21"/>
      <c r="Y146" s="21"/>
      <c r="Z146" s="98"/>
      <c r="AA146" s="21"/>
      <c r="AB146" s="21"/>
    </row>
    <row r="147" spans="1:28" ht="15" customHeight="1">
      <c r="A147" s="19" t="s">
        <v>14</v>
      </c>
      <c r="B147" s="20" t="s">
        <v>237</v>
      </c>
      <c r="C147" s="3" t="s">
        <v>82</v>
      </c>
      <c r="D147" s="155" t="s">
        <v>298</v>
      </c>
      <c r="E147" s="155" t="s">
        <v>298</v>
      </c>
      <c r="F147" s="20" t="s">
        <v>624</v>
      </c>
      <c r="G147" s="20" t="s">
        <v>626</v>
      </c>
      <c r="H147" s="21" t="s">
        <v>663</v>
      </c>
      <c r="I147" s="21"/>
      <c r="J147" s="97">
        <v>43555</v>
      </c>
      <c r="K147" s="21" t="s">
        <v>934</v>
      </c>
      <c r="L147" s="99" t="s">
        <v>930</v>
      </c>
      <c r="M147" s="21">
        <v>72</v>
      </c>
      <c r="N147" s="97">
        <v>43669</v>
      </c>
      <c r="O147" s="21" t="s">
        <v>1094</v>
      </c>
      <c r="P147" s="21" t="s">
        <v>865</v>
      </c>
      <c r="Q147" s="21" t="s">
        <v>865</v>
      </c>
      <c r="R147" s="21" t="s">
        <v>866</v>
      </c>
      <c r="S147" s="21" t="s">
        <v>866</v>
      </c>
      <c r="T147" s="21" t="s">
        <v>1008</v>
      </c>
      <c r="U147" s="21" t="s">
        <v>1048</v>
      </c>
      <c r="V147" s="21"/>
      <c r="W147" s="21"/>
      <c r="X147" s="21"/>
      <c r="Y147" s="21"/>
      <c r="Z147" s="98"/>
      <c r="AA147" s="21"/>
      <c r="AB147" s="21"/>
    </row>
    <row r="148" spans="1:28" ht="15" customHeight="1">
      <c r="A148" s="19" t="s">
        <v>14</v>
      </c>
      <c r="B148" s="20" t="s">
        <v>237</v>
      </c>
      <c r="C148" s="3" t="s">
        <v>83</v>
      </c>
      <c r="D148" s="155" t="s">
        <v>299</v>
      </c>
      <c r="E148" s="155" t="s">
        <v>497</v>
      </c>
      <c r="F148" s="20" t="s">
        <v>627</v>
      </c>
      <c r="G148" s="20" t="s">
        <v>628</v>
      </c>
      <c r="H148" s="21" t="s">
        <v>663</v>
      </c>
      <c r="I148" s="21"/>
      <c r="J148" s="97">
        <v>43555</v>
      </c>
      <c r="K148" s="21" t="s">
        <v>934</v>
      </c>
      <c r="L148" s="99" t="s">
        <v>930</v>
      </c>
      <c r="M148" s="21">
        <v>72</v>
      </c>
      <c r="N148" s="97">
        <v>43669</v>
      </c>
      <c r="O148" s="21" t="s">
        <v>1094</v>
      </c>
      <c r="P148" s="21" t="s">
        <v>865</v>
      </c>
      <c r="Q148" s="21" t="s">
        <v>865</v>
      </c>
      <c r="R148" s="21" t="s">
        <v>866</v>
      </c>
      <c r="S148" s="21" t="s">
        <v>866</v>
      </c>
      <c r="T148" s="21" t="s">
        <v>1008</v>
      </c>
      <c r="U148" s="21" t="s">
        <v>1048</v>
      </c>
      <c r="V148" s="21"/>
      <c r="W148" s="21"/>
      <c r="X148" s="21"/>
      <c r="Y148" s="21"/>
      <c r="Z148" s="98"/>
      <c r="AA148" s="21"/>
      <c r="AB148" s="21"/>
    </row>
    <row r="149" spans="1:28" ht="15" customHeight="1">
      <c r="A149" s="19" t="s">
        <v>14</v>
      </c>
      <c r="B149" s="20" t="s">
        <v>237</v>
      </c>
      <c r="C149" s="3" t="s">
        <v>91</v>
      </c>
      <c r="D149" s="155" t="s">
        <v>303</v>
      </c>
      <c r="E149" s="155" t="s">
        <v>504</v>
      </c>
      <c r="F149" s="20" t="s">
        <v>624</v>
      </c>
      <c r="G149" s="20" t="s">
        <v>636</v>
      </c>
      <c r="H149" s="21" t="s">
        <v>663</v>
      </c>
      <c r="I149" s="21">
        <v>102785264</v>
      </c>
      <c r="J149" s="97">
        <v>43555</v>
      </c>
      <c r="K149" s="21" t="s">
        <v>934</v>
      </c>
      <c r="L149" s="99" t="s">
        <v>930</v>
      </c>
      <c r="M149" s="21" t="s">
        <v>1050</v>
      </c>
      <c r="N149" s="97">
        <v>43669</v>
      </c>
      <c r="O149" s="21" t="s">
        <v>1094</v>
      </c>
      <c r="P149" s="21" t="s">
        <v>865</v>
      </c>
      <c r="Q149" s="21" t="s">
        <v>865</v>
      </c>
      <c r="R149" s="21" t="s">
        <v>866</v>
      </c>
      <c r="S149" s="21" t="s">
        <v>866</v>
      </c>
      <c r="T149" s="21" t="s">
        <v>1008</v>
      </c>
      <c r="U149" s="21"/>
      <c r="V149" s="21"/>
      <c r="W149" s="21"/>
      <c r="X149" s="21"/>
      <c r="Y149" s="21"/>
      <c r="Z149" s="98"/>
      <c r="AA149" s="21"/>
      <c r="AB149" s="21"/>
    </row>
    <row r="150" spans="1:28" ht="15" customHeight="1">
      <c r="A150" s="19" t="s">
        <v>14</v>
      </c>
      <c r="B150" s="20" t="s">
        <v>238</v>
      </c>
      <c r="C150" s="3" t="s">
        <v>93</v>
      </c>
      <c r="D150" s="155" t="s">
        <v>304</v>
      </c>
      <c r="E150" s="155" t="s">
        <v>506</v>
      </c>
      <c r="F150" s="21" t="s">
        <v>633</v>
      </c>
      <c r="G150" s="22" t="s">
        <v>642</v>
      </c>
      <c r="H150" s="21" t="s">
        <v>663</v>
      </c>
      <c r="I150" s="21"/>
      <c r="J150" s="97">
        <v>43555</v>
      </c>
      <c r="K150" s="21"/>
      <c r="L150" s="99"/>
      <c r="M150" s="21"/>
      <c r="N150" s="97"/>
      <c r="O150" s="21"/>
      <c r="P150" s="21" t="s">
        <v>866</v>
      </c>
      <c r="Q150" s="21" t="s">
        <v>866</v>
      </c>
      <c r="R150" s="21" t="s">
        <v>866</v>
      </c>
      <c r="S150" s="21" t="s">
        <v>866</v>
      </c>
      <c r="T150" s="21"/>
      <c r="U150" s="21"/>
      <c r="V150" s="21"/>
      <c r="W150" s="21"/>
      <c r="X150" s="21"/>
      <c r="Y150" s="21"/>
      <c r="Z150" s="98"/>
      <c r="AA150" s="21"/>
      <c r="AB150" s="21"/>
    </row>
    <row r="151" spans="1:28" ht="15" customHeight="1">
      <c r="A151" s="19" t="s">
        <v>14</v>
      </c>
      <c r="B151" s="20" t="s">
        <v>238</v>
      </c>
      <c r="C151" s="3" t="s">
        <v>94</v>
      </c>
      <c r="D151" s="155" t="s">
        <v>305</v>
      </c>
      <c r="E151" s="155" t="s">
        <v>507</v>
      </c>
      <c r="F151" s="21" t="s">
        <v>633</v>
      </c>
      <c r="G151" s="22" t="s">
        <v>642</v>
      </c>
      <c r="H151" s="21" t="s">
        <v>663</v>
      </c>
      <c r="I151" s="21" t="s">
        <v>655</v>
      </c>
      <c r="J151" s="97">
        <v>43555</v>
      </c>
      <c r="K151" s="21" t="s">
        <v>934</v>
      </c>
      <c r="L151" s="99" t="s">
        <v>930</v>
      </c>
      <c r="M151" s="21">
        <v>37</v>
      </c>
      <c r="N151" s="97">
        <v>43669</v>
      </c>
      <c r="O151" s="105" t="s">
        <v>1052</v>
      </c>
      <c r="P151" s="21" t="s">
        <v>866</v>
      </c>
      <c r="Q151" s="21" t="s">
        <v>865</v>
      </c>
      <c r="R151" s="21" t="s">
        <v>866</v>
      </c>
      <c r="S151" s="21" t="s">
        <v>866</v>
      </c>
      <c r="T151" s="21" t="s">
        <v>1008</v>
      </c>
      <c r="U151" s="21" t="s">
        <v>1051</v>
      </c>
      <c r="V151" s="21"/>
      <c r="W151" s="21"/>
      <c r="X151" s="21"/>
      <c r="Y151" s="21"/>
      <c r="Z151" s="98"/>
      <c r="AA151" s="21"/>
      <c r="AB151" s="21"/>
    </row>
    <row r="152" spans="1:28" ht="15" customHeight="1">
      <c r="A152" s="19" t="s">
        <v>14</v>
      </c>
      <c r="B152" s="20" t="s">
        <v>238</v>
      </c>
      <c r="C152" s="3" t="s">
        <v>95</v>
      </c>
      <c r="D152" s="155" t="s">
        <v>306</v>
      </c>
      <c r="E152" s="155" t="s">
        <v>508</v>
      </c>
      <c r="F152" s="21" t="s">
        <v>633</v>
      </c>
      <c r="G152" s="22" t="s">
        <v>642</v>
      </c>
      <c r="H152" s="21" t="s">
        <v>663</v>
      </c>
      <c r="I152" s="21" t="s">
        <v>656</v>
      </c>
      <c r="J152" s="97">
        <v>43555</v>
      </c>
      <c r="K152" s="21" t="s">
        <v>934</v>
      </c>
      <c r="L152" s="99" t="s">
        <v>930</v>
      </c>
      <c r="M152" s="21">
        <v>291</v>
      </c>
      <c r="N152" s="97">
        <v>43669</v>
      </c>
      <c r="O152" s="105" t="s">
        <v>1012</v>
      </c>
      <c r="P152" s="21" t="s">
        <v>866</v>
      </c>
      <c r="Q152" s="21" t="s">
        <v>865</v>
      </c>
      <c r="R152" s="21" t="s">
        <v>866</v>
      </c>
      <c r="S152" s="21" t="s">
        <v>866</v>
      </c>
      <c r="T152" s="21" t="s">
        <v>1008</v>
      </c>
      <c r="U152" s="21"/>
      <c r="V152" s="21"/>
      <c r="W152" s="21"/>
      <c r="X152" s="21"/>
      <c r="Y152" s="21"/>
      <c r="Z152" s="98"/>
      <c r="AA152" s="21"/>
      <c r="AB152" s="21"/>
    </row>
    <row r="153" spans="1:28" ht="15" customHeight="1">
      <c r="A153" s="19" t="s">
        <v>14</v>
      </c>
      <c r="B153" s="20" t="s">
        <v>238</v>
      </c>
      <c r="C153" s="3" t="s">
        <v>96</v>
      </c>
      <c r="D153" s="155" t="s">
        <v>307</v>
      </c>
      <c r="E153" s="155" t="s">
        <v>509</v>
      </c>
      <c r="F153" s="21" t="s">
        <v>633</v>
      </c>
      <c r="G153" s="22" t="s">
        <v>642</v>
      </c>
      <c r="H153" s="21" t="s">
        <v>663</v>
      </c>
      <c r="I153" s="21" t="s">
        <v>655</v>
      </c>
      <c r="J153" s="97">
        <v>43555</v>
      </c>
      <c r="K153" s="21" t="s">
        <v>934</v>
      </c>
      <c r="L153" s="99" t="s">
        <v>930</v>
      </c>
      <c r="M153" s="21">
        <v>38</v>
      </c>
      <c r="N153" s="97">
        <v>43669</v>
      </c>
      <c r="O153" s="21" t="s">
        <v>985</v>
      </c>
      <c r="P153" s="21" t="s">
        <v>866</v>
      </c>
      <c r="Q153" s="21" t="s">
        <v>865</v>
      </c>
      <c r="R153" s="21" t="s">
        <v>866</v>
      </c>
      <c r="S153" s="21" t="s">
        <v>866</v>
      </c>
      <c r="T153" s="21" t="s">
        <v>1008</v>
      </c>
      <c r="U153" s="21"/>
      <c r="V153" s="21"/>
      <c r="W153" s="21"/>
      <c r="X153" s="21"/>
      <c r="Y153" s="21"/>
      <c r="Z153" s="98"/>
      <c r="AA153" s="21"/>
      <c r="AB153" s="21"/>
    </row>
    <row r="154" spans="1:28" ht="15" customHeight="1">
      <c r="A154" s="19" t="s">
        <v>14</v>
      </c>
      <c r="B154" s="20" t="s">
        <v>238</v>
      </c>
      <c r="C154" s="3" t="s">
        <v>97</v>
      </c>
      <c r="D154" s="155" t="s">
        <v>308</v>
      </c>
      <c r="E154" s="155" t="s">
        <v>510</v>
      </c>
      <c r="F154" s="21" t="s">
        <v>633</v>
      </c>
      <c r="G154" s="22" t="s">
        <v>642</v>
      </c>
      <c r="H154" s="21" t="s">
        <v>663</v>
      </c>
      <c r="I154" s="21" t="s">
        <v>655</v>
      </c>
      <c r="J154" s="97">
        <v>43555</v>
      </c>
      <c r="K154" s="21" t="s">
        <v>934</v>
      </c>
      <c r="L154" s="99" t="s">
        <v>930</v>
      </c>
      <c r="M154" s="21" t="s">
        <v>966</v>
      </c>
      <c r="N154" s="97">
        <v>43669</v>
      </c>
      <c r="O154" s="21" t="s">
        <v>1094</v>
      </c>
      <c r="P154" s="21" t="s">
        <v>865</v>
      </c>
      <c r="Q154" s="21" t="s">
        <v>865</v>
      </c>
      <c r="R154" s="21" t="s">
        <v>866</v>
      </c>
      <c r="S154" s="21" t="s">
        <v>866</v>
      </c>
      <c r="T154" s="21" t="s">
        <v>1008</v>
      </c>
      <c r="U154" s="21"/>
      <c r="V154" s="21"/>
      <c r="W154" s="21"/>
      <c r="X154" s="21"/>
      <c r="Y154" s="21"/>
      <c r="Z154" s="98"/>
      <c r="AA154" s="21"/>
      <c r="AB154" s="21"/>
    </row>
    <row r="155" spans="1:28" ht="15" customHeight="1">
      <c r="A155" s="19" t="s">
        <v>14</v>
      </c>
      <c r="B155" s="79" t="s">
        <v>239</v>
      </c>
      <c r="C155" s="3" t="s">
        <v>1097</v>
      </c>
      <c r="D155" s="155" t="s">
        <v>309</v>
      </c>
      <c r="E155" s="155" t="s">
        <v>511</v>
      </c>
      <c r="F155" s="21" t="s">
        <v>633</v>
      </c>
      <c r="G155" s="22" t="s">
        <v>642</v>
      </c>
      <c r="H155" s="21" t="s">
        <v>663</v>
      </c>
      <c r="I155" s="21" t="s">
        <v>655</v>
      </c>
      <c r="J155" s="97">
        <v>43555</v>
      </c>
      <c r="K155" s="21" t="s">
        <v>934</v>
      </c>
      <c r="L155" s="99" t="s">
        <v>930</v>
      </c>
      <c r="M155" s="21">
        <v>44</v>
      </c>
      <c r="N155" s="97">
        <v>43669</v>
      </c>
      <c r="O155" s="21" t="s">
        <v>977</v>
      </c>
      <c r="P155" s="21" t="s">
        <v>866</v>
      </c>
      <c r="Q155" s="21" t="s">
        <v>865</v>
      </c>
      <c r="R155" s="21" t="s">
        <v>866</v>
      </c>
      <c r="S155" s="21" t="s">
        <v>866</v>
      </c>
      <c r="T155" s="21" t="s">
        <v>1008</v>
      </c>
      <c r="U155" s="21"/>
      <c r="V155" s="21"/>
      <c r="W155" s="21"/>
      <c r="X155" s="21"/>
      <c r="Y155" s="21"/>
      <c r="Z155" s="98"/>
      <c r="AA155" s="21"/>
      <c r="AB155" s="21"/>
    </row>
    <row r="156" spans="1:28" ht="15" customHeight="1">
      <c r="A156" s="19" t="s">
        <v>14</v>
      </c>
      <c r="B156" s="79" t="s">
        <v>239</v>
      </c>
      <c r="C156" s="3" t="s">
        <v>1098</v>
      </c>
      <c r="D156" s="155" t="s">
        <v>310</v>
      </c>
      <c r="E156" s="155" t="s">
        <v>512</v>
      </c>
      <c r="F156" s="21" t="s">
        <v>633</v>
      </c>
      <c r="G156" s="22" t="s">
        <v>642</v>
      </c>
      <c r="H156" s="21" t="s">
        <v>663</v>
      </c>
      <c r="I156" s="21" t="s">
        <v>655</v>
      </c>
      <c r="J156" s="97">
        <v>43555</v>
      </c>
      <c r="K156" s="21" t="s">
        <v>934</v>
      </c>
      <c r="L156" s="99" t="s">
        <v>930</v>
      </c>
      <c r="M156" s="21">
        <v>292</v>
      </c>
      <c r="N156" s="97">
        <v>43669</v>
      </c>
      <c r="O156" s="21" t="s">
        <v>999</v>
      </c>
      <c r="P156" s="21" t="s">
        <v>866</v>
      </c>
      <c r="Q156" s="21" t="s">
        <v>865</v>
      </c>
      <c r="R156" s="21" t="s">
        <v>866</v>
      </c>
      <c r="S156" s="21" t="s">
        <v>866</v>
      </c>
      <c r="T156" s="21" t="s">
        <v>1008</v>
      </c>
      <c r="U156" s="21"/>
      <c r="V156" s="21"/>
      <c r="W156" s="21"/>
      <c r="X156" s="21"/>
      <c r="Y156" s="21"/>
      <c r="Z156" s="98"/>
      <c r="AA156" s="21"/>
      <c r="AB156" s="21"/>
    </row>
    <row r="157" spans="1:28" ht="15" customHeight="1">
      <c r="A157" s="19" t="s">
        <v>14</v>
      </c>
      <c r="B157" s="20" t="s">
        <v>238</v>
      </c>
      <c r="C157" s="3" t="s">
        <v>98</v>
      </c>
      <c r="D157" s="155" t="s">
        <v>311</v>
      </c>
      <c r="E157" s="155" t="s">
        <v>513</v>
      </c>
      <c r="F157" s="21" t="s">
        <v>633</v>
      </c>
      <c r="G157" s="22" t="s">
        <v>642</v>
      </c>
      <c r="H157" s="21" t="s">
        <v>663</v>
      </c>
      <c r="I157" s="21" t="s">
        <v>655</v>
      </c>
      <c r="J157" s="97">
        <v>43555</v>
      </c>
      <c r="K157" s="21" t="s">
        <v>934</v>
      </c>
      <c r="L157" s="99" t="s">
        <v>930</v>
      </c>
      <c r="M157" s="21" t="s">
        <v>1007</v>
      </c>
      <c r="N157" s="97">
        <v>43669</v>
      </c>
      <c r="O157" s="21" t="s">
        <v>1006</v>
      </c>
      <c r="P157" s="21" t="s">
        <v>866</v>
      </c>
      <c r="Q157" s="21" t="s">
        <v>865</v>
      </c>
      <c r="R157" s="21" t="s">
        <v>866</v>
      </c>
      <c r="S157" s="21" t="s">
        <v>866</v>
      </c>
      <c r="T157" s="21" t="s">
        <v>1008</v>
      </c>
      <c r="U157" s="21"/>
      <c r="V157" s="21"/>
      <c r="W157" s="21"/>
      <c r="X157" s="21"/>
      <c r="Y157" s="21"/>
      <c r="Z157" s="98"/>
      <c r="AA157" s="21"/>
      <c r="AB157" s="21"/>
    </row>
    <row r="158" spans="1:28" ht="15" customHeight="1">
      <c r="A158" s="19" t="s">
        <v>14</v>
      </c>
      <c r="B158" s="20" t="s">
        <v>238</v>
      </c>
      <c r="C158" s="3" t="s">
        <v>99</v>
      </c>
      <c r="D158" s="155" t="s">
        <v>312</v>
      </c>
      <c r="E158" s="155" t="s">
        <v>514</v>
      </c>
      <c r="F158" s="21" t="s">
        <v>633</v>
      </c>
      <c r="G158" s="22" t="s">
        <v>642</v>
      </c>
      <c r="H158" s="21" t="s">
        <v>663</v>
      </c>
      <c r="I158" s="21" t="s">
        <v>655</v>
      </c>
      <c r="J158" s="97">
        <v>43555</v>
      </c>
      <c r="K158" s="21" t="s">
        <v>934</v>
      </c>
      <c r="L158" s="99" t="s">
        <v>930</v>
      </c>
      <c r="M158" s="21">
        <v>38</v>
      </c>
      <c r="N158" s="97">
        <v>43669</v>
      </c>
      <c r="O158" s="105" t="s">
        <v>1023</v>
      </c>
      <c r="P158" s="21" t="s">
        <v>866</v>
      </c>
      <c r="Q158" s="21" t="s">
        <v>865</v>
      </c>
      <c r="R158" s="21" t="s">
        <v>866</v>
      </c>
      <c r="S158" s="21" t="s">
        <v>866</v>
      </c>
      <c r="T158" s="21" t="s">
        <v>1008</v>
      </c>
      <c r="U158" s="21"/>
      <c r="V158" s="21"/>
      <c r="W158" s="21"/>
      <c r="X158" s="21"/>
      <c r="Y158" s="21"/>
      <c r="Z158" s="98"/>
      <c r="AA158" s="21"/>
      <c r="AB158" s="21"/>
    </row>
    <row r="159" spans="1:28" ht="15" customHeight="1">
      <c r="A159" s="19" t="s">
        <v>14</v>
      </c>
      <c r="B159" s="79" t="s">
        <v>239</v>
      </c>
      <c r="C159" s="3" t="s">
        <v>1099</v>
      </c>
      <c r="D159" s="155" t="s">
        <v>313</v>
      </c>
      <c r="E159" s="155" t="s">
        <v>515</v>
      </c>
      <c r="F159" s="21" t="s">
        <v>633</v>
      </c>
      <c r="G159" s="22" t="s">
        <v>642</v>
      </c>
      <c r="H159" s="21" t="s">
        <v>663</v>
      </c>
      <c r="I159" s="21"/>
      <c r="J159" s="97">
        <v>43555</v>
      </c>
      <c r="K159" s="21"/>
      <c r="L159" s="21"/>
      <c r="M159" s="21"/>
      <c r="N159" s="21"/>
      <c r="O159" s="21"/>
      <c r="P159" s="21" t="s">
        <v>866</v>
      </c>
      <c r="Q159" s="21" t="s">
        <v>866</v>
      </c>
      <c r="R159" s="21" t="s">
        <v>866</v>
      </c>
      <c r="S159" s="21" t="s">
        <v>866</v>
      </c>
      <c r="T159" s="21"/>
      <c r="U159" s="21"/>
      <c r="V159" s="21"/>
      <c r="W159" s="21"/>
      <c r="X159" s="21"/>
      <c r="Y159" s="21"/>
      <c r="Z159" s="98"/>
      <c r="AA159" s="21"/>
      <c r="AB159" s="21"/>
    </row>
    <row r="160" spans="1:28" ht="15" customHeight="1">
      <c r="A160" s="19" t="s">
        <v>14</v>
      </c>
      <c r="B160" s="20" t="s">
        <v>238</v>
      </c>
      <c r="C160" s="3" t="s">
        <v>110</v>
      </c>
      <c r="D160" s="155" t="s">
        <v>322</v>
      </c>
      <c r="E160" s="155" t="s">
        <v>526</v>
      </c>
      <c r="F160" s="20" t="s">
        <v>624</v>
      </c>
      <c r="G160" s="20" t="s">
        <v>631</v>
      </c>
      <c r="H160" s="21" t="s">
        <v>663</v>
      </c>
      <c r="I160" s="21">
        <v>13</v>
      </c>
      <c r="J160" s="97">
        <v>43555</v>
      </c>
      <c r="K160" s="21" t="s">
        <v>934</v>
      </c>
      <c r="L160" s="99" t="s">
        <v>930</v>
      </c>
      <c r="M160" s="21">
        <v>38</v>
      </c>
      <c r="N160" s="97">
        <v>43669</v>
      </c>
      <c r="O160" s="21" t="s">
        <v>982</v>
      </c>
      <c r="P160" s="21" t="s">
        <v>866</v>
      </c>
      <c r="Q160" s="21" t="s">
        <v>865</v>
      </c>
      <c r="R160" s="21" t="s">
        <v>866</v>
      </c>
      <c r="S160" s="21" t="s">
        <v>866</v>
      </c>
      <c r="T160" s="21" t="s">
        <v>1008</v>
      </c>
      <c r="U160" s="21"/>
      <c r="V160" s="21"/>
      <c r="W160" s="21"/>
      <c r="X160" s="21"/>
      <c r="Y160" s="21"/>
      <c r="Z160" s="98"/>
      <c r="AA160" s="21"/>
      <c r="AB160" s="21"/>
    </row>
    <row r="161" spans="1:28" ht="15" customHeight="1">
      <c r="A161" s="19" t="s">
        <v>14</v>
      </c>
      <c r="B161" s="20" t="s">
        <v>238</v>
      </c>
      <c r="C161" s="3" t="s">
        <v>111</v>
      </c>
      <c r="D161" s="155" t="s">
        <v>323</v>
      </c>
      <c r="E161" s="155" t="s">
        <v>527</v>
      </c>
      <c r="F161" s="20" t="s">
        <v>627</v>
      </c>
      <c r="G161" s="20" t="s">
        <v>637</v>
      </c>
      <c r="H161" s="21" t="s">
        <v>663</v>
      </c>
      <c r="I161" s="21">
        <v>90.53</v>
      </c>
      <c r="J161" s="97">
        <v>43555</v>
      </c>
      <c r="K161" s="21" t="s">
        <v>934</v>
      </c>
      <c r="L161" s="99" t="s">
        <v>930</v>
      </c>
      <c r="M161" s="21" t="s">
        <v>989</v>
      </c>
      <c r="N161" s="97">
        <v>43669</v>
      </c>
      <c r="O161" s="21" t="s">
        <v>1094</v>
      </c>
      <c r="P161" s="21" t="s">
        <v>865</v>
      </c>
      <c r="Q161" s="21" t="s">
        <v>865</v>
      </c>
      <c r="R161" s="21" t="s">
        <v>866</v>
      </c>
      <c r="S161" s="21" t="s">
        <v>866</v>
      </c>
      <c r="T161" s="21" t="s">
        <v>1008</v>
      </c>
      <c r="U161" s="21"/>
      <c r="V161" s="21" t="s">
        <v>865</v>
      </c>
      <c r="W161" s="21"/>
      <c r="X161" s="21"/>
      <c r="Y161" s="21"/>
      <c r="Z161" s="98"/>
      <c r="AA161" s="21"/>
      <c r="AB161" s="21"/>
    </row>
    <row r="162" spans="1:28" ht="15" customHeight="1">
      <c r="A162" s="19" t="s">
        <v>14</v>
      </c>
      <c r="B162" s="20" t="s">
        <v>239</v>
      </c>
      <c r="C162" s="3" t="s">
        <v>116</v>
      </c>
      <c r="D162" s="155" t="s">
        <v>327</v>
      </c>
      <c r="E162" s="155" t="s">
        <v>530</v>
      </c>
      <c r="F162" s="21" t="s">
        <v>633</v>
      </c>
      <c r="G162" s="22" t="s">
        <v>642</v>
      </c>
      <c r="H162" s="21" t="s">
        <v>663</v>
      </c>
      <c r="I162" s="21" t="s">
        <v>655</v>
      </c>
      <c r="J162" s="97">
        <v>43555</v>
      </c>
      <c r="K162" s="21" t="s">
        <v>934</v>
      </c>
      <c r="L162" s="99" t="s">
        <v>930</v>
      </c>
      <c r="M162" s="21">
        <v>292</v>
      </c>
      <c r="N162" s="97">
        <v>43669</v>
      </c>
      <c r="O162" s="21" t="s">
        <v>998</v>
      </c>
      <c r="P162" s="21" t="s">
        <v>866</v>
      </c>
      <c r="Q162" s="21" t="s">
        <v>865</v>
      </c>
      <c r="R162" s="21" t="s">
        <v>866</v>
      </c>
      <c r="S162" s="21" t="s">
        <v>866</v>
      </c>
      <c r="T162" s="21" t="s">
        <v>1008</v>
      </c>
      <c r="U162" s="21"/>
      <c r="V162" s="21"/>
      <c r="W162" s="21"/>
      <c r="X162" s="21"/>
      <c r="Y162" s="21"/>
      <c r="Z162" s="98"/>
      <c r="AA162" s="21"/>
      <c r="AB162" s="21"/>
    </row>
    <row r="163" spans="1:28" ht="15" customHeight="1">
      <c r="A163" s="19" t="s">
        <v>14</v>
      </c>
      <c r="B163" s="20" t="s">
        <v>239</v>
      </c>
      <c r="C163" s="3" t="s">
        <v>117</v>
      </c>
      <c r="D163" s="155" t="s">
        <v>328</v>
      </c>
      <c r="E163" s="155" t="s">
        <v>531</v>
      </c>
      <c r="F163" s="21" t="s">
        <v>633</v>
      </c>
      <c r="G163" s="22" t="s">
        <v>642</v>
      </c>
      <c r="H163" s="21" t="s">
        <v>663</v>
      </c>
      <c r="I163" s="21" t="s">
        <v>655</v>
      </c>
      <c r="J163" s="97">
        <v>43555</v>
      </c>
      <c r="K163" s="21" t="s">
        <v>934</v>
      </c>
      <c r="L163" s="99" t="s">
        <v>930</v>
      </c>
      <c r="M163" s="21">
        <v>292</v>
      </c>
      <c r="N163" s="97">
        <v>43669</v>
      </c>
      <c r="O163" s="21" t="s">
        <v>1094</v>
      </c>
      <c r="P163" s="21" t="s">
        <v>865</v>
      </c>
      <c r="Q163" s="21" t="s">
        <v>865</v>
      </c>
      <c r="R163" s="21" t="s">
        <v>866</v>
      </c>
      <c r="S163" s="21" t="s">
        <v>866</v>
      </c>
      <c r="T163" s="21" t="s">
        <v>1008</v>
      </c>
      <c r="U163" s="21"/>
      <c r="V163" s="21"/>
      <c r="W163" s="21"/>
      <c r="X163" s="21"/>
      <c r="Y163" s="21"/>
      <c r="Z163" s="98"/>
      <c r="AA163" s="21"/>
      <c r="AB163" s="21"/>
    </row>
    <row r="164" spans="1:28" ht="15" customHeight="1">
      <c r="A164" s="19" t="s">
        <v>14</v>
      </c>
      <c r="B164" s="20" t="s">
        <v>239</v>
      </c>
      <c r="C164" s="3" t="s">
        <v>118</v>
      </c>
      <c r="D164" s="155" t="s">
        <v>329</v>
      </c>
      <c r="E164" s="155" t="s">
        <v>532</v>
      </c>
      <c r="F164" s="21" t="s">
        <v>633</v>
      </c>
      <c r="G164" s="22" t="s">
        <v>642</v>
      </c>
      <c r="H164" s="21" t="s">
        <v>663</v>
      </c>
      <c r="I164" s="21" t="s">
        <v>655</v>
      </c>
      <c r="J164" s="97">
        <v>43555</v>
      </c>
      <c r="K164" s="21" t="s">
        <v>934</v>
      </c>
      <c r="L164" s="99" t="s">
        <v>930</v>
      </c>
      <c r="M164" s="21">
        <v>292</v>
      </c>
      <c r="N164" s="97">
        <v>43669</v>
      </c>
      <c r="O164" s="21" t="s">
        <v>1094</v>
      </c>
      <c r="P164" s="21" t="s">
        <v>865</v>
      </c>
      <c r="Q164" s="21" t="s">
        <v>865</v>
      </c>
      <c r="R164" s="21" t="s">
        <v>866</v>
      </c>
      <c r="S164" s="21" t="s">
        <v>866</v>
      </c>
      <c r="T164" s="21" t="s">
        <v>1008</v>
      </c>
      <c r="U164" s="21"/>
      <c r="V164" s="21"/>
      <c r="W164" s="21"/>
      <c r="X164" s="21"/>
      <c r="Y164" s="21"/>
      <c r="Z164" s="98"/>
      <c r="AA164" s="21"/>
      <c r="AB164" s="21"/>
    </row>
    <row r="165" spans="1:28" ht="15" customHeight="1">
      <c r="A165" s="19" t="s">
        <v>14</v>
      </c>
      <c r="B165" s="20" t="s">
        <v>239</v>
      </c>
      <c r="C165" s="3" t="s">
        <v>119</v>
      </c>
      <c r="D165" s="155" t="s">
        <v>330</v>
      </c>
      <c r="E165" s="155" t="s">
        <v>533</v>
      </c>
      <c r="F165" s="21" t="s">
        <v>633</v>
      </c>
      <c r="G165" s="22" t="s">
        <v>642</v>
      </c>
      <c r="H165" s="21" t="s">
        <v>663</v>
      </c>
      <c r="I165" s="21" t="s">
        <v>655</v>
      </c>
      <c r="J165" s="97">
        <v>43555</v>
      </c>
      <c r="K165" s="21" t="s">
        <v>934</v>
      </c>
      <c r="L165" s="99" t="s">
        <v>930</v>
      </c>
      <c r="M165" s="21">
        <v>292</v>
      </c>
      <c r="N165" s="97">
        <v>43669</v>
      </c>
      <c r="O165" s="21" t="s">
        <v>1094</v>
      </c>
      <c r="P165" s="21" t="s">
        <v>865</v>
      </c>
      <c r="Q165" s="21" t="s">
        <v>865</v>
      </c>
      <c r="R165" s="21" t="s">
        <v>866</v>
      </c>
      <c r="S165" s="21" t="s">
        <v>866</v>
      </c>
      <c r="T165" s="21" t="s">
        <v>1008</v>
      </c>
      <c r="U165" s="21"/>
      <c r="V165" s="21"/>
      <c r="W165" s="21"/>
      <c r="X165" s="21"/>
      <c r="Y165" s="21"/>
      <c r="Z165" s="98"/>
      <c r="AA165" s="21"/>
      <c r="AB165" s="21"/>
    </row>
    <row r="166" spans="1:28" ht="15" customHeight="1">
      <c r="A166" s="19" t="s">
        <v>14</v>
      </c>
      <c r="B166" s="20" t="s">
        <v>239</v>
      </c>
      <c r="C166" s="3" t="s">
        <v>120</v>
      </c>
      <c r="D166" s="155" t="s">
        <v>331</v>
      </c>
      <c r="E166" s="155" t="s">
        <v>534</v>
      </c>
      <c r="F166" s="21" t="s">
        <v>633</v>
      </c>
      <c r="G166" s="22" t="s">
        <v>642</v>
      </c>
      <c r="H166" s="21" t="s">
        <v>663</v>
      </c>
      <c r="I166" s="21" t="s">
        <v>655</v>
      </c>
      <c r="J166" s="97">
        <v>43555</v>
      </c>
      <c r="K166" s="21" t="s">
        <v>934</v>
      </c>
      <c r="L166" s="99" t="s">
        <v>930</v>
      </c>
      <c r="M166" s="21">
        <v>292</v>
      </c>
      <c r="N166" s="97">
        <v>43669</v>
      </c>
      <c r="O166" s="21" t="s">
        <v>1094</v>
      </c>
      <c r="P166" s="21" t="s">
        <v>865</v>
      </c>
      <c r="Q166" s="21" t="s">
        <v>865</v>
      </c>
      <c r="R166" s="21" t="s">
        <v>866</v>
      </c>
      <c r="S166" s="21" t="s">
        <v>866</v>
      </c>
      <c r="T166" s="21" t="s">
        <v>1008</v>
      </c>
      <c r="U166" s="21"/>
      <c r="V166" s="21"/>
      <c r="W166" s="21"/>
      <c r="X166" s="21"/>
      <c r="Y166" s="21"/>
      <c r="Z166" s="98"/>
      <c r="AA166" s="21"/>
      <c r="AB166" s="21"/>
    </row>
    <row r="167" spans="1:28" ht="15" customHeight="1">
      <c r="A167" s="19" t="s">
        <v>14</v>
      </c>
      <c r="B167" s="20" t="s">
        <v>239</v>
      </c>
      <c r="C167" s="3" t="s">
        <v>121</v>
      </c>
      <c r="D167" s="155" t="s">
        <v>332</v>
      </c>
      <c r="E167" s="155" t="s">
        <v>535</v>
      </c>
      <c r="F167" s="21" t="s">
        <v>633</v>
      </c>
      <c r="G167" s="22" t="s">
        <v>642</v>
      </c>
      <c r="H167" s="21" t="s">
        <v>663</v>
      </c>
      <c r="I167" s="21" t="s">
        <v>655</v>
      </c>
      <c r="J167" s="97">
        <v>43555</v>
      </c>
      <c r="K167" s="21" t="s">
        <v>934</v>
      </c>
      <c r="L167" s="99" t="s">
        <v>930</v>
      </c>
      <c r="M167" s="21">
        <v>292</v>
      </c>
      <c r="N167" s="97">
        <v>43669</v>
      </c>
      <c r="O167" s="21" t="s">
        <v>1094</v>
      </c>
      <c r="P167" s="21" t="s">
        <v>865</v>
      </c>
      <c r="Q167" s="21" t="s">
        <v>865</v>
      </c>
      <c r="R167" s="21" t="s">
        <v>866</v>
      </c>
      <c r="S167" s="21" t="s">
        <v>866</v>
      </c>
      <c r="T167" s="21" t="s">
        <v>1008</v>
      </c>
      <c r="U167" s="21"/>
      <c r="V167" s="21"/>
      <c r="W167" s="21"/>
      <c r="X167" s="21"/>
      <c r="Y167" s="21"/>
      <c r="Z167" s="98"/>
      <c r="AA167" s="21"/>
      <c r="AB167" s="21"/>
    </row>
    <row r="168" spans="1:28" ht="15" customHeight="1">
      <c r="A168" s="19" t="s">
        <v>14</v>
      </c>
      <c r="B168" s="20" t="s">
        <v>239</v>
      </c>
      <c r="C168" s="3" t="s">
        <v>122</v>
      </c>
      <c r="D168" s="155" t="s">
        <v>333</v>
      </c>
      <c r="E168" s="155" t="s">
        <v>536</v>
      </c>
      <c r="F168" s="21" t="s">
        <v>633</v>
      </c>
      <c r="G168" s="22" t="s">
        <v>642</v>
      </c>
      <c r="H168" s="21" t="s">
        <v>663</v>
      </c>
      <c r="I168" s="21" t="s">
        <v>655</v>
      </c>
      <c r="J168" s="97">
        <v>43555</v>
      </c>
      <c r="K168" s="21" t="s">
        <v>934</v>
      </c>
      <c r="L168" s="99" t="s">
        <v>930</v>
      </c>
      <c r="M168" s="21">
        <v>292</v>
      </c>
      <c r="N168" s="97">
        <v>43669</v>
      </c>
      <c r="O168" s="21" t="s">
        <v>1094</v>
      </c>
      <c r="P168" s="21" t="s">
        <v>865</v>
      </c>
      <c r="Q168" s="21" t="s">
        <v>865</v>
      </c>
      <c r="R168" s="21" t="s">
        <v>866</v>
      </c>
      <c r="S168" s="21" t="s">
        <v>866</v>
      </c>
      <c r="T168" s="21" t="s">
        <v>1008</v>
      </c>
      <c r="U168" s="21"/>
      <c r="V168" s="21"/>
      <c r="W168" s="21"/>
      <c r="X168" s="21"/>
      <c r="Y168" s="21"/>
      <c r="Z168" s="98"/>
      <c r="AA168" s="21"/>
      <c r="AB168" s="21"/>
    </row>
    <row r="169" spans="1:28" ht="15" customHeight="1">
      <c r="A169" s="19" t="s">
        <v>14</v>
      </c>
      <c r="B169" s="20" t="s">
        <v>239</v>
      </c>
      <c r="C169" s="3" t="s">
        <v>123</v>
      </c>
      <c r="D169" s="155" t="s">
        <v>334</v>
      </c>
      <c r="E169" s="155" t="s">
        <v>537</v>
      </c>
      <c r="F169" s="21" t="s">
        <v>633</v>
      </c>
      <c r="G169" s="22" t="s">
        <v>642</v>
      </c>
      <c r="H169" s="21" t="s">
        <v>663</v>
      </c>
      <c r="I169" s="21" t="s">
        <v>655</v>
      </c>
      <c r="J169" s="97">
        <v>43555</v>
      </c>
      <c r="K169" s="21" t="s">
        <v>934</v>
      </c>
      <c r="L169" s="99" t="s">
        <v>930</v>
      </c>
      <c r="M169" s="21">
        <v>292</v>
      </c>
      <c r="N169" s="97">
        <v>43669</v>
      </c>
      <c r="O169" s="21" t="s">
        <v>1094</v>
      </c>
      <c r="P169" s="21" t="s">
        <v>865</v>
      </c>
      <c r="Q169" s="21" t="s">
        <v>865</v>
      </c>
      <c r="R169" s="21" t="s">
        <v>866</v>
      </c>
      <c r="S169" s="21" t="s">
        <v>866</v>
      </c>
      <c r="T169" s="21" t="s">
        <v>1008</v>
      </c>
      <c r="U169" s="21"/>
      <c r="V169" s="21"/>
      <c r="W169" s="21"/>
      <c r="X169" s="21"/>
      <c r="Y169" s="21"/>
      <c r="Z169" s="98"/>
      <c r="AA169" s="21"/>
      <c r="AB169" s="21"/>
    </row>
    <row r="170" spans="1:28" ht="15" customHeight="1">
      <c r="A170" s="19" t="s">
        <v>14</v>
      </c>
      <c r="B170" s="20" t="s">
        <v>239</v>
      </c>
      <c r="C170" s="3" t="s">
        <v>124</v>
      </c>
      <c r="D170" s="155" t="s">
        <v>335</v>
      </c>
      <c r="E170" s="155" t="s">
        <v>538</v>
      </c>
      <c r="F170" s="21" t="s">
        <v>633</v>
      </c>
      <c r="G170" s="22" t="s">
        <v>642</v>
      </c>
      <c r="H170" s="21" t="s">
        <v>663</v>
      </c>
      <c r="I170" s="21"/>
      <c r="J170" s="97">
        <v>43555</v>
      </c>
      <c r="K170" s="21"/>
      <c r="L170" s="21"/>
      <c r="M170" s="21"/>
      <c r="N170" s="21"/>
      <c r="O170" s="21"/>
      <c r="P170" s="21" t="s">
        <v>866</v>
      </c>
      <c r="Q170" s="21" t="s">
        <v>866</v>
      </c>
      <c r="R170" s="21" t="s">
        <v>866</v>
      </c>
      <c r="S170" s="21" t="s">
        <v>866</v>
      </c>
      <c r="T170" s="21"/>
      <c r="U170" s="21"/>
      <c r="V170" s="21"/>
      <c r="W170" s="21"/>
      <c r="X170" s="21"/>
      <c r="Y170" s="21"/>
      <c r="Z170" s="98"/>
      <c r="AA170" s="21"/>
      <c r="AB170" s="21"/>
    </row>
    <row r="171" spans="1:28" ht="15" customHeight="1">
      <c r="A171" s="19" t="s">
        <v>14</v>
      </c>
      <c r="B171" s="20" t="s">
        <v>239</v>
      </c>
      <c r="C171" s="3" t="s">
        <v>125</v>
      </c>
      <c r="D171" s="155" t="s">
        <v>336</v>
      </c>
      <c r="E171" s="155" t="s">
        <v>539</v>
      </c>
      <c r="F171" s="21" t="s">
        <v>633</v>
      </c>
      <c r="G171" s="22" t="s">
        <v>642</v>
      </c>
      <c r="H171" s="21" t="s">
        <v>663</v>
      </c>
      <c r="I171" s="21"/>
      <c r="J171" s="97">
        <v>43555</v>
      </c>
      <c r="K171" s="21"/>
      <c r="L171" s="21"/>
      <c r="M171" s="21"/>
      <c r="N171" s="21"/>
      <c r="O171" s="21"/>
      <c r="P171" s="21" t="s">
        <v>866</v>
      </c>
      <c r="Q171" s="21" t="s">
        <v>866</v>
      </c>
      <c r="R171" s="21" t="s">
        <v>866</v>
      </c>
      <c r="S171" s="21" t="s">
        <v>866</v>
      </c>
      <c r="T171" s="21"/>
      <c r="U171" s="21"/>
      <c r="V171" s="21"/>
      <c r="W171" s="21"/>
      <c r="X171" s="21"/>
      <c r="Y171" s="21"/>
      <c r="Z171" s="98"/>
      <c r="AA171" s="21"/>
      <c r="AB171" s="21"/>
    </row>
    <row r="172" spans="1:28" ht="15" customHeight="1">
      <c r="A172" s="19" t="s">
        <v>14</v>
      </c>
      <c r="B172" s="20" t="s">
        <v>239</v>
      </c>
      <c r="C172" s="3" t="s">
        <v>129</v>
      </c>
      <c r="D172" s="155" t="s">
        <v>338</v>
      </c>
      <c r="E172" s="155" t="s">
        <v>543</v>
      </c>
      <c r="F172" s="20" t="s">
        <v>624</v>
      </c>
      <c r="G172" s="20" t="s">
        <v>639</v>
      </c>
      <c r="H172" s="21" t="s">
        <v>663</v>
      </c>
      <c r="I172" s="21">
        <v>3</v>
      </c>
      <c r="J172" s="97">
        <v>43555</v>
      </c>
      <c r="K172" s="21" t="s">
        <v>934</v>
      </c>
      <c r="L172" s="99" t="s">
        <v>930</v>
      </c>
      <c r="M172" s="21">
        <v>292</v>
      </c>
      <c r="N172" s="97">
        <v>43669</v>
      </c>
      <c r="O172" s="21" t="s">
        <v>944</v>
      </c>
      <c r="P172" s="21" t="s">
        <v>866</v>
      </c>
      <c r="Q172" s="21" t="s">
        <v>865</v>
      </c>
      <c r="R172" s="21" t="s">
        <v>866</v>
      </c>
      <c r="S172" s="21" t="s">
        <v>866</v>
      </c>
      <c r="T172" s="21" t="s">
        <v>1008</v>
      </c>
      <c r="U172" s="21"/>
      <c r="V172" s="21"/>
      <c r="W172" s="21"/>
      <c r="X172" s="21"/>
      <c r="Y172" s="21"/>
      <c r="Z172" s="98"/>
      <c r="AA172" s="21"/>
      <c r="AB172" s="21"/>
    </row>
    <row r="173" spans="1:28" ht="15" customHeight="1">
      <c r="A173" s="19" t="s">
        <v>14</v>
      </c>
      <c r="B173" s="20" t="s">
        <v>239</v>
      </c>
      <c r="C173" s="3" t="s">
        <v>130</v>
      </c>
      <c r="D173" s="155" t="s">
        <v>339</v>
      </c>
      <c r="E173" s="155" t="s">
        <v>544</v>
      </c>
      <c r="F173" s="20" t="s">
        <v>627</v>
      </c>
      <c r="G173" s="20" t="s">
        <v>640</v>
      </c>
      <c r="H173" s="21" t="s">
        <v>663</v>
      </c>
      <c r="I173" s="21">
        <v>75</v>
      </c>
      <c r="J173" s="97">
        <v>43555</v>
      </c>
      <c r="K173" s="21" t="s">
        <v>934</v>
      </c>
      <c r="L173" s="99" t="s">
        <v>930</v>
      </c>
      <c r="M173" s="21">
        <v>292</v>
      </c>
      <c r="N173" s="97">
        <v>43669</v>
      </c>
      <c r="O173" s="21" t="s">
        <v>944</v>
      </c>
      <c r="P173" s="21" t="s">
        <v>866</v>
      </c>
      <c r="Q173" s="21" t="s">
        <v>865</v>
      </c>
      <c r="R173" s="21" t="s">
        <v>866</v>
      </c>
      <c r="S173" s="21" t="s">
        <v>866</v>
      </c>
      <c r="T173" s="21" t="s">
        <v>1008</v>
      </c>
      <c r="U173" s="21" t="s">
        <v>988</v>
      </c>
      <c r="V173" s="21"/>
      <c r="W173" s="21"/>
      <c r="X173" s="21"/>
      <c r="Y173" s="21"/>
      <c r="Z173" s="98"/>
      <c r="AA173" s="21"/>
      <c r="AB173" s="21"/>
    </row>
    <row r="174" spans="1:28" ht="15" customHeight="1">
      <c r="A174" s="19" t="s">
        <v>14</v>
      </c>
      <c r="B174" s="20" t="s">
        <v>239</v>
      </c>
      <c r="C174" s="3" t="s">
        <v>132</v>
      </c>
      <c r="D174" s="155" t="s">
        <v>341</v>
      </c>
      <c r="E174" s="155" t="s">
        <v>546</v>
      </c>
      <c r="F174" s="20" t="s">
        <v>624</v>
      </c>
      <c r="G174" s="20" t="s">
        <v>639</v>
      </c>
      <c r="H174" s="21" t="s">
        <v>663</v>
      </c>
      <c r="I174" s="21">
        <v>3</v>
      </c>
      <c r="J174" s="97">
        <v>43555</v>
      </c>
      <c r="K174" s="21" t="s">
        <v>934</v>
      </c>
      <c r="L174" s="99" t="s">
        <v>930</v>
      </c>
      <c r="M174" s="21">
        <v>292</v>
      </c>
      <c r="N174" s="97">
        <v>43669</v>
      </c>
      <c r="O174" s="21" t="s">
        <v>1094</v>
      </c>
      <c r="P174" s="21" t="s">
        <v>865</v>
      </c>
      <c r="Q174" s="21" t="s">
        <v>865</v>
      </c>
      <c r="R174" s="21" t="s">
        <v>866</v>
      </c>
      <c r="S174" s="21" t="s">
        <v>866</v>
      </c>
      <c r="T174" s="21" t="s">
        <v>1008</v>
      </c>
      <c r="U174" s="21"/>
      <c r="V174" s="21"/>
      <c r="W174" s="21"/>
      <c r="X174" s="21"/>
      <c r="Y174" s="21"/>
      <c r="Z174" s="98"/>
      <c r="AA174" s="21"/>
      <c r="AB174" s="21"/>
    </row>
    <row r="175" spans="1:28" ht="15" customHeight="1">
      <c r="A175" s="19" t="s">
        <v>14</v>
      </c>
      <c r="B175" s="20" t="s">
        <v>239</v>
      </c>
      <c r="C175" s="3" t="s">
        <v>133</v>
      </c>
      <c r="D175" s="155" t="s">
        <v>342</v>
      </c>
      <c r="E175" s="155" t="s">
        <v>547</v>
      </c>
      <c r="F175" s="20" t="s">
        <v>627</v>
      </c>
      <c r="G175" s="20" t="s">
        <v>640</v>
      </c>
      <c r="H175" s="21" t="s">
        <v>663</v>
      </c>
      <c r="I175" s="21">
        <v>75</v>
      </c>
      <c r="J175" s="97">
        <v>43555</v>
      </c>
      <c r="K175" s="21" t="s">
        <v>934</v>
      </c>
      <c r="L175" s="99" t="s">
        <v>930</v>
      </c>
      <c r="M175" s="21">
        <v>292</v>
      </c>
      <c r="N175" s="97">
        <v>43669</v>
      </c>
      <c r="O175" s="21" t="s">
        <v>944</v>
      </c>
      <c r="P175" s="21" t="s">
        <v>866</v>
      </c>
      <c r="Q175" s="21" t="s">
        <v>865</v>
      </c>
      <c r="R175" s="21" t="s">
        <v>866</v>
      </c>
      <c r="S175" s="21" t="s">
        <v>866</v>
      </c>
      <c r="T175" s="21" t="s">
        <v>1008</v>
      </c>
      <c r="U175" s="21" t="s">
        <v>988</v>
      </c>
      <c r="V175" s="21"/>
      <c r="W175" s="21"/>
      <c r="X175" s="21"/>
      <c r="Y175" s="21"/>
      <c r="Z175" s="98"/>
      <c r="AA175" s="21"/>
      <c r="AB175" s="21"/>
    </row>
    <row r="176" spans="1:28" ht="15" customHeight="1">
      <c r="A176" s="19" t="s">
        <v>14</v>
      </c>
      <c r="B176" s="20" t="s">
        <v>230</v>
      </c>
      <c r="C176" s="3" t="s">
        <v>134</v>
      </c>
      <c r="D176" s="155" t="s">
        <v>343</v>
      </c>
      <c r="E176" s="155" t="s">
        <v>548</v>
      </c>
      <c r="F176" s="20" t="s">
        <v>633</v>
      </c>
      <c r="G176" s="22" t="s">
        <v>642</v>
      </c>
      <c r="H176" s="21" t="s">
        <v>663</v>
      </c>
      <c r="I176" s="21" t="s">
        <v>655</v>
      </c>
      <c r="J176" s="97">
        <v>43555</v>
      </c>
      <c r="K176" s="21" t="s">
        <v>934</v>
      </c>
      <c r="L176" s="99" t="s">
        <v>930</v>
      </c>
      <c r="M176" s="21">
        <v>102</v>
      </c>
      <c r="N176" s="97">
        <v>43669</v>
      </c>
      <c r="O176" s="105" t="s">
        <v>1054</v>
      </c>
      <c r="P176" s="21" t="s">
        <v>866</v>
      </c>
      <c r="Q176" s="21" t="s">
        <v>865</v>
      </c>
      <c r="R176" s="21" t="s">
        <v>866</v>
      </c>
      <c r="S176" s="21" t="s">
        <v>866</v>
      </c>
      <c r="T176" s="21" t="s">
        <v>1008</v>
      </c>
      <c r="U176" s="21"/>
      <c r="V176" s="21"/>
      <c r="W176" s="21"/>
      <c r="X176" s="21"/>
      <c r="Y176" s="21"/>
      <c r="Z176" s="98"/>
      <c r="AA176" s="21"/>
      <c r="AB176" s="21"/>
    </row>
    <row r="177" spans="1:28" ht="15" customHeight="1">
      <c r="A177" s="19" t="s">
        <v>14</v>
      </c>
      <c r="B177" s="20" t="s">
        <v>230</v>
      </c>
      <c r="C177" s="3" t="s">
        <v>135</v>
      </c>
      <c r="D177" s="155" t="s">
        <v>344</v>
      </c>
      <c r="E177" s="155" t="s">
        <v>549</v>
      </c>
      <c r="F177" s="21" t="s">
        <v>633</v>
      </c>
      <c r="G177" s="22" t="s">
        <v>642</v>
      </c>
      <c r="H177" s="21" t="s">
        <v>663</v>
      </c>
      <c r="I177" s="21" t="s">
        <v>655</v>
      </c>
      <c r="J177" s="97">
        <v>43555</v>
      </c>
      <c r="K177" s="21" t="s">
        <v>934</v>
      </c>
      <c r="L177" s="99" t="s">
        <v>930</v>
      </c>
      <c r="M177" s="21">
        <v>102</v>
      </c>
      <c r="N177" s="97">
        <v>43669</v>
      </c>
      <c r="O177" s="21" t="s">
        <v>975</v>
      </c>
      <c r="P177" s="21" t="s">
        <v>866</v>
      </c>
      <c r="Q177" s="21" t="s">
        <v>865</v>
      </c>
      <c r="R177" s="21" t="s">
        <v>866</v>
      </c>
      <c r="S177" s="21" t="s">
        <v>866</v>
      </c>
      <c r="T177" s="21" t="s">
        <v>1008</v>
      </c>
      <c r="U177" s="21"/>
      <c r="V177" s="21"/>
      <c r="W177" s="21"/>
      <c r="X177" s="21"/>
      <c r="Y177" s="21"/>
      <c r="Z177" s="98"/>
      <c r="AA177" s="21"/>
      <c r="AB177" s="21"/>
    </row>
    <row r="178" spans="1:28" ht="15" customHeight="1">
      <c r="A178" s="19" t="s">
        <v>14</v>
      </c>
      <c r="B178" s="20" t="s">
        <v>230</v>
      </c>
      <c r="C178" s="3" t="s">
        <v>136</v>
      </c>
      <c r="D178" s="155" t="s">
        <v>345</v>
      </c>
      <c r="E178" s="155" t="s">
        <v>550</v>
      </c>
      <c r="F178" s="21" t="s">
        <v>633</v>
      </c>
      <c r="G178" s="22" t="s">
        <v>642</v>
      </c>
      <c r="H178" s="21" t="s">
        <v>663</v>
      </c>
      <c r="I178" s="21"/>
      <c r="J178" s="97">
        <v>43555</v>
      </c>
      <c r="K178" s="21"/>
      <c r="L178" s="21"/>
      <c r="M178" s="21"/>
      <c r="N178" s="21"/>
      <c r="O178" s="21"/>
      <c r="P178" s="21" t="s">
        <v>866</v>
      </c>
      <c r="Q178" s="21" t="s">
        <v>866</v>
      </c>
      <c r="R178" s="21" t="s">
        <v>866</v>
      </c>
      <c r="S178" s="21" t="s">
        <v>866</v>
      </c>
      <c r="T178" s="21"/>
      <c r="U178" s="21"/>
      <c r="V178" s="21"/>
      <c r="W178" s="21"/>
      <c r="X178" s="21"/>
      <c r="Y178" s="21"/>
      <c r="Z178" s="98"/>
      <c r="AA178" s="21"/>
      <c r="AB178" s="21"/>
    </row>
    <row r="179" spans="1:28" ht="15" customHeight="1">
      <c r="A179" s="19" t="s">
        <v>14</v>
      </c>
      <c r="B179" s="20" t="s">
        <v>230</v>
      </c>
      <c r="C179" s="3" t="s">
        <v>137</v>
      </c>
      <c r="D179" s="155" t="s">
        <v>346</v>
      </c>
      <c r="E179" s="155" t="s">
        <v>551</v>
      </c>
      <c r="F179" s="21" t="s">
        <v>633</v>
      </c>
      <c r="G179" s="22" t="s">
        <v>642</v>
      </c>
      <c r="H179" s="21" t="s">
        <v>663</v>
      </c>
      <c r="I179" s="21" t="s">
        <v>655</v>
      </c>
      <c r="J179" s="97">
        <v>43555</v>
      </c>
      <c r="K179" s="21" t="s">
        <v>972</v>
      </c>
      <c r="L179" s="99" t="s">
        <v>932</v>
      </c>
      <c r="M179" s="21">
        <v>3</v>
      </c>
      <c r="N179" s="97">
        <v>42061</v>
      </c>
      <c r="O179" s="21" t="s">
        <v>995</v>
      </c>
      <c r="P179" s="21" t="s">
        <v>866</v>
      </c>
      <c r="Q179" s="21" t="s">
        <v>865</v>
      </c>
      <c r="R179" s="21" t="s">
        <v>866</v>
      </c>
      <c r="S179" s="21" t="s">
        <v>866</v>
      </c>
      <c r="T179" s="21" t="s">
        <v>1008</v>
      </c>
      <c r="U179" s="21"/>
      <c r="V179" s="21"/>
      <c r="W179" s="21"/>
      <c r="X179" s="21"/>
      <c r="Y179" s="21"/>
      <c r="Z179" s="98"/>
      <c r="AA179" s="21"/>
      <c r="AB179" s="21"/>
    </row>
    <row r="180" spans="1:28" ht="15" customHeight="1">
      <c r="A180" s="19" t="s">
        <v>14</v>
      </c>
      <c r="B180" s="20" t="s">
        <v>230</v>
      </c>
      <c r="C180" s="3" t="s">
        <v>138</v>
      </c>
      <c r="D180" s="155" t="s">
        <v>347</v>
      </c>
      <c r="E180" s="155" t="s">
        <v>552</v>
      </c>
      <c r="F180" s="21" t="s">
        <v>633</v>
      </c>
      <c r="G180" s="22" t="s">
        <v>642</v>
      </c>
      <c r="H180" s="21" t="s">
        <v>663</v>
      </c>
      <c r="I180" s="21" t="s">
        <v>655</v>
      </c>
      <c r="J180" s="97">
        <v>43555</v>
      </c>
      <c r="K180" s="21" t="s">
        <v>972</v>
      </c>
      <c r="L180" s="99" t="s">
        <v>932</v>
      </c>
      <c r="M180" s="21">
        <v>10</v>
      </c>
      <c r="N180" s="97">
        <v>42061</v>
      </c>
      <c r="O180" s="21" t="s">
        <v>1000</v>
      </c>
      <c r="P180" s="21" t="s">
        <v>866</v>
      </c>
      <c r="Q180" s="21" t="s">
        <v>865</v>
      </c>
      <c r="R180" s="21" t="s">
        <v>866</v>
      </c>
      <c r="S180" s="21" t="s">
        <v>866</v>
      </c>
      <c r="T180" s="21" t="s">
        <v>1008</v>
      </c>
      <c r="U180" s="21"/>
      <c r="V180" s="21"/>
      <c r="W180" s="21"/>
      <c r="X180" s="21"/>
      <c r="Y180" s="21"/>
      <c r="Z180" s="98"/>
      <c r="AA180" s="21"/>
      <c r="AB180" s="21"/>
    </row>
    <row r="181" spans="1:28" ht="15" customHeight="1">
      <c r="A181" s="19" t="s">
        <v>14</v>
      </c>
      <c r="B181" s="20" t="s">
        <v>230</v>
      </c>
      <c r="C181" s="3" t="s">
        <v>139</v>
      </c>
      <c r="D181" s="155" t="s">
        <v>348</v>
      </c>
      <c r="E181" s="155" t="s">
        <v>553</v>
      </c>
      <c r="F181" s="21" t="s">
        <v>633</v>
      </c>
      <c r="G181" s="22" t="s">
        <v>642</v>
      </c>
      <c r="H181" s="21" t="s">
        <v>663</v>
      </c>
      <c r="I181" s="21" t="s">
        <v>655</v>
      </c>
      <c r="J181" s="97">
        <v>43555</v>
      </c>
      <c r="K181" s="21" t="s">
        <v>972</v>
      </c>
      <c r="L181" s="99" t="s">
        <v>932</v>
      </c>
      <c r="M181" s="21">
        <v>3</v>
      </c>
      <c r="N181" s="97">
        <v>42061</v>
      </c>
      <c r="O181" s="21" t="s">
        <v>1001</v>
      </c>
      <c r="P181" s="21" t="s">
        <v>866</v>
      </c>
      <c r="Q181" s="21" t="s">
        <v>865</v>
      </c>
      <c r="R181" s="21" t="s">
        <v>866</v>
      </c>
      <c r="S181" s="21" t="s">
        <v>866</v>
      </c>
      <c r="T181" s="21" t="s">
        <v>1008</v>
      </c>
      <c r="U181" s="21"/>
      <c r="V181" s="21"/>
      <c r="W181" s="21"/>
      <c r="X181" s="21"/>
      <c r="Y181" s="21"/>
      <c r="Z181" s="98"/>
      <c r="AA181" s="21"/>
      <c r="AB181" s="21"/>
    </row>
    <row r="182" spans="1:28" ht="15" customHeight="1">
      <c r="A182" s="19" t="s">
        <v>14</v>
      </c>
      <c r="B182" s="20" t="s">
        <v>230</v>
      </c>
      <c r="C182" s="3" t="s">
        <v>140</v>
      </c>
      <c r="D182" s="155" t="s">
        <v>349</v>
      </c>
      <c r="E182" s="155" t="s">
        <v>554</v>
      </c>
      <c r="F182" s="21" t="s">
        <v>633</v>
      </c>
      <c r="G182" s="22" t="s">
        <v>642</v>
      </c>
      <c r="H182" s="21" t="s">
        <v>663</v>
      </c>
      <c r="I182" s="21" t="s">
        <v>655</v>
      </c>
      <c r="J182" s="97">
        <v>43555</v>
      </c>
      <c r="K182" s="21" t="s">
        <v>934</v>
      </c>
      <c r="L182" s="99" t="s">
        <v>930</v>
      </c>
      <c r="M182" s="21">
        <v>52</v>
      </c>
      <c r="N182" s="97">
        <v>43669</v>
      </c>
      <c r="O182" s="21" t="s">
        <v>1002</v>
      </c>
      <c r="P182" s="21" t="s">
        <v>866</v>
      </c>
      <c r="Q182" s="21" t="s">
        <v>865</v>
      </c>
      <c r="R182" s="21" t="s">
        <v>866</v>
      </c>
      <c r="S182" s="21" t="s">
        <v>866</v>
      </c>
      <c r="T182" s="21" t="s">
        <v>1008</v>
      </c>
      <c r="U182" s="21"/>
      <c r="V182" s="21"/>
      <c r="W182" s="21"/>
      <c r="X182" s="21"/>
      <c r="Y182" s="21"/>
      <c r="Z182" s="98"/>
      <c r="AA182" s="21"/>
      <c r="AB182" s="21"/>
    </row>
    <row r="183" spans="1:28" ht="15" customHeight="1">
      <c r="A183" s="19" t="s">
        <v>14</v>
      </c>
      <c r="B183" s="20" t="s">
        <v>230</v>
      </c>
      <c r="C183" s="3" t="s">
        <v>141</v>
      </c>
      <c r="D183" s="155" t="s">
        <v>350</v>
      </c>
      <c r="E183" s="155" t="s">
        <v>555</v>
      </c>
      <c r="F183" s="21" t="s">
        <v>633</v>
      </c>
      <c r="G183" s="22" t="s">
        <v>642</v>
      </c>
      <c r="H183" s="21" t="s">
        <v>663</v>
      </c>
      <c r="I183" s="21" t="s">
        <v>655</v>
      </c>
      <c r="J183" s="97">
        <v>43555</v>
      </c>
      <c r="K183" s="21" t="s">
        <v>934</v>
      </c>
      <c r="L183" s="99" t="s">
        <v>930</v>
      </c>
      <c r="M183" s="21">
        <v>303</v>
      </c>
      <c r="N183" s="97">
        <v>43669</v>
      </c>
      <c r="O183" s="105" t="s">
        <v>1014</v>
      </c>
      <c r="P183" s="21" t="s">
        <v>866</v>
      </c>
      <c r="Q183" s="21" t="s">
        <v>865</v>
      </c>
      <c r="R183" s="21" t="s">
        <v>866</v>
      </c>
      <c r="S183" s="21" t="s">
        <v>866</v>
      </c>
      <c r="T183" s="21" t="s">
        <v>1008</v>
      </c>
      <c r="U183" s="21"/>
      <c r="V183" s="21"/>
      <c r="W183" s="21"/>
      <c r="X183" s="21"/>
      <c r="Y183" s="21"/>
      <c r="Z183" s="98"/>
      <c r="AA183" s="21"/>
      <c r="AB183" s="21"/>
    </row>
    <row r="184" spans="1:28" ht="15" customHeight="1">
      <c r="A184" s="19" t="s">
        <v>14</v>
      </c>
      <c r="B184" s="20" t="s">
        <v>230</v>
      </c>
      <c r="C184" s="3" t="s">
        <v>142</v>
      </c>
      <c r="D184" s="155" t="s">
        <v>351</v>
      </c>
      <c r="E184" s="155" t="s">
        <v>556</v>
      </c>
      <c r="F184" s="21" t="s">
        <v>633</v>
      </c>
      <c r="G184" s="22" t="s">
        <v>642</v>
      </c>
      <c r="H184" s="21" t="s">
        <v>663</v>
      </c>
      <c r="I184" s="21" t="s">
        <v>655</v>
      </c>
      <c r="J184" s="97">
        <v>43555</v>
      </c>
      <c r="K184" s="21" t="s">
        <v>934</v>
      </c>
      <c r="L184" s="99" t="s">
        <v>930</v>
      </c>
      <c r="M184" s="21">
        <v>102</v>
      </c>
      <c r="N184" s="97">
        <v>43669</v>
      </c>
      <c r="O184" s="21" t="s">
        <v>1003</v>
      </c>
      <c r="P184" s="21" t="s">
        <v>866</v>
      </c>
      <c r="Q184" s="21" t="s">
        <v>865</v>
      </c>
      <c r="R184" s="21" t="s">
        <v>866</v>
      </c>
      <c r="S184" s="21" t="s">
        <v>866</v>
      </c>
      <c r="T184" s="21" t="s">
        <v>1008</v>
      </c>
      <c r="U184" s="21"/>
      <c r="V184" s="21"/>
      <c r="W184" s="21"/>
      <c r="X184" s="21"/>
      <c r="Y184" s="21"/>
      <c r="Z184" s="98"/>
      <c r="AA184" s="21"/>
      <c r="AB184" s="21"/>
    </row>
    <row r="185" spans="1:28" ht="15" customHeight="1">
      <c r="A185" s="19" t="s">
        <v>14</v>
      </c>
      <c r="B185" s="20" t="s">
        <v>230</v>
      </c>
      <c r="C185" s="3" t="s">
        <v>143</v>
      </c>
      <c r="D185" s="155" t="s">
        <v>352</v>
      </c>
      <c r="E185" s="155" t="s">
        <v>557</v>
      </c>
      <c r="F185" s="21" t="s">
        <v>633</v>
      </c>
      <c r="G185" s="22" t="s">
        <v>642</v>
      </c>
      <c r="H185" s="21" t="s">
        <v>663</v>
      </c>
      <c r="I185" s="21"/>
      <c r="J185" s="97">
        <v>43555</v>
      </c>
      <c r="K185" s="21"/>
      <c r="L185" s="21"/>
      <c r="M185" s="21"/>
      <c r="N185" s="21"/>
      <c r="O185" s="21"/>
      <c r="P185" s="21" t="s">
        <v>866</v>
      </c>
      <c r="Q185" s="21" t="s">
        <v>866</v>
      </c>
      <c r="R185" s="21" t="s">
        <v>866</v>
      </c>
      <c r="S185" s="21" t="s">
        <v>866</v>
      </c>
      <c r="T185" s="21"/>
      <c r="U185" s="21"/>
      <c r="V185" s="21"/>
      <c r="W185" s="21"/>
      <c r="X185" s="21"/>
      <c r="Y185" s="21"/>
      <c r="Z185" s="98"/>
      <c r="AA185" s="21"/>
      <c r="AB185" s="21"/>
    </row>
    <row r="186" spans="1:28" ht="15" customHeight="1">
      <c r="A186" s="19" t="s">
        <v>14</v>
      </c>
      <c r="B186" s="20" t="s">
        <v>230</v>
      </c>
      <c r="C186" s="3" t="s">
        <v>144</v>
      </c>
      <c r="D186" s="155" t="s">
        <v>353</v>
      </c>
      <c r="E186" s="155" t="s">
        <v>558</v>
      </c>
      <c r="F186" s="21" t="s">
        <v>633</v>
      </c>
      <c r="G186" s="22" t="s">
        <v>642</v>
      </c>
      <c r="H186" s="21" t="s">
        <v>663</v>
      </c>
      <c r="I186" s="21"/>
      <c r="J186" s="97">
        <v>43555</v>
      </c>
      <c r="K186" s="21"/>
      <c r="L186" s="21"/>
      <c r="M186" s="21"/>
      <c r="N186" s="21"/>
      <c r="O186" s="21"/>
      <c r="P186" s="21" t="s">
        <v>866</v>
      </c>
      <c r="Q186" s="21" t="s">
        <v>866</v>
      </c>
      <c r="R186" s="21" t="s">
        <v>866</v>
      </c>
      <c r="S186" s="21" t="s">
        <v>866</v>
      </c>
      <c r="T186" s="21"/>
      <c r="U186" s="21"/>
      <c r="V186" s="21"/>
      <c r="W186" s="21"/>
      <c r="X186" s="21"/>
      <c r="Y186" s="21"/>
      <c r="Z186" s="98"/>
      <c r="AA186" s="21"/>
      <c r="AB186" s="21"/>
    </row>
    <row r="187" spans="1:28" ht="15" customHeight="1">
      <c r="A187" s="19" t="s">
        <v>14</v>
      </c>
      <c r="B187" s="20" t="s">
        <v>230</v>
      </c>
      <c r="C187" s="3" t="s">
        <v>145</v>
      </c>
      <c r="D187" s="155" t="s">
        <v>354</v>
      </c>
      <c r="E187" s="155" t="s">
        <v>559</v>
      </c>
      <c r="F187" s="21" t="s">
        <v>633</v>
      </c>
      <c r="G187" s="22" t="s">
        <v>642</v>
      </c>
      <c r="H187" s="21" t="s">
        <v>663</v>
      </c>
      <c r="I187" s="21"/>
      <c r="J187" s="97">
        <v>43555</v>
      </c>
      <c r="K187" s="21"/>
      <c r="L187" s="21"/>
      <c r="M187" s="21"/>
      <c r="N187" s="21"/>
      <c r="O187" s="21"/>
      <c r="P187" s="21" t="s">
        <v>866</v>
      </c>
      <c r="Q187" s="21" t="s">
        <v>866</v>
      </c>
      <c r="R187" s="21" t="s">
        <v>866</v>
      </c>
      <c r="S187" s="21" t="s">
        <v>866</v>
      </c>
      <c r="T187" s="21"/>
      <c r="U187" s="21"/>
      <c r="V187" s="21"/>
      <c r="W187" s="21"/>
      <c r="X187" s="21"/>
      <c r="Y187" s="21"/>
      <c r="Z187" s="98"/>
      <c r="AA187" s="21"/>
      <c r="AB187" s="21"/>
    </row>
    <row r="188" spans="1:28" ht="15" customHeight="1">
      <c r="A188" s="19" t="s">
        <v>14</v>
      </c>
      <c r="B188" s="20" t="s">
        <v>230</v>
      </c>
      <c r="C188" s="3" t="s">
        <v>146</v>
      </c>
      <c r="D188" s="155" t="s">
        <v>355</v>
      </c>
      <c r="E188" s="155" t="s">
        <v>560</v>
      </c>
      <c r="F188" s="21" t="s">
        <v>633</v>
      </c>
      <c r="G188" s="22" t="s">
        <v>642</v>
      </c>
      <c r="H188" s="21" t="s">
        <v>663</v>
      </c>
      <c r="I188" s="21" t="s">
        <v>655</v>
      </c>
      <c r="J188" s="97">
        <v>43555</v>
      </c>
      <c r="K188" s="21" t="s">
        <v>934</v>
      </c>
      <c r="L188" s="99" t="s">
        <v>930</v>
      </c>
      <c r="M188" s="21">
        <v>295</v>
      </c>
      <c r="N188" s="97">
        <v>43669</v>
      </c>
      <c r="O188" s="105" t="s">
        <v>1015</v>
      </c>
      <c r="P188" s="21" t="s">
        <v>866</v>
      </c>
      <c r="Q188" s="21" t="s">
        <v>865</v>
      </c>
      <c r="R188" s="21" t="s">
        <v>866</v>
      </c>
      <c r="S188" s="21" t="s">
        <v>866</v>
      </c>
      <c r="T188" s="21" t="s">
        <v>1008</v>
      </c>
      <c r="U188" s="21"/>
      <c r="V188" s="21"/>
      <c r="W188" s="21"/>
      <c r="X188" s="21"/>
      <c r="Y188" s="21"/>
      <c r="Z188" s="98"/>
      <c r="AA188" s="21"/>
      <c r="AB188" s="21"/>
    </row>
    <row r="189" spans="1:28" ht="15" customHeight="1">
      <c r="A189" s="19" t="s">
        <v>14</v>
      </c>
      <c r="B189" s="20" t="s">
        <v>230</v>
      </c>
      <c r="C189" s="3" t="s">
        <v>147</v>
      </c>
      <c r="D189" s="155" t="s">
        <v>356</v>
      </c>
      <c r="E189" s="155" t="s">
        <v>561</v>
      </c>
      <c r="F189" s="21" t="s">
        <v>633</v>
      </c>
      <c r="G189" s="22" t="s">
        <v>642</v>
      </c>
      <c r="H189" s="21" t="s">
        <v>663</v>
      </c>
      <c r="I189" s="21"/>
      <c r="J189" s="97">
        <v>43555</v>
      </c>
      <c r="K189" s="21"/>
      <c r="L189" s="21"/>
      <c r="M189" s="21"/>
      <c r="N189" s="21"/>
      <c r="O189" s="21"/>
      <c r="P189" s="21" t="s">
        <v>866</v>
      </c>
      <c r="Q189" s="21" t="s">
        <v>866</v>
      </c>
      <c r="R189" s="21" t="s">
        <v>866</v>
      </c>
      <c r="S189" s="21" t="s">
        <v>866</v>
      </c>
      <c r="T189" s="21"/>
      <c r="U189" s="21"/>
      <c r="V189" s="21"/>
      <c r="W189" s="21"/>
      <c r="X189" s="21"/>
      <c r="Y189" s="21"/>
      <c r="Z189" s="98"/>
      <c r="AA189" s="21"/>
      <c r="AB189" s="21"/>
    </row>
    <row r="190" spans="1:28" ht="15" customHeight="1">
      <c r="A190" s="19" t="s">
        <v>14</v>
      </c>
      <c r="B190" s="20" t="s">
        <v>230</v>
      </c>
      <c r="C190" s="3" t="s">
        <v>148</v>
      </c>
      <c r="D190" s="155" t="s">
        <v>357</v>
      </c>
      <c r="E190" s="155" t="s">
        <v>562</v>
      </c>
      <c r="F190" s="21" t="s">
        <v>633</v>
      </c>
      <c r="G190" s="22" t="s">
        <v>642</v>
      </c>
      <c r="H190" s="21" t="s">
        <v>663</v>
      </c>
      <c r="I190" s="21" t="s">
        <v>655</v>
      </c>
      <c r="J190" s="97">
        <v>43555</v>
      </c>
      <c r="K190" s="21" t="s">
        <v>972</v>
      </c>
      <c r="L190" s="99" t="s">
        <v>932</v>
      </c>
      <c r="M190" s="21">
        <v>3</v>
      </c>
      <c r="N190" s="97">
        <v>42061</v>
      </c>
      <c r="O190" s="21" t="s">
        <v>973</v>
      </c>
      <c r="P190" s="21" t="s">
        <v>866</v>
      </c>
      <c r="Q190" s="21" t="s">
        <v>865</v>
      </c>
      <c r="R190" s="21" t="s">
        <v>866</v>
      </c>
      <c r="S190" s="21" t="s">
        <v>866</v>
      </c>
      <c r="T190" s="21" t="s">
        <v>1008</v>
      </c>
      <c r="U190" s="21"/>
      <c r="V190" s="21"/>
      <c r="W190" s="21"/>
      <c r="X190" s="21"/>
      <c r="Y190" s="21"/>
      <c r="Z190" s="98"/>
      <c r="AA190" s="21"/>
      <c r="AB190" s="21"/>
    </row>
    <row r="191" spans="1:28" ht="15" customHeight="1">
      <c r="A191" s="19" t="s">
        <v>14</v>
      </c>
      <c r="B191" s="20" t="s">
        <v>230</v>
      </c>
      <c r="C191" s="3" t="s">
        <v>149</v>
      </c>
      <c r="D191" s="155" t="s">
        <v>358</v>
      </c>
      <c r="E191" s="155" t="s">
        <v>563</v>
      </c>
      <c r="F191" s="21" t="s">
        <v>633</v>
      </c>
      <c r="G191" s="22" t="s">
        <v>642</v>
      </c>
      <c r="H191" s="21" t="s">
        <v>663</v>
      </c>
      <c r="I191" s="21" t="s">
        <v>655</v>
      </c>
      <c r="J191" s="97">
        <v>43555</v>
      </c>
      <c r="K191" s="21" t="s">
        <v>972</v>
      </c>
      <c r="L191" s="99" t="s">
        <v>932</v>
      </c>
      <c r="M191" s="21">
        <v>4</v>
      </c>
      <c r="N191" s="97">
        <v>42061</v>
      </c>
      <c r="O191" s="21" t="s">
        <v>981</v>
      </c>
      <c r="P191" s="21" t="s">
        <v>866</v>
      </c>
      <c r="Q191" s="21" t="s">
        <v>865</v>
      </c>
      <c r="R191" s="21" t="s">
        <v>866</v>
      </c>
      <c r="S191" s="21" t="s">
        <v>866</v>
      </c>
      <c r="T191" s="21" t="s">
        <v>1008</v>
      </c>
      <c r="U191" s="21"/>
      <c r="V191" s="21"/>
      <c r="W191" s="21"/>
      <c r="X191" s="21"/>
      <c r="Y191" s="21"/>
      <c r="Z191" s="98"/>
      <c r="AA191" s="21"/>
      <c r="AB191" s="21"/>
    </row>
    <row r="192" spans="1:28" ht="15" customHeight="1">
      <c r="A192" s="19" t="s">
        <v>14</v>
      </c>
      <c r="B192" s="20" t="s">
        <v>230</v>
      </c>
      <c r="C192" s="3" t="s">
        <v>1117</v>
      </c>
      <c r="D192" s="155" t="s">
        <v>359</v>
      </c>
      <c r="E192" s="155" t="s">
        <v>564</v>
      </c>
      <c r="F192" s="20" t="s">
        <v>624</v>
      </c>
      <c r="G192" s="20" t="s">
        <v>871</v>
      </c>
      <c r="H192" s="21" t="s">
        <v>663</v>
      </c>
      <c r="I192" s="21"/>
      <c r="J192" s="97">
        <v>43555</v>
      </c>
      <c r="K192" s="21"/>
      <c r="L192" s="21"/>
      <c r="M192" s="21"/>
      <c r="N192" s="21"/>
      <c r="O192" s="21"/>
      <c r="P192" s="21" t="s">
        <v>866</v>
      </c>
      <c r="Q192" s="21" t="s">
        <v>866</v>
      </c>
      <c r="R192" s="21" t="s">
        <v>866</v>
      </c>
      <c r="S192" s="21" t="s">
        <v>866</v>
      </c>
      <c r="T192" s="21"/>
      <c r="U192" s="21"/>
      <c r="V192" s="21"/>
      <c r="W192" s="21"/>
      <c r="X192" s="21"/>
      <c r="Y192" s="21"/>
      <c r="Z192" s="98"/>
      <c r="AA192" s="21"/>
      <c r="AB192" s="21"/>
    </row>
    <row r="193" spans="1:28" ht="15" customHeight="1">
      <c r="A193" s="19" t="s">
        <v>14</v>
      </c>
      <c r="B193" s="20" t="s">
        <v>231</v>
      </c>
      <c r="C193" s="3" t="s">
        <v>150</v>
      </c>
      <c r="D193" s="155" t="s">
        <v>360</v>
      </c>
      <c r="E193" s="155" t="s">
        <v>565</v>
      </c>
      <c r="F193" s="21" t="s">
        <v>633</v>
      </c>
      <c r="G193" s="22" t="s">
        <v>642</v>
      </c>
      <c r="H193" s="21" t="s">
        <v>663</v>
      </c>
      <c r="I193" s="21" t="s">
        <v>655</v>
      </c>
      <c r="J193" s="97">
        <v>43555</v>
      </c>
      <c r="K193" s="21" t="s">
        <v>934</v>
      </c>
      <c r="L193" s="99" t="s">
        <v>930</v>
      </c>
      <c r="M193" s="21">
        <v>190</v>
      </c>
      <c r="N193" s="97">
        <v>43669</v>
      </c>
      <c r="O193" s="105" t="s">
        <v>1071</v>
      </c>
      <c r="P193" s="21" t="s">
        <v>866</v>
      </c>
      <c r="Q193" s="21" t="s">
        <v>865</v>
      </c>
      <c r="R193" s="21" t="s">
        <v>866</v>
      </c>
      <c r="S193" s="21" t="s">
        <v>866</v>
      </c>
      <c r="T193" s="21" t="s">
        <v>1008</v>
      </c>
      <c r="U193" s="21"/>
      <c r="V193" s="21"/>
      <c r="W193" s="21"/>
      <c r="X193" s="21"/>
      <c r="Y193" s="21"/>
      <c r="Z193" s="98"/>
      <c r="AA193" s="21"/>
      <c r="AB193" s="21"/>
    </row>
    <row r="194" spans="1:28" ht="15" customHeight="1">
      <c r="A194" s="19" t="s">
        <v>14</v>
      </c>
      <c r="B194" s="20" t="s">
        <v>231</v>
      </c>
      <c r="C194" s="3" t="s">
        <v>151</v>
      </c>
      <c r="D194" s="155" t="s">
        <v>361</v>
      </c>
      <c r="E194" s="155" t="s">
        <v>566</v>
      </c>
      <c r="F194" s="21" t="s">
        <v>633</v>
      </c>
      <c r="G194" s="22" t="s">
        <v>642</v>
      </c>
      <c r="H194" s="21" t="s">
        <v>663</v>
      </c>
      <c r="I194" s="21" t="s">
        <v>655</v>
      </c>
      <c r="J194" s="97">
        <v>43555</v>
      </c>
      <c r="K194" s="21" t="s">
        <v>934</v>
      </c>
      <c r="L194" s="99" t="s">
        <v>930</v>
      </c>
      <c r="M194" s="21">
        <v>192</v>
      </c>
      <c r="N194" s="97">
        <v>43669</v>
      </c>
      <c r="O194" s="105" t="s">
        <v>1024</v>
      </c>
      <c r="P194" s="21" t="s">
        <v>866</v>
      </c>
      <c r="Q194" s="21" t="s">
        <v>865</v>
      </c>
      <c r="R194" s="21" t="s">
        <v>866</v>
      </c>
      <c r="S194" s="21" t="s">
        <v>866</v>
      </c>
      <c r="T194" s="21" t="s">
        <v>1008</v>
      </c>
      <c r="U194" s="21"/>
      <c r="V194" s="21"/>
      <c r="W194" s="21"/>
      <c r="X194" s="21"/>
      <c r="Y194" s="21"/>
      <c r="Z194" s="98"/>
      <c r="AA194" s="21"/>
      <c r="AB194" s="21"/>
    </row>
    <row r="195" spans="1:28" ht="15" customHeight="1">
      <c r="A195" s="19" t="s">
        <v>14</v>
      </c>
      <c r="B195" s="20" t="s">
        <v>231</v>
      </c>
      <c r="C195" s="3" t="s">
        <v>152</v>
      </c>
      <c r="D195" s="155" t="s">
        <v>362</v>
      </c>
      <c r="E195" s="155" t="s">
        <v>567</v>
      </c>
      <c r="F195" s="21" t="s">
        <v>633</v>
      </c>
      <c r="G195" s="22" t="s">
        <v>642</v>
      </c>
      <c r="H195" s="21" t="s">
        <v>663</v>
      </c>
      <c r="I195" s="21" t="s">
        <v>655</v>
      </c>
      <c r="J195" s="97">
        <v>43555</v>
      </c>
      <c r="K195" s="21" t="s">
        <v>934</v>
      </c>
      <c r="L195" s="99" t="s">
        <v>930</v>
      </c>
      <c r="M195" s="21" t="s">
        <v>1026</v>
      </c>
      <c r="N195" s="97">
        <v>43669</v>
      </c>
      <c r="O195" s="114" t="s">
        <v>1025</v>
      </c>
      <c r="P195" s="21" t="s">
        <v>866</v>
      </c>
      <c r="Q195" s="21" t="s">
        <v>865</v>
      </c>
      <c r="R195" s="21" t="s">
        <v>866</v>
      </c>
      <c r="S195" s="21" t="s">
        <v>866</v>
      </c>
      <c r="T195" s="21" t="s">
        <v>1008</v>
      </c>
      <c r="U195" s="21"/>
      <c r="V195" s="21"/>
      <c r="W195" s="21"/>
      <c r="X195" s="21"/>
      <c r="Y195" s="21"/>
      <c r="Z195" s="98"/>
      <c r="AA195" s="21"/>
      <c r="AB195" s="21"/>
    </row>
    <row r="196" spans="1:28" ht="15" customHeight="1">
      <c r="A196" s="19" t="s">
        <v>14</v>
      </c>
      <c r="B196" s="20" t="s">
        <v>231</v>
      </c>
      <c r="C196" s="3" t="s">
        <v>153</v>
      </c>
      <c r="D196" s="155" t="s">
        <v>363</v>
      </c>
      <c r="E196" s="155" t="s">
        <v>568</v>
      </c>
      <c r="F196" s="20" t="s">
        <v>624</v>
      </c>
      <c r="G196" s="20" t="s">
        <v>641</v>
      </c>
      <c r="H196" s="21" t="s">
        <v>663</v>
      </c>
      <c r="I196" s="21">
        <v>6200000</v>
      </c>
      <c r="J196" s="97">
        <v>43555</v>
      </c>
      <c r="K196" s="21" t="s">
        <v>934</v>
      </c>
      <c r="L196" s="99" t="s">
        <v>930</v>
      </c>
      <c r="M196" s="21">
        <v>159</v>
      </c>
      <c r="N196" s="97">
        <v>43669</v>
      </c>
      <c r="O196" s="21" t="s">
        <v>1094</v>
      </c>
      <c r="P196" s="21" t="s">
        <v>865</v>
      </c>
      <c r="Q196" s="21" t="s">
        <v>865</v>
      </c>
      <c r="R196" s="21" t="s">
        <v>866</v>
      </c>
      <c r="S196" s="21" t="s">
        <v>866</v>
      </c>
      <c r="T196" s="21" t="s">
        <v>1008</v>
      </c>
      <c r="U196" s="21"/>
      <c r="V196" s="21"/>
      <c r="W196" s="21"/>
      <c r="X196" s="21"/>
      <c r="Y196" s="21"/>
      <c r="Z196" s="98"/>
      <c r="AA196" s="21"/>
      <c r="AB196" s="21"/>
    </row>
    <row r="197" spans="1:28" s="124" customFormat="1" ht="15" customHeight="1">
      <c r="A197" s="119" t="s">
        <v>14</v>
      </c>
      <c r="B197" s="32" t="s">
        <v>231</v>
      </c>
      <c r="C197" s="120" t="s">
        <v>154</v>
      </c>
      <c r="D197" s="158" t="s">
        <v>364</v>
      </c>
      <c r="E197" s="158" t="s">
        <v>569</v>
      </c>
      <c r="F197" s="32" t="s">
        <v>624</v>
      </c>
      <c r="G197" s="32" t="s">
        <v>641</v>
      </c>
      <c r="H197" s="118" t="s">
        <v>663</v>
      </c>
      <c r="I197" s="118">
        <v>3800000</v>
      </c>
      <c r="J197" s="121">
        <v>43555</v>
      </c>
      <c r="K197" s="21" t="s">
        <v>934</v>
      </c>
      <c r="L197" s="122" t="s">
        <v>930</v>
      </c>
      <c r="M197" s="118">
        <v>159</v>
      </c>
      <c r="N197" s="121">
        <v>43669</v>
      </c>
      <c r="O197" s="21" t="s">
        <v>1094</v>
      </c>
      <c r="P197" s="118" t="s">
        <v>865</v>
      </c>
      <c r="Q197" s="21" t="s">
        <v>865</v>
      </c>
      <c r="R197" s="21" t="s">
        <v>866</v>
      </c>
      <c r="S197" s="21" t="s">
        <v>866</v>
      </c>
      <c r="T197" s="118" t="s">
        <v>1008</v>
      </c>
      <c r="U197" s="118"/>
      <c r="V197" s="118"/>
      <c r="W197" s="118"/>
      <c r="X197" s="118"/>
      <c r="Y197" s="118"/>
      <c r="Z197" s="123"/>
      <c r="AA197" s="118"/>
      <c r="AB197" s="118"/>
    </row>
    <row r="198" spans="1:28" ht="15" customHeight="1">
      <c r="A198" s="19" t="s">
        <v>14</v>
      </c>
      <c r="B198" s="20" t="s">
        <v>231</v>
      </c>
      <c r="C198" s="3" t="s">
        <v>155</v>
      </c>
      <c r="D198" s="155" t="s">
        <v>365</v>
      </c>
      <c r="E198" s="155" t="s">
        <v>570</v>
      </c>
      <c r="F198" s="20" t="s">
        <v>627</v>
      </c>
      <c r="G198" s="20" t="s">
        <v>651</v>
      </c>
      <c r="H198" s="21" t="s">
        <v>663</v>
      </c>
      <c r="I198" s="21">
        <v>61.29</v>
      </c>
      <c r="J198" s="97">
        <v>43555</v>
      </c>
      <c r="K198" s="21" t="s">
        <v>934</v>
      </c>
      <c r="L198" s="99" t="s">
        <v>930</v>
      </c>
      <c r="M198" s="21">
        <v>159</v>
      </c>
      <c r="N198" s="97">
        <v>43669</v>
      </c>
      <c r="O198" s="21" t="s">
        <v>1094</v>
      </c>
      <c r="P198" s="21" t="s">
        <v>865</v>
      </c>
      <c r="Q198" s="21" t="s">
        <v>865</v>
      </c>
      <c r="R198" s="21" t="s">
        <v>866</v>
      </c>
      <c r="S198" s="21" t="s">
        <v>866</v>
      </c>
      <c r="T198" s="21" t="s">
        <v>1008</v>
      </c>
      <c r="U198" s="21" t="s">
        <v>1073</v>
      </c>
      <c r="V198" s="21"/>
      <c r="W198" s="21"/>
      <c r="X198" s="21"/>
      <c r="Y198" s="21"/>
      <c r="Z198" s="98"/>
      <c r="AA198" s="21"/>
      <c r="AB198" s="21"/>
    </row>
    <row r="199" spans="1:28" ht="15" customHeight="1">
      <c r="A199" s="19" t="s">
        <v>14</v>
      </c>
      <c r="B199" s="20" t="s">
        <v>240</v>
      </c>
      <c r="C199" s="3" t="s">
        <v>156</v>
      </c>
      <c r="D199" s="155" t="s">
        <v>366</v>
      </c>
      <c r="E199" s="155" t="s">
        <v>571</v>
      </c>
      <c r="F199" s="21" t="s">
        <v>633</v>
      </c>
      <c r="G199" s="22" t="s">
        <v>642</v>
      </c>
      <c r="H199" s="21" t="s">
        <v>663</v>
      </c>
      <c r="I199" s="21"/>
      <c r="J199" s="97">
        <v>43555</v>
      </c>
      <c r="K199" s="21"/>
      <c r="L199" s="21"/>
      <c r="M199" s="21"/>
      <c r="N199" s="21"/>
      <c r="O199" s="21"/>
      <c r="P199" s="21" t="s">
        <v>866</v>
      </c>
      <c r="Q199" s="21" t="s">
        <v>866</v>
      </c>
      <c r="R199" s="21" t="s">
        <v>866</v>
      </c>
      <c r="S199" s="21" t="s">
        <v>866</v>
      </c>
      <c r="T199" s="21"/>
      <c r="U199" s="21"/>
      <c r="V199" s="21"/>
      <c r="W199" s="21"/>
      <c r="X199" s="21"/>
      <c r="Y199" s="21"/>
      <c r="Z199" s="98"/>
      <c r="AA199" s="21"/>
      <c r="AB199" s="21"/>
    </row>
    <row r="200" spans="1:28" ht="15" customHeight="1">
      <c r="A200" s="19" t="s">
        <v>14</v>
      </c>
      <c r="B200" s="20" t="s">
        <v>240</v>
      </c>
      <c r="C200" s="3" t="s">
        <v>157</v>
      </c>
      <c r="D200" s="155" t="s">
        <v>367</v>
      </c>
      <c r="E200" s="155" t="s">
        <v>572</v>
      </c>
      <c r="F200" s="21" t="s">
        <v>633</v>
      </c>
      <c r="G200" s="22" t="s">
        <v>642</v>
      </c>
      <c r="H200" s="21" t="s">
        <v>663</v>
      </c>
      <c r="I200" s="21"/>
      <c r="J200" s="97">
        <v>43555</v>
      </c>
      <c r="K200" s="21"/>
      <c r="L200" s="21"/>
      <c r="M200" s="21"/>
      <c r="N200" s="21"/>
      <c r="O200" s="21"/>
      <c r="P200" s="21" t="s">
        <v>866</v>
      </c>
      <c r="Q200" s="21" t="s">
        <v>866</v>
      </c>
      <c r="R200" s="21" t="s">
        <v>866</v>
      </c>
      <c r="S200" s="21" t="s">
        <v>866</v>
      </c>
      <c r="T200" s="21"/>
      <c r="U200" s="21"/>
      <c r="V200" s="21"/>
      <c r="W200" s="21"/>
      <c r="X200" s="21"/>
      <c r="Y200" s="21"/>
      <c r="Z200" s="98"/>
      <c r="AA200" s="21"/>
      <c r="AB200" s="21"/>
    </row>
    <row r="201" spans="1:28" ht="15" customHeight="1">
      <c r="A201" s="19" t="s">
        <v>14</v>
      </c>
      <c r="B201" s="20" t="s">
        <v>240</v>
      </c>
      <c r="C201" s="3" t="s">
        <v>158</v>
      </c>
      <c r="D201" s="155" t="s">
        <v>368</v>
      </c>
      <c r="E201" s="155" t="s">
        <v>573</v>
      </c>
      <c r="F201" s="21" t="s">
        <v>633</v>
      </c>
      <c r="G201" s="22" t="s">
        <v>642</v>
      </c>
      <c r="H201" s="21" t="s">
        <v>663</v>
      </c>
      <c r="I201" s="21"/>
      <c r="J201" s="97">
        <v>43555</v>
      </c>
      <c r="K201" s="21"/>
      <c r="L201" s="21"/>
      <c r="M201" s="21"/>
      <c r="N201" s="21"/>
      <c r="O201" s="21"/>
      <c r="P201" s="21" t="s">
        <v>866</v>
      </c>
      <c r="Q201" s="21" t="s">
        <v>866</v>
      </c>
      <c r="R201" s="21" t="s">
        <v>866</v>
      </c>
      <c r="S201" s="21" t="s">
        <v>866</v>
      </c>
      <c r="T201" s="21"/>
      <c r="U201" s="21"/>
      <c r="V201" s="21"/>
      <c r="W201" s="21"/>
      <c r="X201" s="21"/>
      <c r="Y201" s="21"/>
      <c r="Z201" s="98"/>
      <c r="AA201" s="21"/>
      <c r="AB201" s="21"/>
    </row>
    <row r="202" spans="1:28" ht="15" customHeight="1">
      <c r="A202" s="19" t="s">
        <v>14</v>
      </c>
      <c r="B202" s="20" t="s">
        <v>240</v>
      </c>
      <c r="C202" s="3" t="s">
        <v>159</v>
      </c>
      <c r="D202" s="155" t="s">
        <v>369</v>
      </c>
      <c r="E202" s="155" t="s">
        <v>574</v>
      </c>
      <c r="F202" s="21" t="s">
        <v>633</v>
      </c>
      <c r="G202" s="22" t="s">
        <v>642</v>
      </c>
      <c r="H202" s="21" t="s">
        <v>663</v>
      </c>
      <c r="I202" s="21"/>
      <c r="J202" s="97">
        <v>43555</v>
      </c>
      <c r="K202" s="21"/>
      <c r="L202" s="21"/>
      <c r="M202" s="21"/>
      <c r="N202" s="21"/>
      <c r="O202" s="21"/>
      <c r="P202" s="21" t="s">
        <v>866</v>
      </c>
      <c r="Q202" s="21" t="s">
        <v>866</v>
      </c>
      <c r="R202" s="21" t="s">
        <v>866</v>
      </c>
      <c r="S202" s="21" t="s">
        <v>866</v>
      </c>
      <c r="T202" s="21"/>
      <c r="U202" s="21"/>
      <c r="V202" s="21"/>
      <c r="W202" s="21"/>
      <c r="X202" s="21"/>
      <c r="Y202" s="21"/>
      <c r="Z202" s="98"/>
      <c r="AA202" s="21"/>
      <c r="AB202" s="21"/>
    </row>
    <row r="203" spans="1:28" ht="15" customHeight="1">
      <c r="A203" s="19" t="s">
        <v>14</v>
      </c>
      <c r="B203" s="20" t="s">
        <v>240</v>
      </c>
      <c r="C203" s="3" t="s">
        <v>160</v>
      </c>
      <c r="D203" s="155" t="s">
        <v>370</v>
      </c>
      <c r="E203" s="155" t="s">
        <v>575</v>
      </c>
      <c r="F203" s="21" t="s">
        <v>633</v>
      </c>
      <c r="G203" s="22" t="s">
        <v>642</v>
      </c>
      <c r="H203" s="21" t="s">
        <v>663</v>
      </c>
      <c r="I203" s="21"/>
      <c r="J203" s="97">
        <v>43555</v>
      </c>
      <c r="K203" s="21"/>
      <c r="L203" s="21"/>
      <c r="M203" s="21"/>
      <c r="N203" s="21"/>
      <c r="O203" s="21"/>
      <c r="P203" s="21" t="s">
        <v>866</v>
      </c>
      <c r="Q203" s="21" t="s">
        <v>866</v>
      </c>
      <c r="R203" s="21" t="s">
        <v>866</v>
      </c>
      <c r="S203" s="21" t="s">
        <v>866</v>
      </c>
      <c r="T203" s="21"/>
      <c r="U203" s="21"/>
      <c r="V203" s="21"/>
      <c r="W203" s="21"/>
      <c r="X203" s="21"/>
      <c r="Y203" s="21"/>
      <c r="Z203" s="98"/>
      <c r="AA203" s="21"/>
      <c r="AB203" s="21"/>
    </row>
    <row r="204" spans="1:28" ht="15" customHeight="1">
      <c r="A204" s="19" t="s">
        <v>14</v>
      </c>
      <c r="B204" s="20" t="s">
        <v>240</v>
      </c>
      <c r="C204" s="3" t="s">
        <v>161</v>
      </c>
      <c r="D204" s="155" t="s">
        <v>371</v>
      </c>
      <c r="E204" s="155" t="s">
        <v>576</v>
      </c>
      <c r="F204" s="21" t="s">
        <v>633</v>
      </c>
      <c r="G204" s="22" t="s">
        <v>642</v>
      </c>
      <c r="H204" s="21" t="s">
        <v>663</v>
      </c>
      <c r="I204" s="21"/>
      <c r="J204" s="97">
        <v>43555</v>
      </c>
      <c r="K204" s="21"/>
      <c r="L204" s="21"/>
      <c r="M204" s="21"/>
      <c r="N204" s="21"/>
      <c r="O204" s="21"/>
      <c r="P204" s="21" t="s">
        <v>866</v>
      </c>
      <c r="Q204" s="21" t="s">
        <v>866</v>
      </c>
      <c r="R204" s="21" t="s">
        <v>866</v>
      </c>
      <c r="S204" s="21" t="s">
        <v>866</v>
      </c>
      <c r="T204" s="21"/>
      <c r="U204" s="21"/>
      <c r="V204" s="21"/>
      <c r="W204" s="21"/>
      <c r="X204" s="21"/>
      <c r="Y204" s="21"/>
      <c r="Z204" s="98"/>
      <c r="AA204" s="21"/>
      <c r="AB204" s="21"/>
    </row>
    <row r="205" spans="1:28" ht="15" customHeight="1">
      <c r="A205" s="19" t="s">
        <v>14</v>
      </c>
      <c r="B205" s="20" t="s">
        <v>240</v>
      </c>
      <c r="C205" s="3" t="s">
        <v>162</v>
      </c>
      <c r="D205" s="155" t="s">
        <v>372</v>
      </c>
      <c r="E205" s="155" t="s">
        <v>577</v>
      </c>
      <c r="F205" s="20" t="s">
        <v>624</v>
      </c>
      <c r="G205" s="20" t="s">
        <v>650</v>
      </c>
      <c r="H205" s="21" t="s">
        <v>663</v>
      </c>
      <c r="I205" s="21"/>
      <c r="J205" s="97">
        <v>43555</v>
      </c>
      <c r="K205" s="21"/>
      <c r="L205" s="21"/>
      <c r="M205" s="21"/>
      <c r="N205" s="21"/>
      <c r="O205" s="21"/>
      <c r="P205" s="21" t="s">
        <v>866</v>
      </c>
      <c r="Q205" s="21" t="s">
        <v>866</v>
      </c>
      <c r="R205" s="21" t="s">
        <v>866</v>
      </c>
      <c r="S205" s="21" t="s">
        <v>866</v>
      </c>
      <c r="T205" s="21"/>
      <c r="U205" s="21"/>
      <c r="V205" s="21"/>
      <c r="W205" s="21"/>
      <c r="X205" s="21"/>
      <c r="Y205" s="21"/>
      <c r="Z205" s="98"/>
      <c r="AA205" s="21"/>
      <c r="AB205" s="21"/>
    </row>
    <row r="206" spans="1:28" ht="15" customHeight="1">
      <c r="A206" s="19" t="s">
        <v>14</v>
      </c>
      <c r="B206" s="20" t="s">
        <v>240</v>
      </c>
      <c r="C206" s="3" t="s">
        <v>163</v>
      </c>
      <c r="D206" s="155" t="s">
        <v>373</v>
      </c>
      <c r="E206" s="155" t="s">
        <v>578</v>
      </c>
      <c r="F206" s="21" t="s">
        <v>633</v>
      </c>
      <c r="G206" s="22" t="s">
        <v>642</v>
      </c>
      <c r="H206" s="21" t="s">
        <v>663</v>
      </c>
      <c r="I206" s="21"/>
      <c r="J206" s="97">
        <v>43555</v>
      </c>
      <c r="K206" s="21"/>
      <c r="L206" s="21"/>
      <c r="M206" s="21"/>
      <c r="N206" s="21"/>
      <c r="O206" s="21"/>
      <c r="P206" s="21" t="s">
        <v>866</v>
      </c>
      <c r="Q206" s="21" t="s">
        <v>866</v>
      </c>
      <c r="R206" s="21" t="s">
        <v>866</v>
      </c>
      <c r="S206" s="21" t="s">
        <v>866</v>
      </c>
      <c r="T206" s="21"/>
      <c r="U206" s="21"/>
      <c r="V206" s="21"/>
      <c r="W206" s="21"/>
      <c r="X206" s="21"/>
      <c r="Y206" s="21"/>
      <c r="Z206" s="98"/>
      <c r="AA206" s="21"/>
      <c r="AB206" s="21"/>
    </row>
    <row r="207" spans="1:28" ht="15" customHeight="1">
      <c r="A207" s="19" t="s">
        <v>14</v>
      </c>
      <c r="B207" s="20" t="s">
        <v>240</v>
      </c>
      <c r="C207" s="3" t="s">
        <v>164</v>
      </c>
      <c r="D207" s="155" t="s">
        <v>374</v>
      </c>
      <c r="E207" s="155" t="s">
        <v>579</v>
      </c>
      <c r="F207" s="21" t="s">
        <v>633</v>
      </c>
      <c r="G207" s="22" t="s">
        <v>642</v>
      </c>
      <c r="H207" s="21" t="s">
        <v>663</v>
      </c>
      <c r="I207" s="21"/>
      <c r="J207" s="97">
        <v>43555</v>
      </c>
      <c r="K207" s="21"/>
      <c r="L207" s="21"/>
      <c r="M207" s="21"/>
      <c r="N207" s="21"/>
      <c r="O207" s="21"/>
      <c r="P207" s="21" t="s">
        <v>866</v>
      </c>
      <c r="Q207" s="21" t="s">
        <v>866</v>
      </c>
      <c r="R207" s="21" t="s">
        <v>866</v>
      </c>
      <c r="S207" s="21" t="s">
        <v>866</v>
      </c>
      <c r="T207" s="21"/>
      <c r="U207" s="21"/>
      <c r="V207" s="21"/>
      <c r="W207" s="21"/>
      <c r="X207" s="21"/>
      <c r="Y207" s="21"/>
      <c r="Z207" s="98"/>
      <c r="AA207" s="21"/>
      <c r="AB207" s="21"/>
    </row>
    <row r="208" spans="1:28" ht="15" customHeight="1">
      <c r="A208" s="19" t="s">
        <v>14</v>
      </c>
      <c r="B208" s="20" t="s">
        <v>240</v>
      </c>
      <c r="C208" s="3" t="s">
        <v>165</v>
      </c>
      <c r="D208" s="155" t="s">
        <v>375</v>
      </c>
      <c r="E208" s="155" t="s">
        <v>580</v>
      </c>
      <c r="F208" s="21" t="s">
        <v>633</v>
      </c>
      <c r="G208" s="22" t="s">
        <v>642</v>
      </c>
      <c r="H208" s="21" t="s">
        <v>663</v>
      </c>
      <c r="I208" s="21"/>
      <c r="J208" s="97">
        <v>43555</v>
      </c>
      <c r="K208" s="21"/>
      <c r="L208" s="21"/>
      <c r="M208" s="21"/>
      <c r="N208" s="21"/>
      <c r="O208" s="21"/>
      <c r="P208" s="21" t="s">
        <v>866</v>
      </c>
      <c r="Q208" s="21" t="s">
        <v>866</v>
      </c>
      <c r="R208" s="21" t="s">
        <v>866</v>
      </c>
      <c r="S208" s="21" t="s">
        <v>866</v>
      </c>
      <c r="T208" s="21"/>
      <c r="U208" s="21"/>
      <c r="V208" s="21"/>
      <c r="W208" s="21"/>
      <c r="X208" s="21"/>
      <c r="Y208" s="21"/>
      <c r="Z208" s="98"/>
      <c r="AA208" s="21"/>
      <c r="AB208" s="21"/>
    </row>
    <row r="209" spans="1:28" ht="15" customHeight="1">
      <c r="A209" s="19" t="s">
        <v>14</v>
      </c>
      <c r="B209" s="20" t="s">
        <v>240</v>
      </c>
      <c r="C209" s="3" t="s">
        <v>166</v>
      </c>
      <c r="D209" s="155" t="s">
        <v>376</v>
      </c>
      <c r="E209" s="155" t="s">
        <v>581</v>
      </c>
      <c r="F209" s="21" t="s">
        <v>633</v>
      </c>
      <c r="G209" s="22" t="s">
        <v>642</v>
      </c>
      <c r="H209" s="21" t="s">
        <v>663</v>
      </c>
      <c r="I209" s="21"/>
      <c r="J209" s="97">
        <v>43555</v>
      </c>
      <c r="K209" s="21"/>
      <c r="L209" s="21"/>
      <c r="M209" s="21"/>
      <c r="N209" s="21"/>
      <c r="O209" s="21"/>
      <c r="P209" s="21" t="s">
        <v>866</v>
      </c>
      <c r="Q209" s="21" t="s">
        <v>866</v>
      </c>
      <c r="R209" s="21" t="s">
        <v>866</v>
      </c>
      <c r="S209" s="21" t="s">
        <v>866</v>
      </c>
      <c r="T209" s="21"/>
      <c r="U209" s="21"/>
      <c r="V209" s="21"/>
      <c r="W209" s="21"/>
      <c r="X209" s="21"/>
      <c r="Y209" s="21"/>
      <c r="Z209" s="98"/>
      <c r="AA209" s="21"/>
      <c r="AB209" s="21"/>
    </row>
    <row r="210" spans="1:28" ht="15" customHeight="1">
      <c r="A210" s="19" t="s">
        <v>14</v>
      </c>
      <c r="B210" s="20" t="s">
        <v>240</v>
      </c>
      <c r="C210" s="3" t="s">
        <v>167</v>
      </c>
      <c r="D210" s="155" t="s">
        <v>377</v>
      </c>
      <c r="E210" s="155" t="s">
        <v>377</v>
      </c>
      <c r="F210" s="21" t="s">
        <v>624</v>
      </c>
      <c r="G210" s="20" t="s">
        <v>645</v>
      </c>
      <c r="H210" s="21" t="s">
        <v>663</v>
      </c>
      <c r="I210" s="125">
        <v>2276040</v>
      </c>
      <c r="J210" s="97">
        <v>43555</v>
      </c>
      <c r="K210" s="21" t="s">
        <v>934</v>
      </c>
      <c r="L210" s="99" t="s">
        <v>930</v>
      </c>
      <c r="M210" s="21" t="s">
        <v>1076</v>
      </c>
      <c r="N210" s="97">
        <v>43669</v>
      </c>
      <c r="O210" s="21" t="s">
        <v>1094</v>
      </c>
      <c r="P210" s="21" t="s">
        <v>865</v>
      </c>
      <c r="Q210" s="21" t="s">
        <v>865</v>
      </c>
      <c r="R210" s="21" t="s">
        <v>866</v>
      </c>
      <c r="S210" s="21" t="s">
        <v>866</v>
      </c>
      <c r="T210" s="21" t="s">
        <v>1008</v>
      </c>
      <c r="U210" s="21"/>
      <c r="V210" s="21"/>
      <c r="W210" s="21"/>
      <c r="X210" s="21"/>
      <c r="Y210" s="21"/>
      <c r="Z210" s="98"/>
      <c r="AA210" s="21"/>
      <c r="AB210" s="21"/>
    </row>
    <row r="211" spans="1:28" ht="15" customHeight="1">
      <c r="A211" s="19" t="s">
        <v>14</v>
      </c>
      <c r="B211" s="20" t="s">
        <v>240</v>
      </c>
      <c r="C211" s="3" t="s">
        <v>168</v>
      </c>
      <c r="D211" s="155" t="s">
        <v>378</v>
      </c>
      <c r="E211" s="155" t="s">
        <v>378</v>
      </c>
      <c r="F211" s="21" t="s">
        <v>624</v>
      </c>
      <c r="G211" s="20" t="s">
        <v>645</v>
      </c>
      <c r="H211" s="21" t="s">
        <v>663</v>
      </c>
      <c r="I211" s="21">
        <v>2276040</v>
      </c>
      <c r="J211" s="97">
        <v>43555</v>
      </c>
      <c r="K211" s="21" t="s">
        <v>934</v>
      </c>
      <c r="L211" s="99" t="s">
        <v>930</v>
      </c>
      <c r="M211" s="21" t="s">
        <v>1077</v>
      </c>
      <c r="N211" s="97">
        <v>43669</v>
      </c>
      <c r="O211" s="21" t="s">
        <v>1094</v>
      </c>
      <c r="P211" s="21" t="s">
        <v>865</v>
      </c>
      <c r="Q211" s="21" t="s">
        <v>865</v>
      </c>
      <c r="R211" s="21" t="s">
        <v>866</v>
      </c>
      <c r="S211" s="21" t="s">
        <v>866</v>
      </c>
      <c r="T211" s="21" t="s">
        <v>1008</v>
      </c>
      <c r="U211" s="21" t="s">
        <v>1027</v>
      </c>
      <c r="V211" s="21"/>
      <c r="W211" s="21"/>
      <c r="X211" s="21"/>
      <c r="Y211" s="21"/>
      <c r="Z211" s="98"/>
      <c r="AA211" s="21"/>
      <c r="AB211" s="21"/>
    </row>
    <row r="212" spans="1:28" ht="15" customHeight="1">
      <c r="A212" s="19" t="s">
        <v>14</v>
      </c>
      <c r="B212" s="20" t="s">
        <v>240</v>
      </c>
      <c r="C212" s="3" t="s">
        <v>169</v>
      </c>
      <c r="D212" s="155" t="s">
        <v>379</v>
      </c>
      <c r="E212" s="155" t="s">
        <v>379</v>
      </c>
      <c r="F212" s="21" t="s">
        <v>624</v>
      </c>
      <c r="G212" s="20" t="s">
        <v>645</v>
      </c>
      <c r="H212" s="21" t="s">
        <v>663</v>
      </c>
      <c r="I212" s="21">
        <v>8819000</v>
      </c>
      <c r="J212" s="97">
        <v>43555</v>
      </c>
      <c r="K212" s="21" t="s">
        <v>934</v>
      </c>
      <c r="L212" s="99" t="s">
        <v>930</v>
      </c>
      <c r="M212" s="21">
        <v>294</v>
      </c>
      <c r="N212" s="97">
        <v>43669</v>
      </c>
      <c r="O212" s="21" t="s">
        <v>1094</v>
      </c>
      <c r="P212" s="21" t="s">
        <v>865</v>
      </c>
      <c r="Q212" s="21" t="s">
        <v>865</v>
      </c>
      <c r="R212" s="21" t="s">
        <v>866</v>
      </c>
      <c r="S212" s="21" t="s">
        <v>866</v>
      </c>
      <c r="T212" s="21" t="s">
        <v>1008</v>
      </c>
      <c r="U212" s="21"/>
      <c r="V212" s="21"/>
      <c r="W212" s="21"/>
      <c r="X212" s="21"/>
      <c r="Y212" s="21"/>
      <c r="Z212" s="98"/>
      <c r="AA212" s="21"/>
      <c r="AB212" s="21"/>
    </row>
    <row r="213" spans="1:28" ht="15" customHeight="1">
      <c r="A213" s="19" t="s">
        <v>14</v>
      </c>
      <c r="B213" s="20" t="s">
        <v>240</v>
      </c>
      <c r="C213" s="3" t="s">
        <v>171</v>
      </c>
      <c r="D213" s="155" t="s">
        <v>381</v>
      </c>
      <c r="E213" s="155" t="s">
        <v>583</v>
      </c>
      <c r="F213" s="21" t="s">
        <v>624</v>
      </c>
      <c r="G213" s="20" t="s">
        <v>638</v>
      </c>
      <c r="H213" s="21" t="s">
        <v>663</v>
      </c>
      <c r="I213" s="142">
        <v>2986213.2</v>
      </c>
      <c r="J213" s="97">
        <v>43555</v>
      </c>
      <c r="K213" s="21" t="s">
        <v>934</v>
      </c>
      <c r="L213" s="99" t="s">
        <v>930</v>
      </c>
      <c r="M213" s="21">
        <v>127</v>
      </c>
      <c r="N213" s="97">
        <v>43669</v>
      </c>
      <c r="O213" s="21" t="s">
        <v>1094</v>
      </c>
      <c r="P213" s="21" t="s">
        <v>865</v>
      </c>
      <c r="Q213" s="21" t="s">
        <v>865</v>
      </c>
      <c r="R213" s="21" t="s">
        <v>866</v>
      </c>
      <c r="S213" s="21" t="s">
        <v>866</v>
      </c>
      <c r="T213" s="21" t="s">
        <v>1008</v>
      </c>
      <c r="U213" s="21"/>
      <c r="V213" s="21"/>
      <c r="W213" s="21"/>
      <c r="X213" s="21"/>
      <c r="Y213" s="21"/>
      <c r="Z213" s="98"/>
      <c r="AA213" s="21"/>
      <c r="AB213" s="21"/>
    </row>
    <row r="214" spans="1:28" ht="15" customHeight="1">
      <c r="A214" s="19" t="s">
        <v>14</v>
      </c>
      <c r="B214" s="20" t="s">
        <v>240</v>
      </c>
      <c r="C214" s="3" t="s">
        <v>172</v>
      </c>
      <c r="D214" s="155" t="s">
        <v>382</v>
      </c>
      <c r="E214" s="155" t="s">
        <v>584</v>
      </c>
      <c r="F214" s="21" t="s">
        <v>624</v>
      </c>
      <c r="G214" s="20" t="s">
        <v>638</v>
      </c>
      <c r="H214" s="21" t="s">
        <v>663</v>
      </c>
      <c r="I214" s="83">
        <v>2459348.1</v>
      </c>
      <c r="J214" s="97">
        <v>43555</v>
      </c>
      <c r="K214" s="21" t="s">
        <v>934</v>
      </c>
      <c r="L214" s="99" t="s">
        <v>930</v>
      </c>
      <c r="M214" s="21">
        <v>127</v>
      </c>
      <c r="N214" s="97">
        <v>43669</v>
      </c>
      <c r="O214" s="21" t="s">
        <v>1094</v>
      </c>
      <c r="P214" s="21" t="s">
        <v>865</v>
      </c>
      <c r="Q214" s="21" t="s">
        <v>865</v>
      </c>
      <c r="R214" s="21" t="s">
        <v>866</v>
      </c>
      <c r="S214" s="21" t="s">
        <v>866</v>
      </c>
      <c r="T214" s="21" t="s">
        <v>1008</v>
      </c>
      <c r="U214" s="21"/>
      <c r="V214" s="21"/>
      <c r="W214" s="21"/>
      <c r="X214" s="21"/>
      <c r="Y214" s="21"/>
      <c r="Z214" s="98"/>
      <c r="AA214" s="21"/>
      <c r="AB214" s="21"/>
    </row>
    <row r="215" spans="1:28" s="124" customFormat="1" ht="15" customHeight="1">
      <c r="A215" s="119" t="s">
        <v>14</v>
      </c>
      <c r="B215" s="32" t="s">
        <v>240</v>
      </c>
      <c r="C215" s="120" t="s">
        <v>173</v>
      </c>
      <c r="D215" s="158" t="s">
        <v>1121</v>
      </c>
      <c r="E215" s="158" t="s">
        <v>1121</v>
      </c>
      <c r="F215" s="118" t="s">
        <v>627</v>
      </c>
      <c r="G215" s="32" t="s">
        <v>627</v>
      </c>
      <c r="H215" s="118" t="s">
        <v>663</v>
      </c>
      <c r="I215" s="185">
        <f>I213/I214</f>
        <v>1.2142295757156134</v>
      </c>
      <c r="J215" s="121">
        <v>43555</v>
      </c>
      <c r="K215" s="21" t="s">
        <v>934</v>
      </c>
      <c r="L215" s="122" t="s">
        <v>930</v>
      </c>
      <c r="M215" s="118">
        <v>127</v>
      </c>
      <c r="N215" s="121">
        <v>43669</v>
      </c>
      <c r="O215" s="21" t="s">
        <v>1094</v>
      </c>
      <c r="P215" s="118" t="s">
        <v>865</v>
      </c>
      <c r="Q215" s="21" t="s">
        <v>865</v>
      </c>
      <c r="R215" s="21" t="s">
        <v>866</v>
      </c>
      <c r="S215" s="21" t="s">
        <v>866</v>
      </c>
      <c r="T215" s="118" t="s">
        <v>1008</v>
      </c>
      <c r="U215" s="118" t="s">
        <v>1096</v>
      </c>
      <c r="V215" s="118"/>
      <c r="W215" s="118"/>
      <c r="X215" s="118"/>
      <c r="Y215" s="118"/>
      <c r="Z215" s="123"/>
      <c r="AA215" s="118"/>
      <c r="AB215" s="118"/>
    </row>
    <row r="216" spans="1:28" ht="15" customHeight="1">
      <c r="A216" s="19" t="s">
        <v>14</v>
      </c>
      <c r="B216" s="20" t="s">
        <v>240</v>
      </c>
      <c r="C216" s="3" t="s">
        <v>174</v>
      </c>
      <c r="D216" s="155" t="s">
        <v>383</v>
      </c>
      <c r="E216" s="155" t="s">
        <v>585</v>
      </c>
      <c r="F216" s="21" t="s">
        <v>624</v>
      </c>
      <c r="G216" s="20" t="s">
        <v>645</v>
      </c>
      <c r="H216" s="21" t="s">
        <v>663</v>
      </c>
      <c r="I216" s="21">
        <v>10003000</v>
      </c>
      <c r="J216" s="97">
        <v>43555</v>
      </c>
      <c r="K216" s="21" t="s">
        <v>934</v>
      </c>
      <c r="L216" s="99" t="s">
        <v>930</v>
      </c>
      <c r="M216" s="21">
        <v>294</v>
      </c>
      <c r="N216" s="97">
        <v>43669</v>
      </c>
      <c r="O216" s="21" t="s">
        <v>1094</v>
      </c>
      <c r="P216" s="21" t="s">
        <v>865</v>
      </c>
      <c r="Q216" s="21" t="s">
        <v>865</v>
      </c>
      <c r="R216" s="21" t="s">
        <v>866</v>
      </c>
      <c r="S216" s="21" t="s">
        <v>866</v>
      </c>
      <c r="T216" s="21" t="s">
        <v>1008</v>
      </c>
      <c r="U216" s="21"/>
      <c r="V216" s="21"/>
      <c r="W216" s="21"/>
      <c r="X216" s="21"/>
      <c r="Y216" s="21"/>
      <c r="Z216" s="98"/>
      <c r="AA216" s="21"/>
      <c r="AB216" s="21"/>
    </row>
    <row r="217" spans="1:28" ht="15" customHeight="1">
      <c r="A217" s="19" t="s">
        <v>14</v>
      </c>
      <c r="B217" s="20" t="s">
        <v>240</v>
      </c>
      <c r="C217" s="3" t="s">
        <v>175</v>
      </c>
      <c r="D217" s="155" t="s">
        <v>384</v>
      </c>
      <c r="E217" s="158" t="s">
        <v>384</v>
      </c>
      <c r="F217" s="21" t="s">
        <v>624</v>
      </c>
      <c r="G217" s="20" t="s">
        <v>645</v>
      </c>
      <c r="H217" s="21" t="s">
        <v>663</v>
      </c>
      <c r="I217" s="21">
        <v>7890000</v>
      </c>
      <c r="J217" s="97">
        <v>43555</v>
      </c>
      <c r="K217" s="21" t="s">
        <v>934</v>
      </c>
      <c r="L217" s="99" t="s">
        <v>1082</v>
      </c>
      <c r="M217" s="21">
        <v>69</v>
      </c>
      <c r="N217" s="97">
        <v>43316</v>
      </c>
      <c r="O217" s="21" t="s">
        <v>1094</v>
      </c>
      <c r="P217" s="21" t="s">
        <v>865</v>
      </c>
      <c r="Q217" s="21" t="s">
        <v>865</v>
      </c>
      <c r="R217" s="21" t="s">
        <v>866</v>
      </c>
      <c r="S217" s="21" t="s">
        <v>866</v>
      </c>
      <c r="T217" s="21" t="s">
        <v>1008</v>
      </c>
      <c r="U217" s="21"/>
      <c r="V217" s="21"/>
      <c r="W217" s="21"/>
      <c r="X217" s="21"/>
      <c r="Y217" s="21"/>
      <c r="Z217" s="98"/>
      <c r="AA217" s="21"/>
      <c r="AB217" s="21"/>
    </row>
    <row r="218" spans="1:28" s="124" customFormat="1" ht="15" customHeight="1">
      <c r="A218" s="119" t="s">
        <v>14</v>
      </c>
      <c r="B218" s="32" t="s">
        <v>240</v>
      </c>
      <c r="C218" s="120" t="s">
        <v>176</v>
      </c>
      <c r="D218" s="158" t="s">
        <v>1122</v>
      </c>
      <c r="E218" s="158" t="s">
        <v>1122</v>
      </c>
      <c r="F218" s="118" t="s">
        <v>627</v>
      </c>
      <c r="G218" s="32" t="s">
        <v>627</v>
      </c>
      <c r="H218" s="118" t="s">
        <v>663</v>
      </c>
      <c r="I218" s="185">
        <f>I216/I217</f>
        <v>1.2678073510773131</v>
      </c>
      <c r="J218" s="121">
        <v>43555</v>
      </c>
      <c r="K218" s="21" t="s">
        <v>934</v>
      </c>
      <c r="L218" s="122" t="s">
        <v>1090</v>
      </c>
      <c r="M218" s="118" t="s">
        <v>1083</v>
      </c>
      <c r="N218" s="121" t="s">
        <v>1089</v>
      </c>
      <c r="O218" s="21" t="s">
        <v>1094</v>
      </c>
      <c r="P218" s="118" t="s">
        <v>865</v>
      </c>
      <c r="Q218" s="21" t="s">
        <v>865</v>
      </c>
      <c r="R218" s="21" t="s">
        <v>866</v>
      </c>
      <c r="S218" s="21" t="s">
        <v>866</v>
      </c>
      <c r="T218" s="118" t="s">
        <v>1008</v>
      </c>
      <c r="U218" s="118" t="s">
        <v>1084</v>
      </c>
      <c r="V218" s="118"/>
      <c r="W218" s="118"/>
      <c r="X218" s="118"/>
      <c r="Y218" s="118"/>
      <c r="Z218" s="123"/>
      <c r="AA218" s="118"/>
      <c r="AB218" s="118"/>
    </row>
    <row r="219" spans="1:28" ht="15" customHeight="1">
      <c r="A219" s="19" t="s">
        <v>14</v>
      </c>
      <c r="B219" s="20" t="s">
        <v>241</v>
      </c>
      <c r="C219" s="3" t="s">
        <v>194</v>
      </c>
      <c r="D219" s="155" t="s">
        <v>401</v>
      </c>
      <c r="E219" s="155" t="s">
        <v>598</v>
      </c>
      <c r="F219" s="21" t="s">
        <v>633</v>
      </c>
      <c r="G219" s="22" t="s">
        <v>642</v>
      </c>
      <c r="H219" s="21" t="s">
        <v>663</v>
      </c>
      <c r="I219" s="21"/>
      <c r="J219" s="97">
        <v>43555</v>
      </c>
      <c r="K219" s="21"/>
      <c r="L219" s="21"/>
      <c r="M219" s="21"/>
      <c r="N219" s="21"/>
      <c r="O219" s="21"/>
      <c r="P219" s="21" t="s">
        <v>866</v>
      </c>
      <c r="Q219" s="21" t="s">
        <v>866</v>
      </c>
      <c r="R219" s="21" t="s">
        <v>866</v>
      </c>
      <c r="S219" s="21" t="s">
        <v>866</v>
      </c>
      <c r="T219" s="21"/>
      <c r="U219" s="21"/>
      <c r="V219" s="21"/>
      <c r="W219" s="21"/>
      <c r="X219" s="21"/>
      <c r="Y219" s="21"/>
      <c r="Z219" s="98"/>
      <c r="AA219" s="21"/>
      <c r="AB219" s="21"/>
    </row>
    <row r="220" spans="1:28" ht="15" customHeight="1">
      <c r="A220" s="19" t="s">
        <v>14</v>
      </c>
      <c r="B220" s="20" t="s">
        <v>241</v>
      </c>
      <c r="C220" s="3" t="s">
        <v>198</v>
      </c>
      <c r="D220" s="155" t="s">
        <v>405</v>
      </c>
      <c r="E220" s="155" t="s">
        <v>600</v>
      </c>
      <c r="F220" s="20" t="s">
        <v>627</v>
      </c>
      <c r="G220" s="20" t="s">
        <v>629</v>
      </c>
      <c r="H220" s="21" t="s">
        <v>663</v>
      </c>
      <c r="I220" s="21">
        <v>2.86</v>
      </c>
      <c r="J220" s="97">
        <v>43555</v>
      </c>
      <c r="K220" s="21" t="s">
        <v>934</v>
      </c>
      <c r="L220" s="99" t="s">
        <v>930</v>
      </c>
      <c r="M220" s="21" t="s">
        <v>1079</v>
      </c>
      <c r="N220" s="97">
        <v>43669</v>
      </c>
      <c r="O220" s="21" t="s">
        <v>1094</v>
      </c>
      <c r="P220" s="21" t="s">
        <v>865</v>
      </c>
      <c r="Q220" s="21" t="s">
        <v>865</v>
      </c>
      <c r="R220" s="21" t="s">
        <v>866</v>
      </c>
      <c r="S220" s="21" t="s">
        <v>866</v>
      </c>
      <c r="T220" s="118" t="s">
        <v>1008</v>
      </c>
      <c r="U220" s="21"/>
      <c r="V220" s="21"/>
      <c r="W220" s="21"/>
      <c r="X220" s="21"/>
      <c r="Y220" s="21"/>
      <c r="Z220" s="98"/>
      <c r="AA220" s="21"/>
      <c r="AB220" s="21"/>
    </row>
    <row r="221" spans="1:28" ht="15" customHeight="1">
      <c r="A221" s="19" t="s">
        <v>14</v>
      </c>
      <c r="B221" s="20" t="s">
        <v>233</v>
      </c>
      <c r="C221" s="3" t="s">
        <v>207</v>
      </c>
      <c r="D221" s="155" t="s">
        <v>414</v>
      </c>
      <c r="E221" s="155" t="s">
        <v>603</v>
      </c>
      <c r="F221" s="20" t="s">
        <v>633</v>
      </c>
      <c r="G221" s="22" t="s">
        <v>642</v>
      </c>
      <c r="H221" s="21" t="s">
        <v>663</v>
      </c>
      <c r="I221" s="21" t="s">
        <v>655</v>
      </c>
      <c r="J221" s="97">
        <v>43555</v>
      </c>
      <c r="K221" s="21" t="s">
        <v>934</v>
      </c>
      <c r="L221" s="99" t="s">
        <v>930</v>
      </c>
      <c r="M221" s="21">
        <v>151</v>
      </c>
      <c r="N221" s="97">
        <v>43669</v>
      </c>
      <c r="O221" s="21" t="s">
        <v>1028</v>
      </c>
      <c r="P221" s="21" t="s">
        <v>866</v>
      </c>
      <c r="Q221" s="21" t="s">
        <v>865</v>
      </c>
      <c r="R221" s="21" t="s">
        <v>866</v>
      </c>
      <c r="S221" s="21" t="s">
        <v>866</v>
      </c>
      <c r="T221" s="21" t="s">
        <v>1008</v>
      </c>
      <c r="U221" s="21"/>
      <c r="V221" s="21"/>
      <c r="W221" s="21"/>
      <c r="X221" s="21"/>
      <c r="Y221" s="21"/>
      <c r="Z221" s="98"/>
      <c r="AA221" s="21"/>
      <c r="AB221" s="21"/>
    </row>
    <row r="222" spans="1:28" ht="15" customHeight="1">
      <c r="A222" s="19" t="s">
        <v>14</v>
      </c>
      <c r="B222" s="20" t="s">
        <v>233</v>
      </c>
      <c r="C222" s="3" t="s">
        <v>208</v>
      </c>
      <c r="D222" s="155" t="s">
        <v>415</v>
      </c>
      <c r="E222" s="155" t="s">
        <v>604</v>
      </c>
      <c r="F222" s="21" t="s">
        <v>633</v>
      </c>
      <c r="G222" s="22" t="s">
        <v>642</v>
      </c>
      <c r="H222" s="21" t="s">
        <v>663</v>
      </c>
      <c r="I222" s="21"/>
      <c r="J222" s="97">
        <v>43555</v>
      </c>
      <c r="K222" s="21"/>
      <c r="L222" s="21"/>
      <c r="M222" s="21"/>
      <c r="N222" s="21"/>
      <c r="O222" s="21"/>
      <c r="P222" s="21" t="s">
        <v>866</v>
      </c>
      <c r="Q222" s="21" t="s">
        <v>866</v>
      </c>
      <c r="R222" s="21" t="s">
        <v>866</v>
      </c>
      <c r="S222" s="21" t="s">
        <v>866</v>
      </c>
      <c r="T222" s="21"/>
      <c r="U222" s="21"/>
      <c r="V222" s="21"/>
      <c r="W222" s="21"/>
      <c r="X222" s="21"/>
      <c r="Y222" s="21"/>
      <c r="Z222" s="98"/>
      <c r="AA222" s="21"/>
      <c r="AB222" s="21"/>
    </row>
    <row r="223" spans="1:28" ht="15" customHeight="1">
      <c r="A223" s="19" t="s">
        <v>14</v>
      </c>
      <c r="B223" s="20" t="s">
        <v>233</v>
      </c>
      <c r="C223" s="3" t="s">
        <v>209</v>
      </c>
      <c r="D223" s="155" t="s">
        <v>416</v>
      </c>
      <c r="E223" s="155" t="s">
        <v>605</v>
      </c>
      <c r="F223" s="21" t="s">
        <v>633</v>
      </c>
      <c r="G223" s="22" t="s">
        <v>642</v>
      </c>
      <c r="H223" s="21" t="s">
        <v>663</v>
      </c>
      <c r="I223" s="21"/>
      <c r="J223" s="97">
        <v>43555</v>
      </c>
      <c r="K223" s="21"/>
      <c r="L223" s="21"/>
      <c r="M223" s="21"/>
      <c r="N223" s="21"/>
      <c r="O223" s="21"/>
      <c r="P223" s="21" t="s">
        <v>866</v>
      </c>
      <c r="Q223" s="21" t="s">
        <v>866</v>
      </c>
      <c r="R223" s="21" t="s">
        <v>866</v>
      </c>
      <c r="S223" s="21" t="s">
        <v>866</v>
      </c>
      <c r="T223" s="21"/>
      <c r="U223" s="21"/>
      <c r="V223" s="21"/>
      <c r="W223" s="21"/>
      <c r="X223" s="21"/>
      <c r="Y223" s="21"/>
      <c r="Z223" s="98"/>
      <c r="AA223" s="21"/>
      <c r="AB223" s="21"/>
    </row>
    <row r="224" spans="1:28" ht="15" customHeight="1">
      <c r="A224" s="19" t="s">
        <v>14</v>
      </c>
      <c r="B224" s="20" t="s">
        <v>233</v>
      </c>
      <c r="C224" s="3" t="s">
        <v>210</v>
      </c>
      <c r="D224" s="155" t="s">
        <v>417</v>
      </c>
      <c r="E224" s="155" t="s">
        <v>606</v>
      </c>
      <c r="F224" s="21" t="s">
        <v>633</v>
      </c>
      <c r="G224" s="22" t="s">
        <v>642</v>
      </c>
      <c r="H224" s="21" t="s">
        <v>663</v>
      </c>
      <c r="I224" s="21"/>
      <c r="J224" s="97">
        <v>43555</v>
      </c>
      <c r="K224" s="21"/>
      <c r="L224" s="21"/>
      <c r="M224" s="21"/>
      <c r="N224" s="21"/>
      <c r="O224" s="21"/>
      <c r="P224" s="21" t="s">
        <v>866</v>
      </c>
      <c r="Q224" s="21" t="s">
        <v>866</v>
      </c>
      <c r="R224" s="21" t="s">
        <v>866</v>
      </c>
      <c r="S224" s="21" t="s">
        <v>866</v>
      </c>
      <c r="T224" s="21"/>
      <c r="U224" s="21"/>
      <c r="V224" s="21"/>
      <c r="W224" s="21"/>
      <c r="X224" s="21"/>
      <c r="Y224" s="21"/>
      <c r="Z224" s="98"/>
      <c r="AA224" s="21"/>
      <c r="AB224" s="21"/>
    </row>
    <row r="225" spans="1:28" ht="15" customHeight="1">
      <c r="A225" s="19" t="s">
        <v>14</v>
      </c>
      <c r="B225" s="20" t="s">
        <v>233</v>
      </c>
      <c r="C225" s="3" t="s">
        <v>211</v>
      </c>
      <c r="D225" s="155" t="s">
        <v>418</v>
      </c>
      <c r="E225" s="155" t="s">
        <v>607</v>
      </c>
      <c r="F225" s="21" t="s">
        <v>633</v>
      </c>
      <c r="G225" s="22" t="s">
        <v>642</v>
      </c>
      <c r="H225" s="21" t="s">
        <v>663</v>
      </c>
      <c r="I225" s="21"/>
      <c r="J225" s="97">
        <v>43555</v>
      </c>
      <c r="K225" s="21"/>
      <c r="L225" s="21"/>
      <c r="M225" s="21"/>
      <c r="N225" s="21"/>
      <c r="O225" s="21"/>
      <c r="P225" s="21" t="s">
        <v>866</v>
      </c>
      <c r="Q225" s="21" t="s">
        <v>866</v>
      </c>
      <c r="R225" s="21" t="s">
        <v>866</v>
      </c>
      <c r="S225" s="21" t="s">
        <v>866</v>
      </c>
      <c r="T225" s="21"/>
      <c r="U225" s="21"/>
      <c r="V225" s="21"/>
      <c r="W225" s="21"/>
      <c r="X225" s="21"/>
      <c r="Y225" s="21"/>
      <c r="Z225" s="98"/>
      <c r="AA225" s="21"/>
      <c r="AB225" s="21"/>
    </row>
    <row r="226" spans="1:28" ht="15" customHeight="1">
      <c r="A226" s="19" t="s">
        <v>14</v>
      </c>
      <c r="B226" s="20" t="s">
        <v>233</v>
      </c>
      <c r="C226" s="3" t="s">
        <v>212</v>
      </c>
      <c r="D226" s="155" t="s">
        <v>419</v>
      </c>
      <c r="E226" s="155" t="s">
        <v>608</v>
      </c>
      <c r="F226" s="21" t="s">
        <v>633</v>
      </c>
      <c r="G226" s="22" t="s">
        <v>642</v>
      </c>
      <c r="H226" s="21" t="s">
        <v>663</v>
      </c>
      <c r="I226" s="21"/>
      <c r="J226" s="97">
        <v>43555</v>
      </c>
      <c r="K226" s="21"/>
      <c r="L226" s="21"/>
      <c r="M226" s="21"/>
      <c r="N226" s="21"/>
      <c r="O226" s="21"/>
      <c r="P226" s="21" t="s">
        <v>866</v>
      </c>
      <c r="Q226" s="21" t="s">
        <v>866</v>
      </c>
      <c r="R226" s="21" t="s">
        <v>866</v>
      </c>
      <c r="S226" s="21" t="s">
        <v>866</v>
      </c>
      <c r="T226" s="21"/>
      <c r="U226" s="21"/>
      <c r="V226" s="21"/>
      <c r="W226" s="21"/>
      <c r="X226" s="21"/>
      <c r="Y226" s="21"/>
      <c r="Z226" s="98"/>
      <c r="AA226" s="21"/>
      <c r="AB226" s="21"/>
    </row>
    <row r="227" spans="1:28" ht="15" customHeight="1">
      <c r="A227" s="19" t="s">
        <v>14</v>
      </c>
      <c r="B227" s="20" t="s">
        <v>233</v>
      </c>
      <c r="C227" s="3" t="s">
        <v>213</v>
      </c>
      <c r="D227" s="155" t="s">
        <v>420</v>
      </c>
      <c r="E227" s="155" t="s">
        <v>609</v>
      </c>
      <c r="F227" s="21" t="s">
        <v>633</v>
      </c>
      <c r="G227" s="22" t="s">
        <v>642</v>
      </c>
      <c r="H227" s="21" t="s">
        <v>663</v>
      </c>
      <c r="I227" s="21"/>
      <c r="J227" s="97">
        <v>43555</v>
      </c>
      <c r="K227" s="21"/>
      <c r="L227" s="21"/>
      <c r="M227" s="21"/>
      <c r="N227" s="21"/>
      <c r="O227" s="21"/>
      <c r="P227" s="21" t="s">
        <v>866</v>
      </c>
      <c r="Q227" s="21" t="s">
        <v>866</v>
      </c>
      <c r="R227" s="21" t="s">
        <v>866</v>
      </c>
      <c r="S227" s="21" t="s">
        <v>866</v>
      </c>
      <c r="T227" s="21"/>
      <c r="U227" s="21"/>
      <c r="V227" s="21"/>
      <c r="W227" s="21"/>
      <c r="X227" s="21"/>
      <c r="Y227" s="21"/>
      <c r="Z227" s="98"/>
      <c r="AA227" s="21"/>
      <c r="AB227" s="21"/>
    </row>
    <row r="228" spans="1:28" ht="15" customHeight="1">
      <c r="A228" s="19" t="s">
        <v>14</v>
      </c>
      <c r="B228" s="20" t="s">
        <v>233</v>
      </c>
      <c r="C228" s="3" t="s">
        <v>214</v>
      </c>
      <c r="D228" s="155" t="s">
        <v>421</v>
      </c>
      <c r="E228" s="155" t="s">
        <v>610</v>
      </c>
      <c r="F228" s="21" t="s">
        <v>633</v>
      </c>
      <c r="G228" s="22" t="s">
        <v>642</v>
      </c>
      <c r="H228" s="21" t="s">
        <v>663</v>
      </c>
      <c r="I228" s="21"/>
      <c r="J228" s="97">
        <v>43555</v>
      </c>
      <c r="K228" s="21"/>
      <c r="L228" s="21"/>
      <c r="M228" s="21"/>
      <c r="N228" s="21"/>
      <c r="O228" s="21"/>
      <c r="P228" s="21" t="s">
        <v>866</v>
      </c>
      <c r="Q228" s="21" t="s">
        <v>866</v>
      </c>
      <c r="R228" s="21" t="s">
        <v>866</v>
      </c>
      <c r="S228" s="21" t="s">
        <v>866</v>
      </c>
      <c r="T228" s="21"/>
      <c r="U228" s="21"/>
      <c r="V228" s="21"/>
      <c r="W228" s="21"/>
      <c r="X228" s="21"/>
      <c r="Y228" s="21"/>
      <c r="Z228" s="98"/>
      <c r="AA228" s="21"/>
      <c r="AB228" s="21"/>
    </row>
    <row r="229" spans="1:28" ht="15" customHeight="1">
      <c r="A229" s="19" t="s">
        <v>14</v>
      </c>
      <c r="B229" s="20" t="s">
        <v>233</v>
      </c>
      <c r="C229" s="3" t="s">
        <v>215</v>
      </c>
      <c r="D229" s="155" t="s">
        <v>422</v>
      </c>
      <c r="E229" s="155" t="s">
        <v>611</v>
      </c>
      <c r="F229" s="21" t="s">
        <v>633</v>
      </c>
      <c r="G229" s="22" t="s">
        <v>642</v>
      </c>
      <c r="H229" s="21" t="s">
        <v>663</v>
      </c>
      <c r="I229" s="21"/>
      <c r="J229" s="97">
        <v>43555</v>
      </c>
      <c r="K229" s="21"/>
      <c r="L229" s="21"/>
      <c r="M229" s="21"/>
      <c r="N229" s="21"/>
      <c r="O229" s="21"/>
      <c r="P229" s="21" t="s">
        <v>866</v>
      </c>
      <c r="Q229" s="21" t="s">
        <v>866</v>
      </c>
      <c r="R229" s="21" t="s">
        <v>866</v>
      </c>
      <c r="S229" s="21" t="s">
        <v>866</v>
      </c>
      <c r="T229" s="21"/>
      <c r="U229" s="21"/>
      <c r="V229" s="21"/>
      <c r="W229" s="21"/>
      <c r="X229" s="21"/>
      <c r="Y229" s="21"/>
      <c r="Z229" s="98"/>
      <c r="AA229" s="21"/>
      <c r="AB229" s="21"/>
    </row>
    <row r="230" spans="1:28" ht="15" customHeight="1">
      <c r="A230" s="19" t="s">
        <v>14</v>
      </c>
      <c r="B230" s="20" t="s">
        <v>233</v>
      </c>
      <c r="C230" s="3" t="s">
        <v>216</v>
      </c>
      <c r="D230" s="155" t="s">
        <v>423</v>
      </c>
      <c r="E230" s="155" t="s">
        <v>612</v>
      </c>
      <c r="F230" s="21" t="s">
        <v>633</v>
      </c>
      <c r="G230" s="22" t="s">
        <v>642</v>
      </c>
      <c r="H230" s="21" t="s">
        <v>663</v>
      </c>
      <c r="I230" s="21" t="s">
        <v>655</v>
      </c>
      <c r="J230" s="97">
        <v>43555</v>
      </c>
      <c r="K230" s="21" t="s">
        <v>934</v>
      </c>
      <c r="L230" s="99" t="s">
        <v>930</v>
      </c>
      <c r="M230" s="21">
        <v>297</v>
      </c>
      <c r="N230" s="97">
        <v>43669</v>
      </c>
      <c r="O230" s="105" t="s">
        <v>1056</v>
      </c>
      <c r="P230" s="21" t="s">
        <v>866</v>
      </c>
      <c r="Q230" s="21" t="s">
        <v>865</v>
      </c>
      <c r="R230" s="21" t="s">
        <v>866</v>
      </c>
      <c r="S230" s="21" t="s">
        <v>866</v>
      </c>
      <c r="T230" s="21" t="s">
        <v>1008</v>
      </c>
      <c r="U230" s="21"/>
      <c r="V230" s="21"/>
      <c r="W230" s="21"/>
      <c r="X230" s="21"/>
      <c r="Y230" s="21"/>
      <c r="Z230" s="98"/>
      <c r="AA230" s="21"/>
      <c r="AB230" s="21"/>
    </row>
    <row r="231" spans="1:28" ht="15" customHeight="1">
      <c r="A231" s="19" t="s">
        <v>14</v>
      </c>
      <c r="B231" s="20" t="s">
        <v>233</v>
      </c>
      <c r="C231" s="3" t="s">
        <v>217</v>
      </c>
      <c r="D231" s="155" t="s">
        <v>424</v>
      </c>
      <c r="E231" s="155" t="s">
        <v>613</v>
      </c>
      <c r="F231" s="21" t="s">
        <v>633</v>
      </c>
      <c r="G231" s="22" t="s">
        <v>642</v>
      </c>
      <c r="H231" s="21" t="s">
        <v>663</v>
      </c>
      <c r="I231" s="21" t="s">
        <v>655</v>
      </c>
      <c r="J231" s="97">
        <v>43555</v>
      </c>
      <c r="K231" s="21" t="s">
        <v>934</v>
      </c>
      <c r="L231" s="99" t="s">
        <v>930</v>
      </c>
      <c r="M231" s="21">
        <v>20</v>
      </c>
      <c r="N231" s="97">
        <v>43669</v>
      </c>
      <c r="O231" s="21" t="s">
        <v>997</v>
      </c>
      <c r="P231" s="21" t="s">
        <v>866</v>
      </c>
      <c r="Q231" s="21" t="s">
        <v>865</v>
      </c>
      <c r="R231" s="21" t="s">
        <v>866</v>
      </c>
      <c r="S231" s="21" t="s">
        <v>866</v>
      </c>
      <c r="T231" s="21" t="s">
        <v>1008</v>
      </c>
      <c r="U231" s="21"/>
      <c r="V231" s="21"/>
      <c r="W231" s="21"/>
      <c r="X231" s="21"/>
      <c r="Y231" s="21"/>
      <c r="Z231" s="98"/>
      <c r="AA231" s="21"/>
      <c r="AB231" s="21"/>
    </row>
    <row r="232" spans="1:28" ht="15" customHeight="1">
      <c r="A232" s="19" t="s">
        <v>14</v>
      </c>
      <c r="B232" s="20" t="s">
        <v>233</v>
      </c>
      <c r="C232" s="3" t="s">
        <v>218</v>
      </c>
      <c r="D232" s="155" t="s">
        <v>425</v>
      </c>
      <c r="E232" s="155" t="s">
        <v>614</v>
      </c>
      <c r="F232" s="21" t="s">
        <v>633</v>
      </c>
      <c r="G232" s="22" t="s">
        <v>642</v>
      </c>
      <c r="H232" s="21" t="s">
        <v>663</v>
      </c>
      <c r="I232" s="21" t="s">
        <v>655</v>
      </c>
      <c r="J232" s="97">
        <v>43555</v>
      </c>
      <c r="K232" s="21" t="s">
        <v>934</v>
      </c>
      <c r="L232" s="99" t="s">
        <v>930</v>
      </c>
      <c r="M232" s="21">
        <v>15</v>
      </c>
      <c r="N232" s="97">
        <v>43669</v>
      </c>
      <c r="O232" s="21" t="s">
        <v>929</v>
      </c>
      <c r="P232" s="21" t="s">
        <v>866</v>
      </c>
      <c r="Q232" s="21" t="s">
        <v>865</v>
      </c>
      <c r="R232" s="21" t="s">
        <v>866</v>
      </c>
      <c r="S232" s="21" t="s">
        <v>866</v>
      </c>
      <c r="T232" s="21" t="s">
        <v>1008</v>
      </c>
      <c r="U232" s="21"/>
      <c r="V232" s="21"/>
      <c r="W232" s="21"/>
      <c r="X232" s="21"/>
      <c r="Y232" s="21"/>
      <c r="Z232" s="98"/>
      <c r="AA232" s="21"/>
      <c r="AB232" s="21"/>
    </row>
    <row r="233" spans="1:28" ht="15" customHeight="1">
      <c r="A233" s="19" t="s">
        <v>14</v>
      </c>
      <c r="B233" s="20" t="s">
        <v>233</v>
      </c>
      <c r="C233" s="3" t="s">
        <v>219</v>
      </c>
      <c r="D233" s="155" t="s">
        <v>426</v>
      </c>
      <c r="E233" s="155" t="s">
        <v>615</v>
      </c>
      <c r="F233" s="21" t="s">
        <v>633</v>
      </c>
      <c r="G233" s="22" t="s">
        <v>642</v>
      </c>
      <c r="H233" s="21" t="s">
        <v>663</v>
      </c>
      <c r="I233" s="21" t="s">
        <v>655</v>
      </c>
      <c r="J233" s="97">
        <v>43555</v>
      </c>
      <c r="K233" s="21" t="s">
        <v>934</v>
      </c>
      <c r="L233" s="99" t="s">
        <v>930</v>
      </c>
      <c r="M233" s="21">
        <v>292</v>
      </c>
      <c r="N233" s="97">
        <v>43669</v>
      </c>
      <c r="O233" s="21" t="s">
        <v>1004</v>
      </c>
      <c r="P233" s="21" t="s">
        <v>866</v>
      </c>
      <c r="Q233" s="21" t="s">
        <v>865</v>
      </c>
      <c r="R233" s="21" t="s">
        <v>866</v>
      </c>
      <c r="S233" s="21" t="s">
        <v>866</v>
      </c>
      <c r="T233" s="21" t="s">
        <v>1008</v>
      </c>
      <c r="U233" s="21"/>
      <c r="V233" s="21"/>
      <c r="W233" s="21"/>
      <c r="X233" s="21"/>
      <c r="Y233" s="21"/>
      <c r="Z233" s="98"/>
      <c r="AA233" s="21"/>
      <c r="AB233" s="21"/>
    </row>
    <row r="234" spans="1:28" ht="15" customHeight="1">
      <c r="A234" s="19" t="s">
        <v>14</v>
      </c>
      <c r="B234" s="20" t="s">
        <v>233</v>
      </c>
      <c r="C234" s="3" t="s">
        <v>220</v>
      </c>
      <c r="D234" s="155" t="s">
        <v>427</v>
      </c>
      <c r="E234" s="155" t="s">
        <v>616</v>
      </c>
      <c r="F234" s="21" t="s">
        <v>633</v>
      </c>
      <c r="G234" s="22" t="s">
        <v>642</v>
      </c>
      <c r="H234" s="21" t="s">
        <v>663</v>
      </c>
      <c r="I234" s="21" t="s">
        <v>655</v>
      </c>
      <c r="J234" s="97">
        <v>43555</v>
      </c>
      <c r="K234" s="21" t="s">
        <v>934</v>
      </c>
      <c r="L234" s="99" t="s">
        <v>930</v>
      </c>
      <c r="M234" s="21" t="s">
        <v>1031</v>
      </c>
      <c r="N234" s="97">
        <v>43669</v>
      </c>
      <c r="O234" s="21" t="s">
        <v>1030</v>
      </c>
      <c r="P234" s="21" t="s">
        <v>866</v>
      </c>
      <c r="Q234" s="21" t="s">
        <v>865</v>
      </c>
      <c r="R234" s="21" t="s">
        <v>866</v>
      </c>
      <c r="S234" s="21" t="s">
        <v>866</v>
      </c>
      <c r="T234" s="21" t="s">
        <v>1008</v>
      </c>
      <c r="U234" s="21"/>
      <c r="V234" s="21"/>
      <c r="W234" s="21"/>
      <c r="X234" s="21"/>
      <c r="Y234" s="21"/>
      <c r="Z234" s="98"/>
      <c r="AA234" s="21"/>
      <c r="AB234" s="21"/>
    </row>
    <row r="235" spans="1:28" ht="15" customHeight="1">
      <c r="A235" s="19" t="s">
        <v>14</v>
      </c>
      <c r="B235" s="20" t="s">
        <v>233</v>
      </c>
      <c r="C235" s="3" t="s">
        <v>221</v>
      </c>
      <c r="D235" s="155" t="s">
        <v>428</v>
      </c>
      <c r="E235" s="155" t="s">
        <v>617</v>
      </c>
      <c r="F235" s="21" t="s">
        <v>633</v>
      </c>
      <c r="G235" s="22" t="s">
        <v>642</v>
      </c>
      <c r="H235" s="21" t="s">
        <v>663</v>
      </c>
      <c r="I235" s="21" t="s">
        <v>655</v>
      </c>
      <c r="J235" s="97">
        <v>43555</v>
      </c>
      <c r="K235" s="21" t="s">
        <v>934</v>
      </c>
      <c r="L235" s="99" t="s">
        <v>930</v>
      </c>
      <c r="M235" s="21" t="s">
        <v>1033</v>
      </c>
      <c r="N235" s="97">
        <v>43669</v>
      </c>
      <c r="O235" s="105" t="s">
        <v>1032</v>
      </c>
      <c r="P235" s="21" t="s">
        <v>866</v>
      </c>
      <c r="Q235" s="21" t="s">
        <v>865</v>
      </c>
      <c r="R235" s="21" t="s">
        <v>866</v>
      </c>
      <c r="S235" s="21" t="s">
        <v>866</v>
      </c>
      <c r="T235" s="21" t="s">
        <v>1008</v>
      </c>
      <c r="U235" s="21"/>
      <c r="V235" s="21"/>
      <c r="W235" s="21"/>
      <c r="X235" s="21"/>
      <c r="Y235" s="21"/>
      <c r="Z235" s="98"/>
      <c r="AA235" s="21"/>
      <c r="AB235" s="21"/>
    </row>
    <row r="236" spans="1:28" ht="15" customHeight="1">
      <c r="A236" s="19" t="s">
        <v>14</v>
      </c>
      <c r="B236" s="20" t="s">
        <v>233</v>
      </c>
      <c r="C236" s="3" t="s">
        <v>222</v>
      </c>
      <c r="D236" s="155" t="s">
        <v>429</v>
      </c>
      <c r="E236" s="155" t="s">
        <v>618</v>
      </c>
      <c r="F236" s="21" t="s">
        <v>633</v>
      </c>
      <c r="G236" s="22" t="s">
        <v>642</v>
      </c>
      <c r="H236" s="21" t="s">
        <v>663</v>
      </c>
      <c r="I236" s="21"/>
      <c r="J236" s="97">
        <v>43555</v>
      </c>
      <c r="K236" s="21"/>
      <c r="L236" s="21"/>
      <c r="M236" s="21"/>
      <c r="N236" s="21"/>
      <c r="O236" s="21"/>
      <c r="P236" s="21" t="s">
        <v>866</v>
      </c>
      <c r="Q236" s="21" t="s">
        <v>866</v>
      </c>
      <c r="R236" s="21" t="s">
        <v>866</v>
      </c>
      <c r="S236" s="21" t="s">
        <v>866</v>
      </c>
      <c r="T236" s="21"/>
      <c r="U236" s="21"/>
      <c r="V236" s="21"/>
      <c r="W236" s="21"/>
      <c r="X236" s="21"/>
      <c r="Y236" s="21"/>
      <c r="Z236" s="98"/>
      <c r="AA236" s="21"/>
      <c r="AB236" s="21"/>
    </row>
    <row r="237" spans="1:28" ht="15" customHeight="1">
      <c r="A237" s="19" t="s">
        <v>14</v>
      </c>
      <c r="B237" s="20" t="s">
        <v>233</v>
      </c>
      <c r="C237" s="3" t="s">
        <v>223</v>
      </c>
      <c r="D237" s="155" t="s">
        <v>430</v>
      </c>
      <c r="E237" s="155" t="s">
        <v>619</v>
      </c>
      <c r="F237" s="21" t="s">
        <v>633</v>
      </c>
      <c r="G237" s="22" t="s">
        <v>642</v>
      </c>
      <c r="H237" s="21" t="s">
        <v>663</v>
      </c>
      <c r="I237" s="21"/>
      <c r="J237" s="97">
        <v>43555</v>
      </c>
      <c r="K237" s="21"/>
      <c r="L237" s="21"/>
      <c r="M237" s="21"/>
      <c r="N237" s="21"/>
      <c r="O237" s="21"/>
      <c r="P237" s="21" t="s">
        <v>866</v>
      </c>
      <c r="Q237" s="21" t="s">
        <v>866</v>
      </c>
      <c r="R237" s="21" t="s">
        <v>866</v>
      </c>
      <c r="S237" s="21" t="s">
        <v>866</v>
      </c>
      <c r="T237" s="21"/>
      <c r="U237" s="21"/>
      <c r="V237" s="21"/>
      <c r="W237" s="21"/>
      <c r="X237" s="21"/>
      <c r="Y237" s="21"/>
      <c r="Z237" s="98"/>
      <c r="AA237" s="21"/>
      <c r="AB237" s="21"/>
    </row>
    <row r="238" spans="1:28" ht="15" customHeight="1">
      <c r="A238" s="19" t="s">
        <v>14</v>
      </c>
      <c r="B238" s="20" t="s">
        <v>233</v>
      </c>
      <c r="C238" s="3" t="s">
        <v>224</v>
      </c>
      <c r="D238" s="155" t="s">
        <v>431</v>
      </c>
      <c r="E238" s="155" t="s">
        <v>620</v>
      </c>
      <c r="F238" s="21" t="s">
        <v>633</v>
      </c>
      <c r="G238" s="22" t="s">
        <v>642</v>
      </c>
      <c r="H238" s="21" t="s">
        <v>663</v>
      </c>
      <c r="I238" s="21" t="s">
        <v>655</v>
      </c>
      <c r="J238" s="97">
        <v>43555</v>
      </c>
      <c r="K238" s="21" t="s">
        <v>934</v>
      </c>
      <c r="L238" s="99" t="s">
        <v>930</v>
      </c>
      <c r="M238" s="21">
        <v>17</v>
      </c>
      <c r="N238" s="97">
        <v>43669</v>
      </c>
      <c r="O238" s="21" t="s">
        <v>980</v>
      </c>
      <c r="P238" s="21" t="s">
        <v>866</v>
      </c>
      <c r="Q238" s="21" t="s">
        <v>865</v>
      </c>
      <c r="R238" s="21" t="s">
        <v>866</v>
      </c>
      <c r="S238" s="21" t="s">
        <v>866</v>
      </c>
      <c r="T238" s="21" t="s">
        <v>1008</v>
      </c>
      <c r="U238" s="21"/>
      <c r="V238" s="21"/>
      <c r="W238" s="21"/>
      <c r="X238" s="21"/>
      <c r="Y238" s="21"/>
      <c r="Z238" s="98"/>
      <c r="AA238" s="21"/>
      <c r="AB238" s="21"/>
    </row>
    <row r="239" spans="1:28" ht="15" customHeight="1">
      <c r="A239" s="19" t="s">
        <v>14</v>
      </c>
      <c r="B239" s="20" t="s">
        <v>233</v>
      </c>
      <c r="C239" s="3" t="s">
        <v>225</v>
      </c>
      <c r="D239" s="155" t="s">
        <v>432</v>
      </c>
      <c r="E239" s="155" t="s">
        <v>621</v>
      </c>
      <c r="F239" s="21" t="s">
        <v>633</v>
      </c>
      <c r="G239" s="22" t="s">
        <v>642</v>
      </c>
      <c r="H239" s="21" t="s">
        <v>663</v>
      </c>
      <c r="I239" s="21"/>
      <c r="J239" s="97">
        <v>43555</v>
      </c>
      <c r="K239" s="21"/>
      <c r="L239" s="21"/>
      <c r="M239" s="21"/>
      <c r="N239" s="21"/>
      <c r="O239" s="21"/>
      <c r="P239" s="21" t="s">
        <v>866</v>
      </c>
      <c r="Q239" s="21" t="s">
        <v>866</v>
      </c>
      <c r="R239" s="21" t="s">
        <v>866</v>
      </c>
      <c r="S239" s="21" t="s">
        <v>866</v>
      </c>
      <c r="T239" s="21"/>
      <c r="U239" s="21"/>
      <c r="V239" s="21"/>
      <c r="W239" s="21"/>
      <c r="X239" s="21"/>
      <c r="Y239" s="21"/>
      <c r="Z239" s="98"/>
      <c r="AA239" s="21"/>
      <c r="AB239" s="21"/>
    </row>
    <row r="240" spans="1:28" ht="15" customHeight="1">
      <c r="A240" s="19" t="s">
        <v>14</v>
      </c>
      <c r="B240" s="20" t="s">
        <v>233</v>
      </c>
      <c r="C240" s="3" t="s">
        <v>226</v>
      </c>
      <c r="D240" s="155" t="s">
        <v>433</v>
      </c>
      <c r="E240" s="155" t="s">
        <v>622</v>
      </c>
      <c r="F240" s="20" t="s">
        <v>624</v>
      </c>
      <c r="G240" s="20" t="s">
        <v>625</v>
      </c>
      <c r="H240" s="21" t="s">
        <v>663</v>
      </c>
      <c r="I240" s="21"/>
      <c r="J240" s="97">
        <v>43555</v>
      </c>
      <c r="K240" s="21"/>
      <c r="L240" s="21"/>
      <c r="M240" s="21"/>
      <c r="N240" s="21"/>
      <c r="O240" s="21"/>
      <c r="P240" s="21" t="s">
        <v>866</v>
      </c>
      <c r="Q240" s="21" t="s">
        <v>866</v>
      </c>
      <c r="R240" s="21" t="s">
        <v>866</v>
      </c>
      <c r="S240" s="21" t="s">
        <v>866</v>
      </c>
      <c r="T240" s="21"/>
      <c r="U240" s="21"/>
      <c r="V240" s="21"/>
      <c r="W240" s="21"/>
      <c r="X240" s="21"/>
      <c r="Y240" s="21"/>
      <c r="Z240" s="98"/>
      <c r="AA240" s="21"/>
      <c r="AB240" s="21"/>
    </row>
    <row r="241" spans="1:28" ht="15" customHeight="1">
      <c r="A241" s="19" t="s">
        <v>14</v>
      </c>
      <c r="B241" s="20" t="s">
        <v>233</v>
      </c>
      <c r="C241" s="3" t="s">
        <v>227</v>
      </c>
      <c r="D241" s="155" t="s">
        <v>434</v>
      </c>
      <c r="E241" s="155" t="s">
        <v>623</v>
      </c>
      <c r="F241" s="21" t="s">
        <v>633</v>
      </c>
      <c r="G241" s="22" t="s">
        <v>642</v>
      </c>
      <c r="H241" s="21" t="s">
        <v>663</v>
      </c>
      <c r="I241" s="21" t="s">
        <v>655</v>
      </c>
      <c r="J241" s="97">
        <v>43555</v>
      </c>
      <c r="K241" s="21" t="s">
        <v>934</v>
      </c>
      <c r="L241" s="99" t="s">
        <v>930</v>
      </c>
      <c r="M241" s="21">
        <v>60</v>
      </c>
      <c r="N241" s="97">
        <v>43669</v>
      </c>
      <c r="O241" s="21" t="s">
        <v>1094</v>
      </c>
      <c r="P241" s="21" t="s">
        <v>865</v>
      </c>
      <c r="Q241" s="21" t="s">
        <v>865</v>
      </c>
      <c r="R241" s="21" t="s">
        <v>866</v>
      </c>
      <c r="S241" s="21" t="s">
        <v>866</v>
      </c>
      <c r="T241" s="21" t="s">
        <v>1008</v>
      </c>
      <c r="U241" s="21"/>
      <c r="V241" s="21"/>
      <c r="W241" s="21"/>
      <c r="X241" s="21"/>
      <c r="Y241" s="21"/>
      <c r="Z241" s="98"/>
      <c r="AA241" s="21"/>
      <c r="AB241" s="21"/>
    </row>
    <row r="242" spans="1:28" ht="15" customHeight="1">
      <c r="A242" s="6" t="s">
        <v>14</v>
      </c>
      <c r="B242" s="4" t="s">
        <v>239</v>
      </c>
      <c r="C242" s="3" t="s">
        <v>128</v>
      </c>
      <c r="D242" s="159" t="s">
        <v>337</v>
      </c>
      <c r="E242" s="159" t="s">
        <v>542</v>
      </c>
      <c r="F242" s="5" t="s">
        <v>624</v>
      </c>
      <c r="G242" s="5" t="s">
        <v>639</v>
      </c>
      <c r="H242" s="7" t="s">
        <v>662</v>
      </c>
      <c r="I242" s="21">
        <v>5</v>
      </c>
      <c r="J242" s="97">
        <v>43555</v>
      </c>
      <c r="K242" s="21" t="s">
        <v>933</v>
      </c>
      <c r="L242" s="99" t="s">
        <v>930</v>
      </c>
      <c r="M242" s="21">
        <v>292</v>
      </c>
      <c r="N242" s="97">
        <v>44067</v>
      </c>
      <c r="O242" s="21" t="s">
        <v>1094</v>
      </c>
      <c r="P242" s="21" t="s">
        <v>865</v>
      </c>
      <c r="Q242" s="21" t="s">
        <v>865</v>
      </c>
      <c r="R242" s="21" t="s">
        <v>866</v>
      </c>
      <c r="S242" s="21" t="s">
        <v>866</v>
      </c>
      <c r="T242" s="21" t="s">
        <v>1008</v>
      </c>
      <c r="U242" s="21"/>
      <c r="V242" s="21" t="s">
        <v>865</v>
      </c>
      <c r="W242" s="21"/>
      <c r="X242" s="21"/>
      <c r="Y242" s="21"/>
      <c r="Z242" s="98"/>
      <c r="AA242" s="21"/>
      <c r="AB242" s="21"/>
    </row>
    <row r="243" spans="1:28" ht="15" customHeight="1">
      <c r="A243" s="6" t="s">
        <v>14</v>
      </c>
      <c r="B243" s="4" t="s">
        <v>239</v>
      </c>
      <c r="C243" s="3" t="s">
        <v>131</v>
      </c>
      <c r="D243" s="159" t="s">
        <v>340</v>
      </c>
      <c r="E243" s="159" t="s">
        <v>545</v>
      </c>
      <c r="F243" s="5" t="s">
        <v>624</v>
      </c>
      <c r="G243" s="5" t="s">
        <v>639</v>
      </c>
      <c r="H243" s="7" t="s">
        <v>662</v>
      </c>
      <c r="I243" s="21">
        <v>5</v>
      </c>
      <c r="J243" s="97">
        <v>43555</v>
      </c>
      <c r="K243" s="21" t="s">
        <v>933</v>
      </c>
      <c r="L243" s="99" t="s">
        <v>930</v>
      </c>
      <c r="M243" s="21">
        <v>292</v>
      </c>
      <c r="N243" s="97">
        <v>44067</v>
      </c>
      <c r="O243" s="21" t="s">
        <v>1094</v>
      </c>
      <c r="P243" s="21" t="s">
        <v>865</v>
      </c>
      <c r="Q243" s="21" t="s">
        <v>865</v>
      </c>
      <c r="R243" s="21" t="s">
        <v>866</v>
      </c>
      <c r="S243" s="21" t="s">
        <v>866</v>
      </c>
      <c r="T243" s="21" t="s">
        <v>1008</v>
      </c>
      <c r="U243" s="21"/>
      <c r="V243" s="21" t="s">
        <v>865</v>
      </c>
      <c r="W243" s="21"/>
      <c r="X243" s="21"/>
      <c r="Y243" s="21"/>
      <c r="Z243" s="98"/>
      <c r="AA243" s="21"/>
      <c r="AB243" s="21"/>
    </row>
    <row r="244" spans="1:28" ht="15" customHeight="1">
      <c r="A244" s="6" t="s">
        <v>14</v>
      </c>
      <c r="B244" s="4" t="s">
        <v>239</v>
      </c>
      <c r="C244" s="3" t="s">
        <v>128</v>
      </c>
      <c r="D244" s="159" t="s">
        <v>337</v>
      </c>
      <c r="E244" s="159" t="s">
        <v>542</v>
      </c>
      <c r="F244" s="5" t="s">
        <v>624</v>
      </c>
      <c r="G244" s="5" t="s">
        <v>639</v>
      </c>
      <c r="H244" s="7" t="s">
        <v>663</v>
      </c>
      <c r="I244" s="21">
        <v>4</v>
      </c>
      <c r="J244" s="97">
        <v>43555</v>
      </c>
      <c r="K244" s="21" t="s">
        <v>934</v>
      </c>
      <c r="L244" s="99" t="s">
        <v>930</v>
      </c>
      <c r="M244" s="21">
        <v>292</v>
      </c>
      <c r="N244" s="97">
        <v>43669</v>
      </c>
      <c r="O244" s="21" t="s">
        <v>1094</v>
      </c>
      <c r="P244" s="21" t="s">
        <v>865</v>
      </c>
      <c r="Q244" s="21" t="s">
        <v>865</v>
      </c>
      <c r="R244" s="21" t="s">
        <v>866</v>
      </c>
      <c r="S244" s="21" t="s">
        <v>866</v>
      </c>
      <c r="T244" s="21" t="s">
        <v>1008</v>
      </c>
      <c r="U244" s="21"/>
      <c r="V244" s="21"/>
      <c r="W244" s="21"/>
      <c r="X244" s="21"/>
      <c r="Y244" s="21"/>
      <c r="Z244" s="98"/>
      <c r="AA244" s="21"/>
      <c r="AB244" s="21"/>
    </row>
    <row r="245" spans="1:28" ht="15" customHeight="1">
      <c r="A245" s="6" t="s">
        <v>14</v>
      </c>
      <c r="B245" s="4" t="s">
        <v>239</v>
      </c>
      <c r="C245" s="3" t="s">
        <v>131</v>
      </c>
      <c r="D245" s="159" t="s">
        <v>340</v>
      </c>
      <c r="E245" s="159" t="s">
        <v>545</v>
      </c>
      <c r="F245" s="5" t="s">
        <v>624</v>
      </c>
      <c r="G245" s="5" t="s">
        <v>639</v>
      </c>
      <c r="H245" s="7" t="s">
        <v>663</v>
      </c>
      <c r="I245" s="21">
        <v>4</v>
      </c>
      <c r="J245" s="97">
        <v>43555</v>
      </c>
      <c r="K245" s="21" t="s">
        <v>934</v>
      </c>
      <c r="L245" s="99" t="s">
        <v>930</v>
      </c>
      <c r="M245" s="21">
        <v>292</v>
      </c>
      <c r="N245" s="97">
        <v>43669</v>
      </c>
      <c r="O245" s="21" t="s">
        <v>1094</v>
      </c>
      <c r="P245" s="21" t="s">
        <v>865</v>
      </c>
      <c r="Q245" s="21" t="s">
        <v>865</v>
      </c>
      <c r="R245" s="21" t="s">
        <v>866</v>
      </c>
      <c r="S245" s="21" t="s">
        <v>866</v>
      </c>
      <c r="T245" s="21" t="s">
        <v>1008</v>
      </c>
      <c r="U245" s="21"/>
      <c r="V245" s="21"/>
      <c r="W245" s="21"/>
      <c r="X245" s="21"/>
      <c r="Y245" s="21"/>
      <c r="Z245" s="98"/>
      <c r="AA245" s="21"/>
      <c r="AB245" s="21"/>
    </row>
    <row r="246" spans="1:28" s="31" customFormat="1">
      <c r="A246" s="143" t="s">
        <v>14</v>
      </c>
      <c r="B246" s="144" t="s">
        <v>230</v>
      </c>
      <c r="C246" s="145" t="s">
        <v>1100</v>
      </c>
      <c r="D246" s="162" t="s">
        <v>1101</v>
      </c>
      <c r="E246" s="160" t="s">
        <v>1102</v>
      </c>
      <c r="F246" s="146" t="s">
        <v>633</v>
      </c>
      <c r="G246" s="147" t="s">
        <v>642</v>
      </c>
      <c r="H246" s="31" t="s">
        <v>662</v>
      </c>
      <c r="I246" s="31" t="s">
        <v>655</v>
      </c>
      <c r="J246" s="97">
        <v>43921</v>
      </c>
      <c r="K246" s="21" t="s">
        <v>933</v>
      </c>
      <c r="L246" s="31" t="s">
        <v>928</v>
      </c>
      <c r="M246" s="31">
        <v>52</v>
      </c>
      <c r="N246" s="97">
        <v>44067</v>
      </c>
      <c r="O246" t="s">
        <v>1020</v>
      </c>
      <c r="P246" s="21" t="s">
        <v>866</v>
      </c>
      <c r="Q246" s="21" t="s">
        <v>865</v>
      </c>
      <c r="R246" s="21" t="s">
        <v>866</v>
      </c>
      <c r="S246" s="21" t="s">
        <v>866</v>
      </c>
      <c r="T246" s="21" t="s">
        <v>1008</v>
      </c>
      <c r="V246" s="72"/>
      <c r="Z246" s="28"/>
    </row>
    <row r="247" spans="1:28" s="31" customFormat="1">
      <c r="A247" s="143" t="s">
        <v>14</v>
      </c>
      <c r="B247" s="144" t="s">
        <v>230</v>
      </c>
      <c r="C247" s="145" t="s">
        <v>1100</v>
      </c>
      <c r="D247" s="162" t="s">
        <v>1101</v>
      </c>
      <c r="E247" s="160" t="s">
        <v>1102</v>
      </c>
      <c r="F247" s="146" t="s">
        <v>633</v>
      </c>
      <c r="G247" s="147" t="s">
        <v>642</v>
      </c>
      <c r="H247" s="31" t="s">
        <v>663</v>
      </c>
      <c r="I247" s="31" t="s">
        <v>655</v>
      </c>
      <c r="J247" s="97">
        <v>43555</v>
      </c>
      <c r="K247" s="21" t="s">
        <v>934</v>
      </c>
      <c r="L247" s="31" t="s">
        <v>930</v>
      </c>
      <c r="M247" s="31" t="s">
        <v>1103</v>
      </c>
      <c r="N247" s="97">
        <v>43669</v>
      </c>
      <c r="O247" t="s">
        <v>1104</v>
      </c>
      <c r="P247" s="21" t="s">
        <v>866</v>
      </c>
      <c r="Q247" s="21" t="s">
        <v>865</v>
      </c>
      <c r="R247" s="21" t="s">
        <v>866</v>
      </c>
      <c r="S247" s="21" t="s">
        <v>866</v>
      </c>
      <c r="T247" s="21" t="s">
        <v>1008</v>
      </c>
      <c r="V247" s="72"/>
      <c r="Z247" s="28"/>
    </row>
  </sheetData>
  <autoFilter ref="A1:AB247"/>
  <mergeCells count="1">
    <mergeCell ref="AD1:AF1"/>
  </mergeCells>
  <phoneticPr fontId="1" type="noConversion"/>
  <conditionalFormatting sqref="C242:C243">
    <cfRule type="duplicateValues" dxfId="39" priority="17"/>
    <cfRule type="duplicateValues" dxfId="38" priority="18"/>
  </conditionalFormatting>
  <conditionalFormatting sqref="D242:D243">
    <cfRule type="duplicateValues" dxfId="37" priority="19"/>
  </conditionalFormatting>
  <conditionalFormatting sqref="E242:E243">
    <cfRule type="duplicateValues" dxfId="36" priority="20"/>
  </conditionalFormatting>
  <conditionalFormatting sqref="C244:C245">
    <cfRule type="duplicateValues" dxfId="35" priority="13"/>
    <cfRule type="duplicateValues" dxfId="34" priority="14"/>
  </conditionalFormatting>
  <conditionalFormatting sqref="D244:D245">
    <cfRule type="duplicateValues" dxfId="33" priority="15"/>
  </conditionalFormatting>
  <conditionalFormatting sqref="E244:E245">
    <cfRule type="duplicateValues" dxfId="32" priority="16"/>
  </conditionalFormatting>
  <dataValidations count="8">
    <dataValidation type="whole" operator="greaterThanOrEqual" allowBlank="1" showInputMessage="1" showErrorMessage="1" sqref="I16 I27 I29 I40 I52 I54 I85 I120 I129 I136 I147 I149 I160 I172 I174 I205 I240 I242:I245 I9">
      <formula1>0</formula1>
    </dataValidation>
    <dataValidation allowBlank="1" showInputMessage="1" showErrorMessage="1" prompt="Revenue in millions (INR)" sqref="I93:I94 I213:I214"/>
    <dataValidation type="decimal" operator="greaterThan" allowBlank="1" showInputMessage="1" showErrorMessage="1" prompt="Data in percentage" sqref="I26 I28 I41 I53 I55 I78 I17 I220 I100 I137 I146 I148 I161 I173 I175 I198 I218 I215">
      <formula1>0</formula1>
    </dataValidation>
    <dataValidation type="decimal" operator="greaterThanOrEqual" allowBlank="1" showInputMessage="1" showErrorMessage="1" sqref="I76:I77 I90:I92 I96:I97 I196:I197 I216:I217 I211:I212 I72 I192">
      <formula1>0</formula1>
    </dataValidation>
    <dataValidation type="list" allowBlank="1" showInputMessage="1" showErrorMessage="1" sqref="I138:I145 I30:I39 I150:I159 I241 I2:I8 I73:I75 I193:I195 I10:I15 I79:I84 I42:I51 I56:I71 I86:I89 I101:I119 I130:I135 I162:I171 I176:I191 I206:I209 I221:I239 I219 I199:I204 I99 I18:I25 I121:I128">
      <formula1>#REF!</formula1>
    </dataValidation>
    <dataValidation type="date" showInputMessage="1" showErrorMessage="1" sqref="C242:C245">
      <formula1>1</formula1>
      <formula2>43831</formula2>
    </dataValidation>
    <dataValidation type="list" allowBlank="1" showInputMessage="1" showErrorMessage="1" sqref="I246:I247">
      <formula1>"Y,N"</formula1>
    </dataValidation>
    <dataValidation type="list" allowBlank="1" showInputMessage="1" showErrorMessage="1" sqref="Z2:Z245">
      <formula1>"Error accepted, Error not accepted"</formula1>
    </dataValidation>
  </dataValidations>
  <hyperlinks>
    <hyperlink ref="L112" r:id="rId1"/>
    <hyperlink ref="L232" r:id="rId2"/>
    <hyperlink ref="L61" r:id="rId3"/>
    <hyperlink ref="L181" r:id="rId4"/>
    <hyperlink ref="L10" r:id="rId5"/>
    <hyperlink ref="L130" r:id="rId6"/>
    <hyperlink ref="L23" r:id="rId7"/>
    <hyperlink ref="L143" r:id="rId8"/>
    <hyperlink ref="L34" r:id="rId9"/>
    <hyperlink ref="L154" r:id="rId10"/>
    <hyperlink ref="L70" r:id="rId11"/>
    <hyperlink ref="L190" r:id="rId12"/>
    <hyperlink ref="L57" r:id="rId13"/>
    <hyperlink ref="L64" r:id="rId14"/>
    <hyperlink ref="L177" r:id="rId15"/>
    <hyperlink ref="L184" r:id="rId16"/>
    <hyperlink ref="L92" r:id="rId17"/>
    <hyperlink ref="L212" r:id="rId18"/>
    <hyperlink ref="L13" r:id="rId19"/>
    <hyperlink ref="L133" r:id="rId20"/>
    <hyperlink ref="L48" r:id="rId21"/>
    <hyperlink ref="L168" r:id="rId22"/>
    <hyperlink ref="L164" r:id="rId23"/>
    <hyperlink ref="L44" r:id="rId24"/>
    <hyperlink ref="L24" r:id="rId25"/>
    <hyperlink ref="L144" r:id="rId26"/>
    <hyperlink ref="L35" r:id="rId27"/>
    <hyperlink ref="L155" r:id="rId28"/>
    <hyperlink ref="L216" r:id="rId29"/>
    <hyperlink ref="L96" r:id="rId30"/>
    <hyperlink ref="L93" r:id="rId31"/>
    <hyperlink ref="L213" r:id="rId32"/>
    <hyperlink ref="L76" r:id="rId33"/>
    <hyperlink ref="L196" r:id="rId34"/>
    <hyperlink ref="L118" r:id="rId35"/>
    <hyperlink ref="L238" r:id="rId36"/>
    <hyperlink ref="L49" r:id="rId37"/>
    <hyperlink ref="L45" r:id="rId38"/>
    <hyperlink ref="L165" r:id="rId39"/>
    <hyperlink ref="L40" r:id="rId40"/>
    <hyperlink ref="L160" r:id="rId41"/>
    <hyperlink ref="L153" r:id="rId42"/>
    <hyperlink ref="L33" r:id="rId43"/>
    <hyperlink ref="L46" r:id="rId44"/>
    <hyperlink ref="L166" r:id="rId45"/>
    <hyperlink ref="L47" r:id="rId46"/>
    <hyperlink ref="L43" r:id="rId47"/>
    <hyperlink ref="L163" r:id="rId48"/>
    <hyperlink ref="L167" r:id="rId49"/>
    <hyperlink ref="L16" r:id="rId50"/>
    <hyperlink ref="L136" r:id="rId51"/>
    <hyperlink ref="L54" r:id="rId52"/>
    <hyperlink ref="L174" r:id="rId53"/>
    <hyperlink ref="L52" r:id="rId54"/>
    <hyperlink ref="L172" r:id="rId55"/>
    <hyperlink ref="L17" r:id="rId56"/>
    <hyperlink ref="L137" r:id="rId57"/>
    <hyperlink ref="L53" r:id="rId58"/>
    <hyperlink ref="L55" r:id="rId59"/>
    <hyperlink ref="L173" r:id="rId60"/>
    <hyperlink ref="L175" r:id="rId61"/>
    <hyperlink ref="L41" r:id="rId62"/>
    <hyperlink ref="L161" r:id="rId63"/>
    <hyperlink ref="L110" r:id="rId64"/>
    <hyperlink ref="L230" r:id="rId65"/>
    <hyperlink ref="L94" r:id="rId66"/>
    <hyperlink ref="L214" r:id="rId67"/>
    <hyperlink ref="L62" r:id="rId68"/>
    <hyperlink ref="L182" r:id="rId69"/>
    <hyperlink ref="L59" r:id="rId70"/>
    <hyperlink ref="L179" r:id="rId71"/>
    <hyperlink ref="L111" r:id="rId72"/>
    <hyperlink ref="L231" r:id="rId73"/>
    <hyperlink ref="L42" r:id="rId74"/>
    <hyperlink ref="L162" r:id="rId75"/>
    <hyperlink ref="L36" r:id="rId76"/>
    <hyperlink ref="L156" r:id="rId77"/>
    <hyperlink ref="L60" r:id="rId78"/>
    <hyperlink ref="L180" r:id="rId79"/>
    <hyperlink ref="L113" r:id="rId80"/>
    <hyperlink ref="L233" r:id="rId81"/>
    <hyperlink ref="L169" r:id="rId82"/>
    <hyperlink ref="L245" r:id="rId83"/>
    <hyperlink ref="L244" r:id="rId84"/>
    <hyperlink ref="L37" r:id="rId85"/>
    <hyperlink ref="L157" r:id="rId86"/>
    <hyperlink ref="L22" r:id="rId87"/>
    <hyperlink ref="L32" r:id="rId88"/>
    <hyperlink ref="L38" r:id="rId89"/>
    <hyperlink ref="L56" r:id="rId90"/>
    <hyperlink ref="L63" r:id="rId91"/>
    <hyperlink ref="L68" r:id="rId92"/>
    <hyperlink ref="L74" r:id="rId93"/>
    <hyperlink ref="L75" r:id="rId94"/>
    <hyperlink ref="L90" r:id="rId95"/>
    <hyperlink ref="L91" r:id="rId96"/>
    <hyperlink ref="L95" r:id="rId97"/>
    <hyperlink ref="L101" r:id="rId98"/>
    <hyperlink ref="L114" r:id="rId99"/>
    <hyperlink ref="L115" r:id="rId100"/>
    <hyperlink ref="L121" r:id="rId101"/>
    <hyperlink ref="L142" r:id="rId102"/>
    <hyperlink ref="L152" r:id="rId103"/>
    <hyperlink ref="L158" r:id="rId104"/>
    <hyperlink ref="L176" r:id="rId105"/>
    <hyperlink ref="L183" r:id="rId106"/>
    <hyperlink ref="L188" r:id="rId107"/>
    <hyperlink ref="L194" r:id="rId108"/>
    <hyperlink ref="L195" r:id="rId109"/>
    <hyperlink ref="L210" r:id="rId110"/>
    <hyperlink ref="L211" r:id="rId111"/>
    <hyperlink ref="L215" r:id="rId112"/>
    <hyperlink ref="L221" r:id="rId113"/>
    <hyperlink ref="L234" r:id="rId114"/>
    <hyperlink ref="L235" r:id="rId115"/>
    <hyperlink ref="L241" r:id="rId116"/>
    <hyperlink ref="L197" r:id="rId117"/>
    <hyperlink ref="L77" r:id="rId118"/>
    <hyperlink ref="L2" r:id="rId119"/>
    <hyperlink ref="L122" r:id="rId120"/>
    <hyperlink ref="L5" r:id="rId121"/>
    <hyperlink ref="L125" r:id="rId122"/>
    <hyperlink ref="L6" r:id="rId123"/>
    <hyperlink ref="L126" r:id="rId124"/>
    <hyperlink ref="L21" r:id="rId125"/>
    <hyperlink ref="L141" r:id="rId126"/>
    <hyperlink ref="L25" r:id="rId127"/>
    <hyperlink ref="L145" r:id="rId128"/>
    <hyperlink ref="L26" r:id="rId129"/>
    <hyperlink ref="L146" r:id="rId130"/>
    <hyperlink ref="L28" r:id="rId131"/>
    <hyperlink ref="L148" r:id="rId132"/>
    <hyperlink ref="L27" r:id="rId133"/>
    <hyperlink ref="L147" r:id="rId134"/>
    <hyperlink ref="L29" r:id="rId135"/>
    <hyperlink ref="L149" r:id="rId136"/>
    <hyperlink ref="L31" r:id="rId137"/>
    <hyperlink ref="L151" r:id="rId138"/>
    <hyperlink ref="L198" r:id="rId139"/>
    <hyperlink ref="L78" r:id="rId140"/>
    <hyperlink ref="L9" r:id="rId141"/>
    <hyperlink ref="L129" r:id="rId142"/>
    <hyperlink ref="L243" r:id="rId143"/>
    <hyperlink ref="L242" r:id="rId144"/>
    <hyperlink ref="L73" r:id="rId145"/>
    <hyperlink ref="L193" r:id="rId146"/>
    <hyperlink ref="L100" r:id="rId147"/>
    <hyperlink ref="L220" r:id="rId148"/>
    <hyperlink ref="L97" r:id="rId149"/>
    <hyperlink ref="L217" r:id="rId150"/>
    <hyperlink ref="L218" r:id="rId151" display="https://www.hindustanpetroleum.com/66th%20AGM.pdf // "/>
    <hyperlink ref="L98" r:id="rId152" display="https://www.hindustanpetroleum.com/documents/pdf/HPCL%20Annual%20Report%202019-2020.pdf // "/>
    <hyperlink ref="L71" r:id="rId153"/>
    <hyperlink ref="L191" r:id="rId154"/>
  </hyperlinks>
  <pageMargins left="0.7" right="0.7" top="0.75" bottom="0.75" header="0.3" footer="0.3"/>
  <pageSetup paperSize="9" orientation="portrait" r:id="rId155"/>
  <extLst>
    <ext xmlns:x14="http://schemas.microsoft.com/office/spreadsheetml/2009/9/main" uri="{CCE6A557-97BC-4b89-ADB6-D9C93CAAB3DF}">
      <x14:dataValidations xmlns:xm="http://schemas.microsoft.com/office/excel/2006/main" count="3">
        <x14:dataValidation type="list" allowBlank="1" showInputMessage="1" showErrorMessage="1">
          <x14:formula1>
            <xm:f>'[1]NIC industry'!#REF!</xm:f>
          </x14:formula1>
          <xm:sqref>P246:S247</xm:sqref>
        </x14:dataValidation>
        <x14:dataValidation type="list" allowBlank="1" showInputMessage="1" showErrorMessage="1">
          <x14:formula1>
            <xm:f>'NIC industry'!$C$3:$C$4</xm:f>
          </x14:formula1>
          <xm:sqref>P2:S245 V2:V245</xm:sqref>
        </x14:dataValidation>
        <x14:dataValidation type="list" allowBlank="1" showInputMessage="1" showErrorMessage="1">
          <x14:formula1>
            <xm:f>'NIC industry'!$G$3:$G$13</xm:f>
          </x14:formula1>
          <xm:sqref>W2:W245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49"/>
  <sheetViews>
    <sheetView zoomScale="85" zoomScaleNormal="85" workbookViewId="0">
      <selection sqref="A1:XFD5"/>
    </sheetView>
  </sheetViews>
  <sheetFormatPr defaultColWidth="10.75" defaultRowHeight="15.75"/>
  <cols>
    <col min="1" max="1" width="35" style="2" customWidth="1"/>
    <col min="2" max="2" width="21.5" style="2" customWidth="1"/>
    <col min="3" max="3" width="13.75" style="2" customWidth="1"/>
    <col min="4" max="4" width="26.75" style="2" customWidth="1"/>
    <col min="5" max="5" width="47.25" style="174" customWidth="1"/>
    <col min="6" max="6" width="10.75" style="2"/>
    <col min="7" max="7" width="22.5" style="2" customWidth="1"/>
    <col min="8" max="9" width="16.5" style="2" customWidth="1"/>
    <col min="10" max="10" width="20.5" style="2" customWidth="1"/>
    <col min="11" max="11" width="19.75" style="2" bestFit="1" customWidth="1"/>
    <col min="12" max="12" width="15" style="2" customWidth="1"/>
    <col min="13" max="13" width="14.5" style="2" customWidth="1"/>
    <col min="14" max="15" width="15.75" style="2" customWidth="1"/>
    <col min="16" max="16" width="14.25" style="2" customWidth="1"/>
    <col min="17" max="18" width="13.25" style="2" customWidth="1"/>
    <col min="19" max="19" width="13.5" style="2" customWidth="1"/>
    <col min="20" max="23" width="13.75" style="2" customWidth="1"/>
    <col min="24" max="25" width="10.75" style="2"/>
    <col min="26" max="26" width="31.5" style="2" customWidth="1"/>
    <col min="27" max="27" width="39" style="2" customWidth="1"/>
    <col min="28" max="28" width="12" style="2" bestFit="1" customWidth="1"/>
    <col min="29" max="29" width="19.75" style="2" customWidth="1"/>
    <col min="30" max="30" width="21.25" style="2" customWidth="1"/>
    <col min="31" max="31" width="16" style="2" customWidth="1"/>
    <col min="32" max="32" width="18.75" style="2" customWidth="1"/>
    <col min="33" max="33" width="14.5" style="2" customWidth="1"/>
    <col min="34" max="34" width="16.75" style="2" customWidth="1"/>
    <col min="35" max="35" width="18.25" style="85" customWidth="1"/>
    <col min="36" max="36" width="25.75" style="2" customWidth="1"/>
    <col min="37" max="37" width="31.75" style="74" customWidth="1"/>
    <col min="38" max="38" width="35" style="2" customWidth="1"/>
    <col min="39" max="39" width="49.75" style="2" customWidth="1"/>
    <col min="40" max="40" width="32.25" style="2" customWidth="1"/>
    <col min="41" max="41" width="27.25" style="2" customWidth="1"/>
    <col min="42" max="42" width="22.75" style="2" customWidth="1"/>
    <col min="43" max="43" width="25.25" style="2" customWidth="1"/>
    <col min="44" max="44" width="10.75" style="2"/>
    <col min="45" max="45" width="22" style="2" customWidth="1"/>
    <col min="46" max="46" width="34.25" style="2" customWidth="1"/>
    <col min="47" max="47" width="50.25" style="2" customWidth="1"/>
    <col min="48" max="16384" width="10.75" style="2"/>
  </cols>
  <sheetData>
    <row r="1" spans="1:47" ht="18.75">
      <c r="A1" s="37" t="s">
        <v>4</v>
      </c>
      <c r="B1" s="37" t="s">
        <v>6</v>
      </c>
      <c r="C1" s="37" t="s">
        <v>5</v>
      </c>
      <c r="D1" s="37" t="s">
        <v>1</v>
      </c>
      <c r="E1" s="166" t="s">
        <v>653</v>
      </c>
      <c r="F1" s="37" t="s">
        <v>8</v>
      </c>
      <c r="G1" s="37" t="s">
        <v>9</v>
      </c>
      <c r="H1" s="37" t="s">
        <v>661</v>
      </c>
      <c r="I1" s="40" t="s">
        <v>921</v>
      </c>
      <c r="J1" s="65" t="s">
        <v>935</v>
      </c>
      <c r="K1" s="65" t="s">
        <v>936</v>
      </c>
      <c r="L1" s="65" t="s">
        <v>937</v>
      </c>
      <c r="M1" s="65" t="s">
        <v>938</v>
      </c>
      <c r="N1" s="65" t="s">
        <v>939</v>
      </c>
      <c r="O1" s="65" t="s">
        <v>940</v>
      </c>
      <c r="P1" s="65" t="s">
        <v>941</v>
      </c>
      <c r="Q1" s="82" t="s">
        <v>942</v>
      </c>
      <c r="R1" s="65" t="s">
        <v>943</v>
      </c>
      <c r="S1" s="65" t="s">
        <v>946</v>
      </c>
      <c r="T1" s="65" t="s">
        <v>947</v>
      </c>
      <c r="U1" s="65" t="s">
        <v>945</v>
      </c>
      <c r="V1" s="65" t="s">
        <v>1058</v>
      </c>
      <c r="W1" s="65" t="s">
        <v>1057</v>
      </c>
      <c r="X1" s="65" t="s">
        <v>948</v>
      </c>
      <c r="Y1" s="65" t="s">
        <v>949</v>
      </c>
      <c r="Z1" s="36" t="s">
        <v>10</v>
      </c>
      <c r="AA1" s="36" t="s">
        <v>2</v>
      </c>
      <c r="AB1" s="36" t="s">
        <v>3</v>
      </c>
      <c r="AC1" s="36" t="s">
        <v>11</v>
      </c>
      <c r="AD1" s="36" t="s">
        <v>660</v>
      </c>
      <c r="AE1" s="37" t="s">
        <v>658</v>
      </c>
      <c r="AF1" s="37" t="s">
        <v>860</v>
      </c>
      <c r="AG1" s="37" t="s">
        <v>861</v>
      </c>
      <c r="AH1" s="37" t="s">
        <v>862</v>
      </c>
      <c r="AI1" s="86" t="s">
        <v>867</v>
      </c>
      <c r="AJ1" s="39" t="s">
        <v>12</v>
      </c>
      <c r="AK1" s="73" t="s">
        <v>886</v>
      </c>
      <c r="AL1" s="57" t="s">
        <v>887</v>
      </c>
      <c r="AM1" s="57" t="s">
        <v>888</v>
      </c>
      <c r="AN1" s="57" t="s">
        <v>889</v>
      </c>
      <c r="AO1" s="57" t="s">
        <v>890</v>
      </c>
      <c r="AP1" s="57" t="s">
        <v>891</v>
      </c>
      <c r="AQ1" s="57" t="s">
        <v>892</v>
      </c>
      <c r="AR1" s="18"/>
      <c r="AS1" s="189" t="s">
        <v>904</v>
      </c>
      <c r="AT1" s="190"/>
      <c r="AU1" s="191"/>
    </row>
    <row r="2" spans="1:47" ht="15" customHeight="1" thickBot="1">
      <c r="A2" s="6" t="s">
        <v>14</v>
      </c>
      <c r="B2" s="4" t="s">
        <v>238</v>
      </c>
      <c r="C2" s="4" t="s">
        <v>100</v>
      </c>
      <c r="D2" s="4" t="s">
        <v>229</v>
      </c>
      <c r="E2" s="159" t="s">
        <v>314</v>
      </c>
      <c r="F2" s="4" t="s">
        <v>633</v>
      </c>
      <c r="G2" s="4" t="s">
        <v>881</v>
      </c>
      <c r="H2" s="7" t="s">
        <v>662</v>
      </c>
      <c r="I2" s="87">
        <v>43921</v>
      </c>
      <c r="J2" s="65" t="s">
        <v>655</v>
      </c>
      <c r="K2" s="65" t="s">
        <v>655</v>
      </c>
      <c r="L2" s="65" t="s">
        <v>655</v>
      </c>
      <c r="M2" s="65" t="s">
        <v>655</v>
      </c>
      <c r="N2" s="65" t="s">
        <v>655</v>
      </c>
      <c r="O2" s="65" t="s">
        <v>655</v>
      </c>
      <c r="P2" s="65" t="s">
        <v>655</v>
      </c>
      <c r="Q2" s="82" t="s">
        <v>655</v>
      </c>
      <c r="R2" s="65" t="s">
        <v>655</v>
      </c>
      <c r="S2" s="65" t="s">
        <v>655</v>
      </c>
      <c r="T2" s="65" t="s">
        <v>655</v>
      </c>
      <c r="U2" s="65" t="s">
        <v>655</v>
      </c>
      <c r="V2" s="65" t="s">
        <v>655</v>
      </c>
      <c r="W2" s="65" t="s">
        <v>655</v>
      </c>
      <c r="X2" s="65" t="s">
        <v>655</v>
      </c>
      <c r="Y2" s="65" t="s">
        <v>655</v>
      </c>
      <c r="Z2" s="65" t="s">
        <v>933</v>
      </c>
      <c r="AA2" s="88" t="s">
        <v>928</v>
      </c>
      <c r="AB2" s="65" t="s">
        <v>1068</v>
      </c>
      <c r="AC2" s="89">
        <v>44067</v>
      </c>
      <c r="AD2" s="90" t="s">
        <v>1087</v>
      </c>
      <c r="AE2" s="21" t="s">
        <v>866</v>
      </c>
      <c r="AF2" s="21" t="s">
        <v>865</v>
      </c>
      <c r="AG2" s="21" t="s">
        <v>866</v>
      </c>
      <c r="AH2" s="21" t="s">
        <v>866</v>
      </c>
      <c r="AI2" s="65" t="s">
        <v>1008</v>
      </c>
      <c r="AJ2" s="7"/>
      <c r="AK2" s="21" t="s">
        <v>865</v>
      </c>
      <c r="AL2" s="21"/>
      <c r="AM2" s="21"/>
      <c r="AN2" s="21"/>
      <c r="AO2" s="98"/>
      <c r="AP2" s="98"/>
      <c r="AQ2" s="98"/>
      <c r="AR2" s="35"/>
      <c r="AS2" s="66"/>
      <c r="AT2" s="66"/>
      <c r="AU2" s="66"/>
    </row>
    <row r="3" spans="1:47" ht="15" customHeight="1" thickBot="1">
      <c r="A3" s="6" t="s">
        <v>14</v>
      </c>
      <c r="B3" s="4" t="s">
        <v>238</v>
      </c>
      <c r="C3" s="4" t="s">
        <v>101</v>
      </c>
      <c r="D3" s="4" t="s">
        <v>229</v>
      </c>
      <c r="E3" s="159" t="s">
        <v>315</v>
      </c>
      <c r="F3" s="4" t="s">
        <v>633</v>
      </c>
      <c r="G3" s="4" t="s">
        <v>881</v>
      </c>
      <c r="H3" s="7" t="s">
        <v>662</v>
      </c>
      <c r="I3" s="87">
        <v>43921</v>
      </c>
      <c r="J3" s="65" t="s">
        <v>655</v>
      </c>
      <c r="K3" s="65" t="s">
        <v>655</v>
      </c>
      <c r="L3" s="65" t="s">
        <v>655</v>
      </c>
      <c r="M3" s="65" t="s">
        <v>655</v>
      </c>
      <c r="N3" s="65" t="s">
        <v>655</v>
      </c>
      <c r="O3" s="65" t="s">
        <v>655</v>
      </c>
      <c r="P3" s="65" t="s">
        <v>655</v>
      </c>
      <c r="Q3" s="65" t="s">
        <v>655</v>
      </c>
      <c r="R3" s="65" t="s">
        <v>655</v>
      </c>
      <c r="S3" s="65" t="s">
        <v>655</v>
      </c>
      <c r="T3" s="65" t="s">
        <v>655</v>
      </c>
      <c r="U3" s="65" t="s">
        <v>655</v>
      </c>
      <c r="V3" s="65" t="s">
        <v>655</v>
      </c>
      <c r="W3" s="65" t="s">
        <v>655</v>
      </c>
      <c r="X3" s="65" t="s">
        <v>655</v>
      </c>
      <c r="Y3" s="65" t="s">
        <v>655</v>
      </c>
      <c r="Z3" s="65" t="s">
        <v>933</v>
      </c>
      <c r="AA3" s="88" t="s">
        <v>928</v>
      </c>
      <c r="AB3" s="65" t="s">
        <v>1068</v>
      </c>
      <c r="AC3" s="89">
        <v>44067</v>
      </c>
      <c r="AD3" s="90" t="s">
        <v>1087</v>
      </c>
      <c r="AE3" s="21" t="s">
        <v>866</v>
      </c>
      <c r="AF3" s="21" t="s">
        <v>865</v>
      </c>
      <c r="AG3" s="21" t="s">
        <v>866</v>
      </c>
      <c r="AH3" s="21" t="s">
        <v>866</v>
      </c>
      <c r="AI3" s="65" t="s">
        <v>1008</v>
      </c>
      <c r="AJ3" s="7"/>
      <c r="AK3" s="21" t="s">
        <v>865</v>
      </c>
      <c r="AL3" s="21"/>
      <c r="AM3" s="21"/>
      <c r="AN3" s="21"/>
      <c r="AO3" s="98"/>
      <c r="AP3" s="21"/>
      <c r="AQ3" s="21"/>
      <c r="AR3" s="35"/>
      <c r="AS3" s="51" t="s">
        <v>905</v>
      </c>
      <c r="AT3" s="51" t="s">
        <v>906</v>
      </c>
      <c r="AU3" s="51" t="s">
        <v>907</v>
      </c>
    </row>
    <row r="4" spans="1:47" ht="15" customHeight="1">
      <c r="A4" s="6" t="s">
        <v>14</v>
      </c>
      <c r="B4" s="4" t="s">
        <v>238</v>
      </c>
      <c r="C4" s="4" t="s">
        <v>112</v>
      </c>
      <c r="D4" s="4" t="s">
        <v>229</v>
      </c>
      <c r="E4" s="159" t="s">
        <v>324</v>
      </c>
      <c r="F4" s="4" t="s">
        <v>624</v>
      </c>
      <c r="G4" s="4" t="s">
        <v>634</v>
      </c>
      <c r="H4" s="7" t="s">
        <v>662</v>
      </c>
      <c r="I4" s="87">
        <v>43921</v>
      </c>
      <c r="J4" s="65"/>
      <c r="K4" s="65">
        <v>56</v>
      </c>
      <c r="L4" s="65"/>
      <c r="M4" s="65">
        <v>59</v>
      </c>
      <c r="N4" s="65"/>
      <c r="O4" s="65">
        <v>58</v>
      </c>
      <c r="P4" s="65"/>
      <c r="Q4" s="82"/>
      <c r="R4" s="65"/>
      <c r="S4" s="65"/>
      <c r="T4" s="65"/>
      <c r="U4" s="65"/>
      <c r="V4" s="65"/>
      <c r="W4" s="65"/>
      <c r="X4" s="65"/>
      <c r="Y4" s="65"/>
      <c r="Z4" s="65" t="s">
        <v>933</v>
      </c>
      <c r="AA4" s="88" t="s">
        <v>928</v>
      </c>
      <c r="AB4" s="65">
        <v>32</v>
      </c>
      <c r="AC4" s="89">
        <v>44067</v>
      </c>
      <c r="AD4" s="90" t="s">
        <v>1094</v>
      </c>
      <c r="AE4" s="21" t="s">
        <v>865</v>
      </c>
      <c r="AF4" s="21" t="s">
        <v>865</v>
      </c>
      <c r="AG4" s="21" t="s">
        <v>866</v>
      </c>
      <c r="AH4" s="21" t="s">
        <v>866</v>
      </c>
      <c r="AI4" s="84" t="s">
        <v>1008</v>
      </c>
      <c r="AJ4" s="7"/>
      <c r="AK4" s="21" t="s">
        <v>865</v>
      </c>
      <c r="AL4" s="21"/>
      <c r="AM4" s="105"/>
      <c r="AN4" s="21"/>
      <c r="AO4" s="98"/>
      <c r="AP4" s="21"/>
      <c r="AQ4" s="21"/>
      <c r="AR4" s="35"/>
      <c r="AS4" s="67" t="s">
        <v>908</v>
      </c>
      <c r="AT4" s="67" t="s">
        <v>893</v>
      </c>
      <c r="AU4" s="67" t="s">
        <v>919</v>
      </c>
    </row>
    <row r="5" spans="1:47" ht="15" customHeight="1">
      <c r="A5" s="6" t="s">
        <v>14</v>
      </c>
      <c r="B5" s="4" t="s">
        <v>236</v>
      </c>
      <c r="C5" s="4" t="s">
        <v>60</v>
      </c>
      <c r="D5" s="4" t="s">
        <v>229</v>
      </c>
      <c r="E5" s="159" t="s">
        <v>478</v>
      </c>
      <c r="F5" s="4" t="s">
        <v>633</v>
      </c>
      <c r="G5" s="4" t="s">
        <v>882</v>
      </c>
      <c r="H5" s="7" t="s">
        <v>662</v>
      </c>
      <c r="I5" s="87">
        <v>43921</v>
      </c>
      <c r="J5" s="65" t="s">
        <v>657</v>
      </c>
      <c r="K5" s="65" t="s">
        <v>657</v>
      </c>
      <c r="L5" s="65" t="s">
        <v>657</v>
      </c>
      <c r="M5" s="65" t="s">
        <v>657</v>
      </c>
      <c r="N5" s="65" t="s">
        <v>657</v>
      </c>
      <c r="O5" s="65" t="s">
        <v>657</v>
      </c>
      <c r="P5" s="65" t="s">
        <v>657</v>
      </c>
      <c r="Q5" s="65" t="s">
        <v>657</v>
      </c>
      <c r="R5" s="65" t="s">
        <v>657</v>
      </c>
      <c r="S5" s="65" t="s">
        <v>657</v>
      </c>
      <c r="T5" s="65" t="s">
        <v>654</v>
      </c>
      <c r="U5" s="65" t="s">
        <v>657</v>
      </c>
      <c r="V5" s="65" t="s">
        <v>657</v>
      </c>
      <c r="W5" s="65" t="s">
        <v>657</v>
      </c>
      <c r="X5" s="65" t="s">
        <v>657</v>
      </c>
      <c r="Y5" s="65" t="s">
        <v>657</v>
      </c>
      <c r="Z5" s="65" t="s">
        <v>933</v>
      </c>
      <c r="AA5" s="88" t="s">
        <v>928</v>
      </c>
      <c r="AB5" s="65" t="s">
        <v>1068</v>
      </c>
      <c r="AC5" s="89">
        <v>44067</v>
      </c>
      <c r="AD5" s="90" t="s">
        <v>1087</v>
      </c>
      <c r="AE5" s="21" t="s">
        <v>866</v>
      </c>
      <c r="AF5" s="21" t="s">
        <v>865</v>
      </c>
      <c r="AG5" s="21" t="s">
        <v>866</v>
      </c>
      <c r="AH5" s="21" t="s">
        <v>866</v>
      </c>
      <c r="AI5" s="65" t="s">
        <v>1008</v>
      </c>
      <c r="AJ5" s="7"/>
      <c r="AK5" s="21" t="s">
        <v>865</v>
      </c>
      <c r="AL5" s="21"/>
      <c r="AM5" s="105"/>
      <c r="AN5" s="21"/>
      <c r="AO5" s="98"/>
      <c r="AP5" s="21"/>
      <c r="AQ5" s="21"/>
      <c r="AR5" s="35"/>
      <c r="AS5" s="67" t="s">
        <v>908</v>
      </c>
      <c r="AT5" s="53" t="s">
        <v>894</v>
      </c>
      <c r="AU5" s="54" t="s">
        <v>909</v>
      </c>
    </row>
    <row r="6" spans="1:47" ht="15" customHeight="1">
      <c r="A6" s="6" t="s">
        <v>14</v>
      </c>
      <c r="B6" s="4" t="s">
        <v>236</v>
      </c>
      <c r="C6" s="4" t="s">
        <v>55</v>
      </c>
      <c r="D6" s="4" t="s">
        <v>229</v>
      </c>
      <c r="E6" s="159" t="s">
        <v>473</v>
      </c>
      <c r="F6" s="4" t="s">
        <v>633</v>
      </c>
      <c r="G6" s="4" t="s">
        <v>881</v>
      </c>
      <c r="H6" s="7" t="s">
        <v>662</v>
      </c>
      <c r="I6" s="87">
        <v>43921</v>
      </c>
      <c r="J6" s="65" t="s">
        <v>656</v>
      </c>
      <c r="K6" s="65" t="s">
        <v>656</v>
      </c>
      <c r="L6" s="65" t="s">
        <v>656</v>
      </c>
      <c r="M6" s="65" t="s">
        <v>656</v>
      </c>
      <c r="N6" s="65" t="s">
        <v>656</v>
      </c>
      <c r="O6" s="65" t="s">
        <v>656</v>
      </c>
      <c r="P6" s="65" t="s">
        <v>656</v>
      </c>
      <c r="Q6" s="82" t="s">
        <v>656</v>
      </c>
      <c r="R6" s="65" t="s">
        <v>656</v>
      </c>
      <c r="S6" s="65" t="s">
        <v>656</v>
      </c>
      <c r="T6" s="65" t="s">
        <v>656</v>
      </c>
      <c r="U6" s="65" t="s">
        <v>656</v>
      </c>
      <c r="V6" s="65" t="s">
        <v>656</v>
      </c>
      <c r="W6" s="65" t="s">
        <v>656</v>
      </c>
      <c r="X6" s="65" t="s">
        <v>656</v>
      </c>
      <c r="Y6" s="65" t="s">
        <v>656</v>
      </c>
      <c r="Z6" s="65" t="s">
        <v>933</v>
      </c>
      <c r="AA6" s="88" t="s">
        <v>928</v>
      </c>
      <c r="AB6" s="65">
        <v>32</v>
      </c>
      <c r="AC6" s="89">
        <v>44067</v>
      </c>
      <c r="AD6" s="90" t="s">
        <v>1094</v>
      </c>
      <c r="AE6" s="21" t="s">
        <v>865</v>
      </c>
      <c r="AF6" s="21" t="s">
        <v>865</v>
      </c>
      <c r="AG6" s="21" t="s">
        <v>866</v>
      </c>
      <c r="AH6" s="21" t="s">
        <v>866</v>
      </c>
      <c r="AI6" s="84" t="s">
        <v>1008</v>
      </c>
      <c r="AJ6" s="7"/>
      <c r="AK6" s="21" t="s">
        <v>865</v>
      </c>
      <c r="AL6" s="21"/>
      <c r="AM6" s="105"/>
      <c r="AN6" s="21"/>
      <c r="AO6" s="98"/>
      <c r="AP6" s="21"/>
      <c r="AQ6" s="21"/>
      <c r="AR6" s="35"/>
      <c r="AS6" s="67" t="s">
        <v>908</v>
      </c>
      <c r="AT6" s="54" t="s">
        <v>895</v>
      </c>
      <c r="AU6" s="54" t="s">
        <v>910</v>
      </c>
    </row>
    <row r="7" spans="1:47" ht="15" customHeight="1">
      <c r="A7" s="6" t="s">
        <v>14</v>
      </c>
      <c r="B7" s="4" t="s">
        <v>238</v>
      </c>
      <c r="C7" s="4" t="s">
        <v>102</v>
      </c>
      <c r="D7" s="4" t="s">
        <v>229</v>
      </c>
      <c r="E7" s="159" t="s">
        <v>516</v>
      </c>
      <c r="F7" s="4" t="s">
        <v>633</v>
      </c>
      <c r="G7" s="4" t="s">
        <v>881</v>
      </c>
      <c r="H7" s="7" t="s">
        <v>662</v>
      </c>
      <c r="I7" s="87">
        <v>43921</v>
      </c>
      <c r="J7" s="65" t="s">
        <v>655</v>
      </c>
      <c r="K7" s="65" t="s">
        <v>656</v>
      </c>
      <c r="L7" s="65" t="s">
        <v>656</v>
      </c>
      <c r="M7" s="65" t="s">
        <v>656</v>
      </c>
      <c r="N7" s="65" t="s">
        <v>656</v>
      </c>
      <c r="O7" s="65" t="s">
        <v>656</v>
      </c>
      <c r="P7" s="65" t="s">
        <v>656</v>
      </c>
      <c r="Q7" s="82" t="s">
        <v>656</v>
      </c>
      <c r="R7" s="65" t="s">
        <v>656</v>
      </c>
      <c r="S7" s="65" t="s">
        <v>656</v>
      </c>
      <c r="T7" s="65" t="s">
        <v>656</v>
      </c>
      <c r="U7" s="65" t="s">
        <v>656</v>
      </c>
      <c r="V7" s="65" t="s">
        <v>655</v>
      </c>
      <c r="W7" s="65" t="s">
        <v>656</v>
      </c>
      <c r="X7" s="65" t="s">
        <v>656</v>
      </c>
      <c r="Y7" s="65" t="s">
        <v>656</v>
      </c>
      <c r="Z7" s="65" t="s">
        <v>933</v>
      </c>
      <c r="AA7" s="88" t="s">
        <v>928</v>
      </c>
      <c r="AB7" s="65" t="s">
        <v>1092</v>
      </c>
      <c r="AC7" s="89">
        <v>44067</v>
      </c>
      <c r="AD7" s="90" t="s">
        <v>1094</v>
      </c>
      <c r="AE7" s="21" t="s">
        <v>865</v>
      </c>
      <c r="AF7" s="21" t="s">
        <v>865</v>
      </c>
      <c r="AG7" s="21" t="s">
        <v>866</v>
      </c>
      <c r="AH7" s="21" t="s">
        <v>866</v>
      </c>
      <c r="AI7" s="65" t="s">
        <v>1008</v>
      </c>
      <c r="AJ7" s="7"/>
      <c r="AK7" s="21" t="s">
        <v>865</v>
      </c>
      <c r="AL7" s="21"/>
      <c r="AM7" s="21"/>
      <c r="AN7" s="21"/>
      <c r="AO7" s="98"/>
      <c r="AP7" s="21"/>
      <c r="AQ7" s="21"/>
      <c r="AR7" s="35"/>
      <c r="AS7" s="67" t="s">
        <v>908</v>
      </c>
      <c r="AT7" s="54" t="s">
        <v>896</v>
      </c>
      <c r="AU7" s="54" t="s">
        <v>911</v>
      </c>
    </row>
    <row r="8" spans="1:47" ht="15" customHeight="1">
      <c r="A8" s="6" t="s">
        <v>14</v>
      </c>
      <c r="B8" s="4" t="s">
        <v>238</v>
      </c>
      <c r="C8" s="4" t="s">
        <v>103</v>
      </c>
      <c r="D8" s="4" t="s">
        <v>229</v>
      </c>
      <c r="E8" s="159" t="s">
        <v>517</v>
      </c>
      <c r="F8" s="4" t="s">
        <v>633</v>
      </c>
      <c r="G8" s="4" t="s">
        <v>881</v>
      </c>
      <c r="H8" s="7" t="s">
        <v>662</v>
      </c>
      <c r="I8" s="87">
        <v>43921</v>
      </c>
      <c r="J8" s="65" t="s">
        <v>656</v>
      </c>
      <c r="K8" s="65" t="s">
        <v>656</v>
      </c>
      <c r="L8" s="65" t="s">
        <v>656</v>
      </c>
      <c r="M8" s="65" t="s">
        <v>655</v>
      </c>
      <c r="N8" s="65" t="s">
        <v>656</v>
      </c>
      <c r="O8" s="65" t="s">
        <v>656</v>
      </c>
      <c r="P8" s="65" t="s">
        <v>656</v>
      </c>
      <c r="Q8" s="82" t="s">
        <v>656</v>
      </c>
      <c r="R8" s="65" t="s">
        <v>656</v>
      </c>
      <c r="S8" s="65" t="s">
        <v>656</v>
      </c>
      <c r="T8" s="65" t="s">
        <v>656</v>
      </c>
      <c r="U8" s="65" t="s">
        <v>656</v>
      </c>
      <c r="V8" s="65" t="s">
        <v>656</v>
      </c>
      <c r="W8" s="65" t="s">
        <v>656</v>
      </c>
      <c r="X8" s="65" t="s">
        <v>656</v>
      </c>
      <c r="Y8" s="65" t="s">
        <v>656</v>
      </c>
      <c r="Z8" s="65" t="s">
        <v>933</v>
      </c>
      <c r="AA8" s="88" t="s">
        <v>928</v>
      </c>
      <c r="AB8" s="65" t="s">
        <v>1093</v>
      </c>
      <c r="AC8" s="89">
        <v>44067</v>
      </c>
      <c r="AD8" s="90" t="s">
        <v>1094</v>
      </c>
      <c r="AE8" s="21" t="s">
        <v>865</v>
      </c>
      <c r="AF8" s="21" t="s">
        <v>865</v>
      </c>
      <c r="AG8" s="21" t="s">
        <v>866</v>
      </c>
      <c r="AH8" s="21" t="s">
        <v>866</v>
      </c>
      <c r="AI8" s="65" t="s">
        <v>1008</v>
      </c>
      <c r="AJ8" s="7"/>
      <c r="AK8" s="21" t="s">
        <v>865</v>
      </c>
      <c r="AL8" s="21"/>
      <c r="AM8" s="21"/>
      <c r="AN8" s="21"/>
      <c r="AO8" s="98"/>
      <c r="AP8" s="21"/>
      <c r="AQ8" s="21"/>
      <c r="AR8" s="35"/>
      <c r="AS8" s="67" t="s">
        <v>908</v>
      </c>
      <c r="AT8" s="54" t="s">
        <v>897</v>
      </c>
      <c r="AU8" s="54" t="s">
        <v>912</v>
      </c>
    </row>
    <row r="9" spans="1:47" ht="15" customHeight="1">
      <c r="A9" s="6" t="s">
        <v>14</v>
      </c>
      <c r="B9" s="4" t="s">
        <v>237</v>
      </c>
      <c r="C9" s="4" t="s">
        <v>86</v>
      </c>
      <c r="D9" s="4" t="s">
        <v>229</v>
      </c>
      <c r="E9" s="159" t="s">
        <v>500</v>
      </c>
      <c r="F9" s="4" t="s">
        <v>635</v>
      </c>
      <c r="G9" s="4" t="s">
        <v>883</v>
      </c>
      <c r="H9" s="7" t="s">
        <v>662</v>
      </c>
      <c r="I9" s="87">
        <v>43921</v>
      </c>
      <c r="J9" s="89">
        <v>42461</v>
      </c>
      <c r="K9" s="89">
        <v>41122</v>
      </c>
      <c r="L9" s="89">
        <v>42675</v>
      </c>
      <c r="M9" s="89">
        <v>43713</v>
      </c>
      <c r="N9" s="89">
        <v>43615</v>
      </c>
      <c r="O9" s="89">
        <v>43242</v>
      </c>
      <c r="P9" s="89">
        <v>42999</v>
      </c>
      <c r="Q9" s="106">
        <v>42999</v>
      </c>
      <c r="R9" s="89">
        <v>43661</v>
      </c>
      <c r="S9" s="89"/>
      <c r="T9" s="89"/>
      <c r="U9" s="89">
        <v>41928</v>
      </c>
      <c r="V9" s="89"/>
      <c r="W9" s="89">
        <v>43755</v>
      </c>
      <c r="X9" s="89"/>
      <c r="Y9" s="65"/>
      <c r="Z9" s="65" t="s">
        <v>933</v>
      </c>
      <c r="AA9" s="88" t="s">
        <v>928</v>
      </c>
      <c r="AB9" s="65" t="s">
        <v>1068</v>
      </c>
      <c r="AC9" s="89">
        <v>44067</v>
      </c>
      <c r="AD9" s="90" t="s">
        <v>1087</v>
      </c>
      <c r="AE9" s="21" t="s">
        <v>866</v>
      </c>
      <c r="AF9" s="21" t="s">
        <v>865</v>
      </c>
      <c r="AG9" s="21" t="s">
        <v>866</v>
      </c>
      <c r="AH9" s="21" t="s">
        <v>866</v>
      </c>
      <c r="AI9" s="65" t="s">
        <v>1008</v>
      </c>
      <c r="AJ9" s="7"/>
      <c r="AK9" s="21" t="s">
        <v>865</v>
      </c>
      <c r="AL9" s="21"/>
      <c r="AM9" s="21"/>
      <c r="AN9" s="21"/>
      <c r="AO9" s="98"/>
      <c r="AP9" s="21"/>
      <c r="AQ9" s="21"/>
      <c r="AR9" s="35"/>
      <c r="AS9" s="67" t="s">
        <v>908</v>
      </c>
      <c r="AT9" s="54" t="s">
        <v>898</v>
      </c>
      <c r="AU9" s="54" t="s">
        <v>913</v>
      </c>
    </row>
    <row r="10" spans="1:47" ht="15" customHeight="1">
      <c r="A10" s="6" t="s">
        <v>14</v>
      </c>
      <c r="B10" s="4" t="s">
        <v>237</v>
      </c>
      <c r="C10" s="4" t="s">
        <v>87</v>
      </c>
      <c r="D10" s="4" t="s">
        <v>229</v>
      </c>
      <c r="E10" s="159" t="s">
        <v>501</v>
      </c>
      <c r="F10" s="4" t="s">
        <v>635</v>
      </c>
      <c r="G10" s="4" t="s">
        <v>883</v>
      </c>
      <c r="H10" s="7" t="s">
        <v>662</v>
      </c>
      <c r="I10" s="87">
        <v>43921</v>
      </c>
      <c r="J10" s="65"/>
      <c r="K10" s="65"/>
      <c r="L10" s="65"/>
      <c r="M10" s="65"/>
      <c r="N10" s="65"/>
      <c r="O10" s="65"/>
      <c r="P10" s="65"/>
      <c r="Q10" s="82"/>
      <c r="R10" s="65"/>
      <c r="S10" s="89">
        <v>43789</v>
      </c>
      <c r="T10" s="89">
        <v>43874</v>
      </c>
      <c r="U10" s="89">
        <v>43586</v>
      </c>
      <c r="V10" s="89">
        <v>43647</v>
      </c>
      <c r="W10" s="65"/>
      <c r="X10" s="65"/>
      <c r="Y10" s="89">
        <v>43910</v>
      </c>
      <c r="Z10" s="65" t="s">
        <v>933</v>
      </c>
      <c r="AA10" s="88" t="s">
        <v>928</v>
      </c>
      <c r="AB10" s="65">
        <v>49</v>
      </c>
      <c r="AC10" s="89">
        <v>44067</v>
      </c>
      <c r="AD10" s="65" t="s">
        <v>950</v>
      </c>
      <c r="AE10" s="21" t="s">
        <v>866</v>
      </c>
      <c r="AF10" s="21" t="s">
        <v>865</v>
      </c>
      <c r="AG10" s="21" t="s">
        <v>866</v>
      </c>
      <c r="AH10" s="21" t="s">
        <v>866</v>
      </c>
      <c r="AI10" s="65" t="s">
        <v>1008</v>
      </c>
      <c r="AJ10" s="7"/>
      <c r="AK10" s="21" t="s">
        <v>865</v>
      </c>
      <c r="AL10" s="21"/>
      <c r="AM10" s="105"/>
      <c r="AN10" s="21"/>
      <c r="AO10" s="98"/>
      <c r="AP10" s="21"/>
      <c r="AQ10" s="21"/>
      <c r="AR10" s="35"/>
      <c r="AS10" s="67" t="s">
        <v>908</v>
      </c>
      <c r="AT10" s="54" t="s">
        <v>899</v>
      </c>
      <c r="AU10" s="54" t="s">
        <v>920</v>
      </c>
    </row>
    <row r="11" spans="1:47" ht="15" customHeight="1">
      <c r="A11" s="6" t="s">
        <v>14</v>
      </c>
      <c r="B11" s="4" t="s">
        <v>237</v>
      </c>
      <c r="C11" s="4" t="s">
        <v>88</v>
      </c>
      <c r="D11" s="4" t="s">
        <v>229</v>
      </c>
      <c r="E11" s="159" t="s">
        <v>502</v>
      </c>
      <c r="F11" s="4" t="s">
        <v>624</v>
      </c>
      <c r="G11" s="4" t="s">
        <v>625</v>
      </c>
      <c r="H11" s="7" t="s">
        <v>662</v>
      </c>
      <c r="I11" s="87">
        <v>43921</v>
      </c>
      <c r="J11" s="163">
        <v>4</v>
      </c>
      <c r="K11" s="175">
        <f>7+(8/12)</f>
        <v>7.666666666666667</v>
      </c>
      <c r="L11" s="175">
        <f>3+(5/12)</f>
        <v>3.4166666666666665</v>
      </c>
      <c r="M11" s="175">
        <f>(8/12)</f>
        <v>0.66666666666666663</v>
      </c>
      <c r="N11" s="176">
        <f>(10/12)</f>
        <v>0.83333333333333337</v>
      </c>
      <c r="O11" s="65">
        <f>1+(9/12)</f>
        <v>1.75</v>
      </c>
      <c r="P11" s="65">
        <f>2+(6/12)</f>
        <v>2.5</v>
      </c>
      <c r="Q11" s="82">
        <f>2+(6/12)</f>
        <v>2.5</v>
      </c>
      <c r="R11" s="65">
        <f>8.5/12</f>
        <v>0.70833333333333337</v>
      </c>
      <c r="S11" s="65"/>
      <c r="T11" s="65"/>
      <c r="U11" s="4">
        <v>4.7</v>
      </c>
      <c r="V11" s="65"/>
      <c r="W11" s="65">
        <f>5.5/12</f>
        <v>0.45833333333333331</v>
      </c>
      <c r="X11" s="65"/>
      <c r="Y11" s="65"/>
      <c r="Z11" s="65" t="s">
        <v>933</v>
      </c>
      <c r="AA11" s="88" t="s">
        <v>928</v>
      </c>
      <c r="AB11" s="65">
        <v>49</v>
      </c>
      <c r="AC11" s="89">
        <v>44067</v>
      </c>
      <c r="AD11" s="65" t="s">
        <v>950</v>
      </c>
      <c r="AE11" s="21" t="s">
        <v>866</v>
      </c>
      <c r="AF11" s="21" t="s">
        <v>865</v>
      </c>
      <c r="AG11" s="21" t="s">
        <v>866</v>
      </c>
      <c r="AH11" s="21" t="s">
        <v>866</v>
      </c>
      <c r="AI11" s="84"/>
      <c r="AJ11" s="7"/>
      <c r="AK11" s="21" t="s">
        <v>865</v>
      </c>
      <c r="AL11" s="21"/>
      <c r="AM11" s="105"/>
      <c r="AN11" s="21"/>
      <c r="AO11" s="98"/>
      <c r="AP11" s="21"/>
      <c r="AQ11" s="21"/>
      <c r="AR11" s="35"/>
      <c r="AS11" s="54" t="s">
        <v>914</v>
      </c>
      <c r="AT11" s="54" t="s">
        <v>900</v>
      </c>
      <c r="AU11" s="54" t="s">
        <v>915</v>
      </c>
    </row>
    <row r="12" spans="1:47" ht="15" customHeight="1">
      <c r="A12" s="6" t="s">
        <v>14</v>
      </c>
      <c r="B12" s="4" t="s">
        <v>237</v>
      </c>
      <c r="C12" s="4" t="s">
        <v>89</v>
      </c>
      <c r="D12" s="4" t="s">
        <v>229</v>
      </c>
      <c r="E12" s="159" t="s">
        <v>302</v>
      </c>
      <c r="F12" s="4" t="s">
        <v>624</v>
      </c>
      <c r="G12" s="4" t="s">
        <v>884</v>
      </c>
      <c r="H12" s="7" t="s">
        <v>662</v>
      </c>
      <c r="I12" s="87">
        <v>43921</v>
      </c>
      <c r="J12" s="65"/>
      <c r="K12" s="65"/>
      <c r="L12" s="65"/>
      <c r="M12" s="65"/>
      <c r="N12" s="65"/>
      <c r="O12" s="65"/>
      <c r="P12" s="65"/>
      <c r="Q12" s="82"/>
      <c r="R12" s="65"/>
      <c r="S12" s="65"/>
      <c r="T12" s="65"/>
      <c r="U12" s="65"/>
      <c r="V12" s="65"/>
      <c r="W12" s="65"/>
      <c r="X12" s="65"/>
      <c r="Y12" s="65"/>
      <c r="Z12" s="65"/>
      <c r="AA12" s="65"/>
      <c r="AB12" s="65"/>
      <c r="AC12" s="65"/>
      <c r="AD12" s="65"/>
      <c r="AE12" s="21" t="s">
        <v>866</v>
      </c>
      <c r="AF12" s="21" t="s">
        <v>866</v>
      </c>
      <c r="AG12" s="21" t="s">
        <v>866</v>
      </c>
      <c r="AH12" s="21" t="s">
        <v>866</v>
      </c>
      <c r="AI12" s="84"/>
      <c r="AJ12" s="7"/>
      <c r="AK12" s="21" t="s">
        <v>865</v>
      </c>
      <c r="AL12" s="21"/>
      <c r="AM12" s="21"/>
      <c r="AN12" s="21"/>
      <c r="AO12" s="98"/>
      <c r="AP12" s="21"/>
      <c r="AQ12" s="21"/>
      <c r="AR12" s="35"/>
      <c r="AS12" s="54" t="s">
        <v>914</v>
      </c>
      <c r="AT12" s="54" t="s">
        <v>901</v>
      </c>
      <c r="AU12" s="54" t="s">
        <v>916</v>
      </c>
    </row>
    <row r="13" spans="1:47" ht="15" customHeight="1">
      <c r="A13" s="6" t="s">
        <v>14</v>
      </c>
      <c r="B13" s="4" t="s">
        <v>237</v>
      </c>
      <c r="C13" s="4" t="s">
        <v>65</v>
      </c>
      <c r="D13" s="4" t="s">
        <v>229</v>
      </c>
      <c r="E13" s="159" t="s">
        <v>483</v>
      </c>
      <c r="F13" s="4" t="s">
        <v>633</v>
      </c>
      <c r="G13" s="4" t="s">
        <v>881</v>
      </c>
      <c r="H13" s="7" t="s">
        <v>662</v>
      </c>
      <c r="I13" s="87">
        <v>43921</v>
      </c>
      <c r="J13" s="65" t="s">
        <v>656</v>
      </c>
      <c r="K13" s="65" t="s">
        <v>656</v>
      </c>
      <c r="L13" s="65" t="s">
        <v>656</v>
      </c>
      <c r="M13" s="65" t="s">
        <v>656</v>
      </c>
      <c r="N13" s="65" t="s">
        <v>656</v>
      </c>
      <c r="O13" s="65" t="s">
        <v>656</v>
      </c>
      <c r="P13" s="65" t="s">
        <v>655</v>
      </c>
      <c r="Q13" s="82" t="s">
        <v>655</v>
      </c>
      <c r="R13" s="65" t="s">
        <v>655</v>
      </c>
      <c r="S13" s="65" t="s">
        <v>655</v>
      </c>
      <c r="T13" s="65" t="s">
        <v>655</v>
      </c>
      <c r="U13" s="65" t="s">
        <v>656</v>
      </c>
      <c r="V13" s="65" t="s">
        <v>656</v>
      </c>
      <c r="W13" s="65" t="s">
        <v>656</v>
      </c>
      <c r="X13" s="65" t="s">
        <v>655</v>
      </c>
      <c r="Y13" s="65" t="s">
        <v>655</v>
      </c>
      <c r="Z13" s="65" t="s">
        <v>933</v>
      </c>
      <c r="AA13" s="88" t="s">
        <v>928</v>
      </c>
      <c r="AB13" s="65">
        <v>286</v>
      </c>
      <c r="AC13" s="89">
        <v>44067</v>
      </c>
      <c r="AD13" s="65" t="s">
        <v>951</v>
      </c>
      <c r="AE13" s="21" t="s">
        <v>866</v>
      </c>
      <c r="AF13" s="21" t="s">
        <v>865</v>
      </c>
      <c r="AG13" s="21" t="s">
        <v>866</v>
      </c>
      <c r="AH13" s="21" t="s">
        <v>866</v>
      </c>
      <c r="AI13" s="65" t="s">
        <v>1008</v>
      </c>
      <c r="AJ13" s="7"/>
      <c r="AK13" s="21" t="s">
        <v>865</v>
      </c>
      <c r="AL13" s="21"/>
      <c r="AM13" s="21"/>
      <c r="AN13" s="21"/>
      <c r="AO13" s="98"/>
      <c r="AP13" s="21"/>
      <c r="AQ13" s="21"/>
      <c r="AR13" s="35"/>
      <c r="AS13" s="54" t="s">
        <v>914</v>
      </c>
      <c r="AT13" s="54" t="s">
        <v>902</v>
      </c>
      <c r="AU13" s="68" t="s">
        <v>917</v>
      </c>
    </row>
    <row r="14" spans="1:47" ht="15" customHeight="1">
      <c r="A14" s="6" t="s">
        <v>14</v>
      </c>
      <c r="B14" s="4" t="s">
        <v>237</v>
      </c>
      <c r="C14" s="4" t="s">
        <v>66</v>
      </c>
      <c r="D14" s="4" t="s">
        <v>229</v>
      </c>
      <c r="E14" s="167" t="s">
        <v>484</v>
      </c>
      <c r="F14" s="4" t="s">
        <v>633</v>
      </c>
      <c r="G14" s="4" t="s">
        <v>881</v>
      </c>
      <c r="H14" s="7" t="s">
        <v>662</v>
      </c>
      <c r="I14" s="87">
        <v>43921</v>
      </c>
      <c r="J14" s="65" t="s">
        <v>656</v>
      </c>
      <c r="K14" s="65" t="s">
        <v>656</v>
      </c>
      <c r="L14" s="65" t="s">
        <v>656</v>
      </c>
      <c r="M14" s="65" t="s">
        <v>656</v>
      </c>
      <c r="N14" s="65" t="s">
        <v>655</v>
      </c>
      <c r="O14" s="65" t="s">
        <v>655</v>
      </c>
      <c r="P14" s="65" t="s">
        <v>655</v>
      </c>
      <c r="Q14" s="82" t="s">
        <v>655</v>
      </c>
      <c r="R14" s="65" t="s">
        <v>655</v>
      </c>
      <c r="S14" s="65" t="s">
        <v>655</v>
      </c>
      <c r="T14" s="65" t="s">
        <v>655</v>
      </c>
      <c r="U14" s="65" t="s">
        <v>655</v>
      </c>
      <c r="V14" s="65" t="s">
        <v>656</v>
      </c>
      <c r="W14" s="65" t="s">
        <v>656</v>
      </c>
      <c r="X14" s="65" t="s">
        <v>655</v>
      </c>
      <c r="Y14" s="65" t="s">
        <v>655</v>
      </c>
      <c r="Z14" s="65" t="s">
        <v>933</v>
      </c>
      <c r="AA14" s="88" t="s">
        <v>928</v>
      </c>
      <c r="AB14" s="65" t="s">
        <v>1067</v>
      </c>
      <c r="AC14" s="89">
        <v>44067</v>
      </c>
      <c r="AD14" s="65" t="s">
        <v>952</v>
      </c>
      <c r="AE14" s="21" t="s">
        <v>866</v>
      </c>
      <c r="AF14" s="21" t="s">
        <v>865</v>
      </c>
      <c r="AG14" s="21" t="s">
        <v>866</v>
      </c>
      <c r="AH14" s="21" t="s">
        <v>866</v>
      </c>
      <c r="AI14" s="65" t="s">
        <v>1008</v>
      </c>
      <c r="AJ14" s="7"/>
      <c r="AK14" s="21" t="s">
        <v>865</v>
      </c>
      <c r="AL14" s="21"/>
      <c r="AM14" s="21"/>
      <c r="AN14" s="21"/>
      <c r="AO14" s="98"/>
      <c r="AP14" s="21"/>
      <c r="AQ14" s="21"/>
      <c r="AR14" s="35"/>
      <c r="AS14" s="54" t="s">
        <v>914</v>
      </c>
      <c r="AT14" s="54" t="s">
        <v>903</v>
      </c>
      <c r="AU14" s="54" t="s">
        <v>918</v>
      </c>
    </row>
    <row r="15" spans="1:47" ht="15" customHeight="1">
      <c r="A15" s="6" t="s">
        <v>14</v>
      </c>
      <c r="B15" s="4" t="s">
        <v>237</v>
      </c>
      <c r="C15" s="4" t="s">
        <v>67</v>
      </c>
      <c r="D15" s="4" t="s">
        <v>229</v>
      </c>
      <c r="E15" s="159" t="s">
        <v>485</v>
      </c>
      <c r="F15" s="4" t="s">
        <v>633</v>
      </c>
      <c r="G15" s="4" t="s">
        <v>881</v>
      </c>
      <c r="H15" s="7" t="s">
        <v>662</v>
      </c>
      <c r="I15" s="87">
        <v>43921</v>
      </c>
      <c r="J15" s="65" t="s">
        <v>656</v>
      </c>
      <c r="K15" s="65" t="s">
        <v>656</v>
      </c>
      <c r="L15" s="65" t="s">
        <v>656</v>
      </c>
      <c r="M15" s="65" t="s">
        <v>656</v>
      </c>
      <c r="N15" s="65" t="s">
        <v>656</v>
      </c>
      <c r="O15" s="65" t="s">
        <v>656</v>
      </c>
      <c r="P15" s="65" t="s">
        <v>656</v>
      </c>
      <c r="Q15" s="82" t="s">
        <v>656</v>
      </c>
      <c r="R15" s="65" t="s">
        <v>656</v>
      </c>
      <c r="S15" s="65" t="s">
        <v>656</v>
      </c>
      <c r="T15" s="65" t="s">
        <v>656</v>
      </c>
      <c r="U15" s="65" t="s">
        <v>656</v>
      </c>
      <c r="V15" s="65" t="s">
        <v>656</v>
      </c>
      <c r="W15" s="65" t="s">
        <v>656</v>
      </c>
      <c r="X15" s="65" t="s">
        <v>656</v>
      </c>
      <c r="Y15" s="65" t="s">
        <v>656</v>
      </c>
      <c r="Z15" s="65"/>
      <c r="AA15" s="65"/>
      <c r="AB15" s="65"/>
      <c r="AC15" s="65"/>
      <c r="AD15" s="65"/>
      <c r="AE15" s="21" t="s">
        <v>866</v>
      </c>
      <c r="AF15" s="21" t="s">
        <v>866</v>
      </c>
      <c r="AG15" s="21" t="s">
        <v>866</v>
      </c>
      <c r="AH15" s="21" t="s">
        <v>866</v>
      </c>
      <c r="AI15" s="84"/>
      <c r="AJ15" s="7"/>
      <c r="AK15" s="21" t="s">
        <v>865</v>
      </c>
      <c r="AL15" s="21"/>
      <c r="AM15" s="21"/>
      <c r="AN15" s="21"/>
      <c r="AO15" s="98"/>
      <c r="AP15" s="21"/>
      <c r="AQ15" s="21"/>
      <c r="AR15" s="35"/>
      <c r="AS15" s="35"/>
      <c r="AT15" s="35"/>
      <c r="AU15" s="35"/>
    </row>
    <row r="16" spans="1:47" ht="15" customHeight="1">
      <c r="A16" s="6" t="s">
        <v>14</v>
      </c>
      <c r="B16" s="4" t="s">
        <v>237</v>
      </c>
      <c r="C16" s="4" t="s">
        <v>68</v>
      </c>
      <c r="D16" s="4" t="s">
        <v>229</v>
      </c>
      <c r="E16" s="159" t="s">
        <v>486</v>
      </c>
      <c r="F16" s="4" t="s">
        <v>633</v>
      </c>
      <c r="G16" s="4" t="s">
        <v>881</v>
      </c>
      <c r="H16" s="7" t="s">
        <v>662</v>
      </c>
      <c r="I16" s="87">
        <v>43921</v>
      </c>
      <c r="J16" s="65" t="s">
        <v>655</v>
      </c>
      <c r="K16" s="65" t="s">
        <v>655</v>
      </c>
      <c r="L16" s="65" t="s">
        <v>655</v>
      </c>
      <c r="M16" s="65" t="s">
        <v>655</v>
      </c>
      <c r="N16" s="65" t="s">
        <v>656</v>
      </c>
      <c r="O16" s="65" t="s">
        <v>656</v>
      </c>
      <c r="P16" s="65" t="s">
        <v>656</v>
      </c>
      <c r="Q16" s="82" t="s">
        <v>656</v>
      </c>
      <c r="R16" s="65" t="s">
        <v>656</v>
      </c>
      <c r="S16" s="65" t="s">
        <v>656</v>
      </c>
      <c r="T16" s="65" t="s">
        <v>656</v>
      </c>
      <c r="U16" s="65" t="s">
        <v>656</v>
      </c>
      <c r="V16" s="65" t="s">
        <v>655</v>
      </c>
      <c r="W16" s="65" t="s">
        <v>655</v>
      </c>
      <c r="X16" s="65" t="s">
        <v>656</v>
      </c>
      <c r="Y16" s="65" t="s">
        <v>656</v>
      </c>
      <c r="Z16" s="65" t="s">
        <v>933</v>
      </c>
      <c r="AA16" s="88" t="s">
        <v>928</v>
      </c>
      <c r="AB16" s="65" t="s">
        <v>1067</v>
      </c>
      <c r="AC16" s="89">
        <v>44067</v>
      </c>
      <c r="AD16" s="65" t="s">
        <v>952</v>
      </c>
      <c r="AE16" s="21" t="s">
        <v>866</v>
      </c>
      <c r="AF16" s="21" t="s">
        <v>865</v>
      </c>
      <c r="AG16" s="21" t="s">
        <v>866</v>
      </c>
      <c r="AH16" s="21" t="s">
        <v>866</v>
      </c>
      <c r="AI16" s="65" t="s">
        <v>1008</v>
      </c>
      <c r="AJ16" s="7"/>
      <c r="AK16" s="21" t="s">
        <v>865</v>
      </c>
      <c r="AL16" s="21"/>
      <c r="AM16" s="21"/>
      <c r="AN16" s="21"/>
      <c r="AO16" s="98"/>
      <c r="AP16" s="21"/>
      <c r="AQ16" s="21"/>
      <c r="AR16" s="35"/>
      <c r="AS16" s="35"/>
      <c r="AT16" s="35"/>
      <c r="AU16" s="35"/>
    </row>
    <row r="17" spans="1:47" ht="15" customHeight="1">
      <c r="A17" s="6" t="s">
        <v>14</v>
      </c>
      <c r="B17" s="4" t="s">
        <v>237</v>
      </c>
      <c r="C17" s="4" t="s">
        <v>69</v>
      </c>
      <c r="D17" s="4" t="s">
        <v>229</v>
      </c>
      <c r="E17" s="159" t="s">
        <v>487</v>
      </c>
      <c r="F17" s="4" t="s">
        <v>633</v>
      </c>
      <c r="G17" s="4" t="s">
        <v>881</v>
      </c>
      <c r="H17" s="7" t="s">
        <v>662</v>
      </c>
      <c r="I17" s="87">
        <v>43921</v>
      </c>
      <c r="J17" s="65" t="s">
        <v>656</v>
      </c>
      <c r="K17" s="65" t="s">
        <v>656</v>
      </c>
      <c r="L17" s="65" t="s">
        <v>656</v>
      </c>
      <c r="M17" s="65" t="s">
        <v>656</v>
      </c>
      <c r="N17" s="65" t="s">
        <v>656</v>
      </c>
      <c r="O17" s="65" t="s">
        <v>656</v>
      </c>
      <c r="P17" s="65" t="s">
        <v>656</v>
      </c>
      <c r="Q17" s="82" t="s">
        <v>656</v>
      </c>
      <c r="R17" s="65" t="s">
        <v>656</v>
      </c>
      <c r="S17" s="65" t="s">
        <v>656</v>
      </c>
      <c r="T17" s="65" t="s">
        <v>656</v>
      </c>
      <c r="U17" s="65" t="s">
        <v>656</v>
      </c>
      <c r="V17" s="65" t="s">
        <v>656</v>
      </c>
      <c r="W17" s="65" t="s">
        <v>656</v>
      </c>
      <c r="X17" s="65" t="s">
        <v>656</v>
      </c>
      <c r="Y17" s="65" t="s">
        <v>656</v>
      </c>
      <c r="Z17" s="65"/>
      <c r="AA17" s="65"/>
      <c r="AB17" s="65"/>
      <c r="AC17" s="65"/>
      <c r="AD17" s="65"/>
      <c r="AE17" s="21" t="s">
        <v>866</v>
      </c>
      <c r="AF17" s="21" t="s">
        <v>866</v>
      </c>
      <c r="AG17" s="21" t="s">
        <v>866</v>
      </c>
      <c r="AH17" s="21" t="s">
        <v>866</v>
      </c>
      <c r="AI17" s="84"/>
      <c r="AJ17" s="7"/>
      <c r="AK17" s="21" t="s">
        <v>865</v>
      </c>
      <c r="AL17" s="21"/>
      <c r="AM17" s="21"/>
      <c r="AN17" s="21"/>
      <c r="AO17" s="98"/>
      <c r="AP17" s="21"/>
      <c r="AQ17" s="21"/>
      <c r="AR17" s="35"/>
      <c r="AS17" s="35"/>
      <c r="AT17" s="35"/>
      <c r="AU17" s="35"/>
    </row>
    <row r="18" spans="1:47" ht="15" customHeight="1">
      <c r="A18" s="6" t="s">
        <v>14</v>
      </c>
      <c r="B18" s="4" t="s">
        <v>237</v>
      </c>
      <c r="C18" s="4" t="s">
        <v>90</v>
      </c>
      <c r="D18" s="4" t="s">
        <v>229</v>
      </c>
      <c r="E18" s="168" t="s">
        <v>503</v>
      </c>
      <c r="F18" s="4" t="s">
        <v>624</v>
      </c>
      <c r="G18" s="107" t="s">
        <v>636</v>
      </c>
      <c r="H18" s="7" t="s">
        <v>662</v>
      </c>
      <c r="I18" s="87">
        <v>43921</v>
      </c>
      <c r="J18" s="65">
        <v>540</v>
      </c>
      <c r="K18" s="65">
        <v>2700</v>
      </c>
      <c r="L18" s="65"/>
      <c r="M18" s="65">
        <v>0</v>
      </c>
      <c r="N18" s="65"/>
      <c r="O18" s="65"/>
      <c r="P18" s="65"/>
      <c r="Q18" s="65"/>
      <c r="R18" s="65"/>
      <c r="S18" s="65"/>
      <c r="T18" s="65"/>
      <c r="U18" s="65"/>
      <c r="V18" s="65"/>
      <c r="W18" s="65">
        <v>450</v>
      </c>
      <c r="X18" s="65"/>
      <c r="Y18" s="65"/>
      <c r="Z18" s="65" t="s">
        <v>933</v>
      </c>
      <c r="AA18" s="88" t="s">
        <v>928</v>
      </c>
      <c r="AB18" s="65">
        <v>81</v>
      </c>
      <c r="AC18" s="89">
        <v>44067</v>
      </c>
      <c r="AD18" s="90" t="s">
        <v>1094</v>
      </c>
      <c r="AE18" s="21" t="s">
        <v>865</v>
      </c>
      <c r="AF18" s="21" t="s">
        <v>865</v>
      </c>
      <c r="AG18" s="21" t="s">
        <v>866</v>
      </c>
      <c r="AH18" s="21" t="s">
        <v>866</v>
      </c>
      <c r="AI18" s="84" t="s">
        <v>1008</v>
      </c>
      <c r="AJ18" s="7"/>
      <c r="AK18" s="21" t="s">
        <v>865</v>
      </c>
      <c r="AL18" s="21"/>
      <c r="AM18" s="21"/>
      <c r="AN18" s="21"/>
      <c r="AO18" s="98"/>
      <c r="AP18" s="21"/>
      <c r="AQ18" s="21"/>
      <c r="AR18" s="35"/>
      <c r="AS18" s="35"/>
      <c r="AT18" s="35"/>
      <c r="AU18" s="35"/>
    </row>
    <row r="19" spans="1:47" ht="15" customHeight="1">
      <c r="A19" s="6" t="s">
        <v>14</v>
      </c>
      <c r="B19" s="4" t="s">
        <v>237</v>
      </c>
      <c r="C19" s="4" t="s">
        <v>92</v>
      </c>
      <c r="D19" s="4" t="s">
        <v>229</v>
      </c>
      <c r="E19" s="168" t="s">
        <v>505</v>
      </c>
      <c r="F19" s="4" t="s">
        <v>627</v>
      </c>
      <c r="G19" s="107" t="s">
        <v>629</v>
      </c>
      <c r="H19" s="7" t="s">
        <v>662</v>
      </c>
      <c r="I19" s="87">
        <v>43921</v>
      </c>
      <c r="J19" s="164">
        <f>540/1523822625*100</f>
        <v>3.5437195323176144E-5</v>
      </c>
      <c r="K19" s="65">
        <f>2700/1523822625*100</f>
        <v>1.7718597661588073E-4</v>
      </c>
      <c r="L19" s="65"/>
      <c r="M19" s="65">
        <v>0</v>
      </c>
      <c r="N19" s="65"/>
      <c r="O19" s="65"/>
      <c r="P19" s="65"/>
      <c r="Q19" s="82"/>
      <c r="R19" s="65"/>
      <c r="S19" s="65"/>
      <c r="T19" s="65"/>
      <c r="U19" s="65"/>
      <c r="V19" s="165"/>
      <c r="W19" s="165">
        <f>450/1523822625*100</f>
        <v>2.9530996102646791E-5</v>
      </c>
      <c r="X19" s="65"/>
      <c r="Y19" s="65"/>
      <c r="Z19" s="65" t="s">
        <v>933</v>
      </c>
      <c r="AA19" s="88" t="s">
        <v>928</v>
      </c>
      <c r="AB19" s="65">
        <v>81</v>
      </c>
      <c r="AC19" s="89">
        <v>44067</v>
      </c>
      <c r="AD19" s="90" t="s">
        <v>1094</v>
      </c>
      <c r="AE19" s="21" t="s">
        <v>865</v>
      </c>
      <c r="AF19" s="21" t="s">
        <v>865</v>
      </c>
      <c r="AG19" s="21" t="s">
        <v>866</v>
      </c>
      <c r="AH19" s="21" t="s">
        <v>866</v>
      </c>
      <c r="AI19" s="84" t="s">
        <v>1008</v>
      </c>
      <c r="AJ19" s="7"/>
      <c r="AK19" s="21" t="s">
        <v>865</v>
      </c>
      <c r="AL19" s="21"/>
      <c r="AM19" s="21"/>
      <c r="AN19" s="21"/>
      <c r="AO19" s="98"/>
      <c r="AP19" s="21"/>
      <c r="AQ19" s="21"/>
      <c r="AR19" s="35"/>
      <c r="AS19" s="35"/>
      <c r="AT19" s="35"/>
      <c r="AU19" s="35"/>
    </row>
    <row r="20" spans="1:47" s="129" customFormat="1" ht="15" customHeight="1">
      <c r="A20" s="126" t="s">
        <v>14</v>
      </c>
      <c r="B20" s="126" t="s">
        <v>238</v>
      </c>
      <c r="C20" s="126" t="s">
        <v>113</v>
      </c>
      <c r="D20" s="126" t="s">
        <v>229</v>
      </c>
      <c r="E20" s="169" t="s">
        <v>528</v>
      </c>
      <c r="F20" s="126" t="s">
        <v>624</v>
      </c>
      <c r="G20" s="126" t="s">
        <v>631</v>
      </c>
      <c r="H20" s="127" t="s">
        <v>662</v>
      </c>
      <c r="I20" s="128">
        <v>43921</v>
      </c>
      <c r="J20" s="131">
        <v>10</v>
      </c>
      <c r="K20" s="131">
        <v>8</v>
      </c>
      <c r="L20" s="131">
        <v>10</v>
      </c>
      <c r="M20" s="131">
        <v>5</v>
      </c>
      <c r="N20" s="131">
        <v>5</v>
      </c>
      <c r="O20" s="131">
        <v>6</v>
      </c>
      <c r="P20" s="131">
        <v>10</v>
      </c>
      <c r="Q20" s="131">
        <v>9</v>
      </c>
      <c r="R20" s="131">
        <v>7</v>
      </c>
      <c r="S20" s="131">
        <v>8</v>
      </c>
      <c r="T20" s="131">
        <v>9</v>
      </c>
      <c r="U20" s="131">
        <v>1</v>
      </c>
      <c r="V20" s="131">
        <v>3</v>
      </c>
      <c r="W20" s="131">
        <v>3</v>
      </c>
      <c r="X20" s="131">
        <v>10</v>
      </c>
      <c r="Y20" s="131">
        <v>10</v>
      </c>
      <c r="Z20" s="65" t="s">
        <v>933</v>
      </c>
      <c r="AA20" s="130" t="s">
        <v>928</v>
      </c>
      <c r="AB20" s="131" t="s">
        <v>1067</v>
      </c>
      <c r="AC20" s="106">
        <v>44067</v>
      </c>
      <c r="AD20" s="90" t="s">
        <v>1094</v>
      </c>
      <c r="AE20" s="132" t="s">
        <v>865</v>
      </c>
      <c r="AF20" s="21" t="s">
        <v>865</v>
      </c>
      <c r="AG20" s="21" t="s">
        <v>866</v>
      </c>
      <c r="AH20" s="21" t="s">
        <v>866</v>
      </c>
      <c r="AI20" s="84" t="s">
        <v>1008</v>
      </c>
      <c r="AJ20" s="127"/>
      <c r="AK20" s="132" t="s">
        <v>865</v>
      </c>
      <c r="AL20" s="132"/>
      <c r="AM20" s="132"/>
      <c r="AN20" s="132"/>
      <c r="AO20" s="123"/>
      <c r="AP20" s="132"/>
      <c r="AQ20" s="132"/>
      <c r="AR20" s="133"/>
      <c r="AS20" s="133"/>
      <c r="AT20" s="133"/>
      <c r="AU20" s="133"/>
    </row>
    <row r="21" spans="1:47" ht="15" customHeight="1">
      <c r="A21" s="6" t="s">
        <v>14</v>
      </c>
      <c r="B21" s="4" t="s">
        <v>234</v>
      </c>
      <c r="C21" s="4" t="s">
        <v>29</v>
      </c>
      <c r="D21" s="4" t="s">
        <v>229</v>
      </c>
      <c r="E21" s="159" t="s">
        <v>449</v>
      </c>
      <c r="F21" s="4" t="s">
        <v>633</v>
      </c>
      <c r="G21" s="4" t="s">
        <v>881</v>
      </c>
      <c r="H21" s="7" t="s">
        <v>662</v>
      </c>
      <c r="I21" s="87">
        <v>43921</v>
      </c>
      <c r="J21" s="65" t="s">
        <v>655</v>
      </c>
      <c r="K21" s="65" t="s">
        <v>656</v>
      </c>
      <c r="L21" s="65" t="s">
        <v>656</v>
      </c>
      <c r="M21" s="65" t="s">
        <v>655</v>
      </c>
      <c r="N21" s="65" t="s">
        <v>656</v>
      </c>
      <c r="O21" s="65" t="s">
        <v>656</v>
      </c>
      <c r="P21" s="65" t="s">
        <v>655</v>
      </c>
      <c r="Q21" s="82" t="s">
        <v>655</v>
      </c>
      <c r="R21" s="65" t="s">
        <v>656</v>
      </c>
      <c r="S21" s="65" t="s">
        <v>655</v>
      </c>
      <c r="T21" s="65" t="s">
        <v>656</v>
      </c>
      <c r="U21" s="65" t="s">
        <v>656</v>
      </c>
      <c r="V21" s="65" t="s">
        <v>656</v>
      </c>
      <c r="W21" s="65" t="s">
        <v>656</v>
      </c>
      <c r="X21" s="65" t="s">
        <v>655</v>
      </c>
      <c r="Y21" s="65" t="s">
        <v>655</v>
      </c>
      <c r="Z21" s="65" t="s">
        <v>933</v>
      </c>
      <c r="AA21" s="88" t="s">
        <v>928</v>
      </c>
      <c r="AB21" s="65">
        <v>326</v>
      </c>
      <c r="AC21" s="89">
        <v>44067</v>
      </c>
      <c r="AD21" s="90" t="s">
        <v>1094</v>
      </c>
      <c r="AE21" s="21" t="s">
        <v>865</v>
      </c>
      <c r="AF21" s="21" t="s">
        <v>865</v>
      </c>
      <c r="AG21" s="21" t="s">
        <v>866</v>
      </c>
      <c r="AH21" s="21" t="s">
        <v>866</v>
      </c>
      <c r="AI21" s="84" t="s">
        <v>1008</v>
      </c>
      <c r="AJ21" s="7"/>
      <c r="AK21" s="21" t="s">
        <v>865</v>
      </c>
      <c r="AL21" s="21"/>
      <c r="AM21" s="21"/>
      <c r="AN21" s="21"/>
      <c r="AO21" s="98"/>
      <c r="AP21" s="21"/>
      <c r="AQ21" s="21"/>
      <c r="AR21" s="35"/>
      <c r="AS21" s="35"/>
      <c r="AT21" s="35"/>
      <c r="AU21" s="35"/>
    </row>
    <row r="22" spans="1:47" ht="15" customHeight="1">
      <c r="A22" s="6" t="s">
        <v>14</v>
      </c>
      <c r="B22" s="4" t="s">
        <v>239</v>
      </c>
      <c r="C22" s="4" t="s">
        <v>126</v>
      </c>
      <c r="D22" s="4" t="s">
        <v>229</v>
      </c>
      <c r="E22" s="159" t="s">
        <v>540</v>
      </c>
      <c r="F22" s="4" t="s">
        <v>633</v>
      </c>
      <c r="G22" s="4" t="s">
        <v>881</v>
      </c>
      <c r="H22" s="7" t="s">
        <v>662</v>
      </c>
      <c r="I22" s="87">
        <v>43921</v>
      </c>
      <c r="J22" s="65" t="s">
        <v>656</v>
      </c>
      <c r="K22" s="65" t="s">
        <v>655</v>
      </c>
      <c r="L22" s="65" t="s">
        <v>656</v>
      </c>
      <c r="M22" s="65" t="s">
        <v>656</v>
      </c>
      <c r="N22" s="65" t="s">
        <v>656</v>
      </c>
      <c r="O22" s="65" t="s">
        <v>656</v>
      </c>
      <c r="P22" s="65" t="s">
        <v>656</v>
      </c>
      <c r="Q22" s="82" t="s">
        <v>655</v>
      </c>
      <c r="R22" s="65" t="s">
        <v>655</v>
      </c>
      <c r="S22" s="65" t="s">
        <v>656</v>
      </c>
      <c r="T22" s="65" t="s">
        <v>655</v>
      </c>
      <c r="U22" s="65" t="s">
        <v>656</v>
      </c>
      <c r="V22" s="65" t="s">
        <v>656</v>
      </c>
      <c r="W22" s="65" t="s">
        <v>656</v>
      </c>
      <c r="X22" s="65" t="s">
        <v>656</v>
      </c>
      <c r="Y22" s="65" t="s">
        <v>655</v>
      </c>
      <c r="Z22" s="65" t="s">
        <v>933</v>
      </c>
      <c r="AA22" s="88" t="s">
        <v>928</v>
      </c>
      <c r="AB22" s="65">
        <v>327</v>
      </c>
      <c r="AC22" s="89">
        <v>44067</v>
      </c>
      <c r="AD22" s="90" t="s">
        <v>1094</v>
      </c>
      <c r="AE22" s="21" t="s">
        <v>865</v>
      </c>
      <c r="AF22" s="21" t="s">
        <v>865</v>
      </c>
      <c r="AG22" s="21" t="s">
        <v>866</v>
      </c>
      <c r="AH22" s="21" t="s">
        <v>866</v>
      </c>
      <c r="AI22" s="84" t="s">
        <v>1008</v>
      </c>
      <c r="AJ22" s="7"/>
      <c r="AK22" s="21" t="s">
        <v>865</v>
      </c>
      <c r="AL22" s="21"/>
      <c r="AM22" s="21"/>
      <c r="AN22" s="21"/>
      <c r="AO22" s="98"/>
      <c r="AP22" s="21"/>
      <c r="AQ22" s="21"/>
      <c r="AR22" s="35"/>
      <c r="AS22" s="35"/>
      <c r="AT22" s="35"/>
      <c r="AU22" s="35"/>
    </row>
    <row r="23" spans="1:47" ht="15" customHeight="1">
      <c r="A23" s="6" t="s">
        <v>14</v>
      </c>
      <c r="B23" s="4" t="s">
        <v>239</v>
      </c>
      <c r="C23" s="4" t="s">
        <v>127</v>
      </c>
      <c r="D23" s="4" t="s">
        <v>229</v>
      </c>
      <c r="E23" s="159" t="s">
        <v>541</v>
      </c>
      <c r="F23" s="4" t="s">
        <v>633</v>
      </c>
      <c r="G23" s="4" t="s">
        <v>881</v>
      </c>
      <c r="H23" s="7" t="s">
        <v>662</v>
      </c>
      <c r="I23" s="87">
        <v>43921</v>
      </c>
      <c r="J23" s="65" t="s">
        <v>656</v>
      </c>
      <c r="K23" s="65" t="s">
        <v>655</v>
      </c>
      <c r="L23" s="65" t="s">
        <v>656</v>
      </c>
      <c r="M23" s="65" t="s">
        <v>656</v>
      </c>
      <c r="N23" s="65" t="s">
        <v>656</v>
      </c>
      <c r="O23" s="65" t="s">
        <v>656</v>
      </c>
      <c r="P23" s="65" t="s">
        <v>656</v>
      </c>
      <c r="Q23" s="82" t="s">
        <v>655</v>
      </c>
      <c r="R23" s="65" t="s">
        <v>655</v>
      </c>
      <c r="S23" s="65" t="s">
        <v>656</v>
      </c>
      <c r="T23" s="65" t="s">
        <v>655</v>
      </c>
      <c r="U23" s="65" t="s">
        <v>656</v>
      </c>
      <c r="V23" s="65" t="s">
        <v>656</v>
      </c>
      <c r="W23" s="65" t="s">
        <v>656</v>
      </c>
      <c r="X23" s="65" t="s">
        <v>656</v>
      </c>
      <c r="Y23" s="65" t="s">
        <v>655</v>
      </c>
      <c r="Z23" s="65" t="s">
        <v>933</v>
      </c>
      <c r="AA23" s="88" t="s">
        <v>928</v>
      </c>
      <c r="AB23" s="65">
        <v>327</v>
      </c>
      <c r="AC23" s="89">
        <v>44067</v>
      </c>
      <c r="AD23" s="90" t="s">
        <v>1094</v>
      </c>
      <c r="AE23" s="21" t="s">
        <v>865</v>
      </c>
      <c r="AF23" s="21" t="s">
        <v>865</v>
      </c>
      <c r="AG23" s="21" t="s">
        <v>866</v>
      </c>
      <c r="AH23" s="21" t="s">
        <v>866</v>
      </c>
      <c r="AI23" s="84" t="s">
        <v>1008</v>
      </c>
      <c r="AJ23" s="7"/>
      <c r="AK23" s="21" t="s">
        <v>865</v>
      </c>
      <c r="AL23" s="21"/>
      <c r="AM23" s="21"/>
      <c r="AN23" s="21"/>
      <c r="AO23" s="98"/>
      <c r="AP23" s="21"/>
      <c r="AQ23" s="21"/>
      <c r="AR23" s="35"/>
      <c r="AS23" s="35"/>
      <c r="AT23" s="35"/>
      <c r="AU23" s="35"/>
    </row>
    <row r="24" spans="1:47" ht="15" customHeight="1">
      <c r="A24" s="6" t="s">
        <v>14</v>
      </c>
      <c r="B24" s="4" t="s">
        <v>238</v>
      </c>
      <c r="C24" s="2" t="s">
        <v>1118</v>
      </c>
      <c r="D24" s="4" t="s">
        <v>229</v>
      </c>
      <c r="E24" s="159" t="s">
        <v>518</v>
      </c>
      <c r="F24" s="4" t="s">
        <v>633</v>
      </c>
      <c r="G24" s="4" t="s">
        <v>881</v>
      </c>
      <c r="H24" s="7" t="s">
        <v>662</v>
      </c>
      <c r="I24" s="87">
        <v>43921</v>
      </c>
      <c r="J24" s="65" t="s">
        <v>656</v>
      </c>
      <c r="K24" s="65" t="s">
        <v>656</v>
      </c>
      <c r="L24" s="65" t="s">
        <v>656</v>
      </c>
      <c r="M24" s="65" t="s">
        <v>656</v>
      </c>
      <c r="N24" s="65" t="s">
        <v>656</v>
      </c>
      <c r="O24" s="65" t="s">
        <v>656</v>
      </c>
      <c r="P24" s="65" t="s">
        <v>656</v>
      </c>
      <c r="Q24" s="82" t="s">
        <v>656</v>
      </c>
      <c r="R24" s="65" t="s">
        <v>656</v>
      </c>
      <c r="S24" s="65" t="s">
        <v>656</v>
      </c>
      <c r="T24" s="65" t="s">
        <v>656</v>
      </c>
      <c r="U24" s="65" t="s">
        <v>656</v>
      </c>
      <c r="V24" s="65" t="s">
        <v>656</v>
      </c>
      <c r="W24" s="65" t="s">
        <v>656</v>
      </c>
      <c r="X24" s="65" t="s">
        <v>656</v>
      </c>
      <c r="Y24" s="65" t="s">
        <v>656</v>
      </c>
      <c r="Z24" s="65"/>
      <c r="AA24" s="65"/>
      <c r="AB24" s="65"/>
      <c r="AC24" s="65"/>
      <c r="AD24" s="65"/>
      <c r="AE24" s="21" t="s">
        <v>866</v>
      </c>
      <c r="AF24" s="21" t="s">
        <v>866</v>
      </c>
      <c r="AG24" s="21" t="s">
        <v>866</v>
      </c>
      <c r="AH24" s="21" t="s">
        <v>866</v>
      </c>
      <c r="AI24" s="84"/>
      <c r="AJ24" s="7"/>
      <c r="AK24" s="21" t="s">
        <v>865</v>
      </c>
      <c r="AL24" s="21"/>
      <c r="AM24" s="21"/>
      <c r="AN24" s="21"/>
      <c r="AO24" s="98"/>
      <c r="AP24" s="21"/>
      <c r="AQ24" s="21"/>
      <c r="AR24" s="35"/>
      <c r="AS24" s="35"/>
      <c r="AT24" s="35"/>
      <c r="AU24" s="35"/>
    </row>
    <row r="25" spans="1:47" ht="15" customHeight="1">
      <c r="A25" s="6" t="s">
        <v>14</v>
      </c>
      <c r="B25" s="4" t="s">
        <v>238</v>
      </c>
      <c r="C25" s="183" t="s">
        <v>1119</v>
      </c>
      <c r="D25" s="4" t="s">
        <v>229</v>
      </c>
      <c r="E25" s="159" t="s">
        <v>519</v>
      </c>
      <c r="F25" s="4" t="s">
        <v>633</v>
      </c>
      <c r="G25" s="4" t="s">
        <v>881</v>
      </c>
      <c r="H25" s="7" t="s">
        <v>662</v>
      </c>
      <c r="I25" s="87">
        <v>43921</v>
      </c>
      <c r="J25" s="65" t="s">
        <v>656</v>
      </c>
      <c r="K25" s="65" t="s">
        <v>655</v>
      </c>
      <c r="L25" s="65" t="s">
        <v>655</v>
      </c>
      <c r="M25" s="65" t="s">
        <v>656</v>
      </c>
      <c r="N25" s="65" t="s">
        <v>656</v>
      </c>
      <c r="O25" s="65" t="s">
        <v>656</v>
      </c>
      <c r="P25" s="65" t="s">
        <v>655</v>
      </c>
      <c r="Q25" s="82" t="s">
        <v>656</v>
      </c>
      <c r="R25" s="65" t="s">
        <v>656</v>
      </c>
      <c r="S25" s="65" t="s">
        <v>656</v>
      </c>
      <c r="T25" s="65" t="s">
        <v>656</v>
      </c>
      <c r="U25" s="65" t="s">
        <v>656</v>
      </c>
      <c r="V25" s="65" t="s">
        <v>656</v>
      </c>
      <c r="W25" s="65" t="s">
        <v>655</v>
      </c>
      <c r="X25" s="65" t="s">
        <v>656</v>
      </c>
      <c r="Y25" s="65" t="s">
        <v>656</v>
      </c>
      <c r="Z25" s="65" t="s">
        <v>933</v>
      </c>
      <c r="AA25" s="88" t="s">
        <v>928</v>
      </c>
      <c r="AB25" s="65">
        <v>57</v>
      </c>
      <c r="AC25" s="89">
        <v>44067</v>
      </c>
      <c r="AD25" s="65" t="s">
        <v>954</v>
      </c>
      <c r="AE25" s="21" t="s">
        <v>866</v>
      </c>
      <c r="AF25" s="21" t="s">
        <v>865</v>
      </c>
      <c r="AG25" s="21" t="s">
        <v>866</v>
      </c>
      <c r="AH25" s="21" t="s">
        <v>866</v>
      </c>
      <c r="AI25" s="65" t="s">
        <v>1008</v>
      </c>
      <c r="AJ25" s="7"/>
      <c r="AK25" s="21" t="s">
        <v>865</v>
      </c>
      <c r="AL25" s="21"/>
      <c r="AM25" s="21"/>
      <c r="AN25" s="21"/>
      <c r="AO25" s="98"/>
      <c r="AP25" s="21"/>
      <c r="AQ25" s="21"/>
      <c r="AR25" s="35"/>
      <c r="AS25" s="35"/>
      <c r="AT25" s="35"/>
      <c r="AU25" s="35"/>
    </row>
    <row r="26" spans="1:47" ht="15" customHeight="1">
      <c r="A26" s="6" t="s">
        <v>14</v>
      </c>
      <c r="B26" s="4" t="s">
        <v>238</v>
      </c>
      <c r="C26" s="2" t="s">
        <v>1120</v>
      </c>
      <c r="D26" s="4" t="s">
        <v>229</v>
      </c>
      <c r="E26" s="159" t="s">
        <v>520</v>
      </c>
      <c r="F26" s="4" t="s">
        <v>633</v>
      </c>
      <c r="G26" s="4" t="s">
        <v>881</v>
      </c>
      <c r="H26" s="7" t="s">
        <v>662</v>
      </c>
      <c r="I26" s="87">
        <v>43921</v>
      </c>
      <c r="J26" s="65" t="s">
        <v>655</v>
      </c>
      <c r="K26" s="65" t="s">
        <v>655</v>
      </c>
      <c r="L26" s="65" t="s">
        <v>655</v>
      </c>
      <c r="M26" s="65" t="s">
        <v>655</v>
      </c>
      <c r="N26" s="65" t="s">
        <v>656</v>
      </c>
      <c r="O26" s="65" t="s">
        <v>656</v>
      </c>
      <c r="P26" s="65" t="s">
        <v>656</v>
      </c>
      <c r="Q26" s="82" t="s">
        <v>656</v>
      </c>
      <c r="R26" s="65" t="s">
        <v>656</v>
      </c>
      <c r="S26" s="65" t="s">
        <v>656</v>
      </c>
      <c r="T26" s="65" t="s">
        <v>656</v>
      </c>
      <c r="U26" s="65" t="s">
        <v>656</v>
      </c>
      <c r="V26" s="65" t="s">
        <v>656</v>
      </c>
      <c r="W26" s="65" t="s">
        <v>655</v>
      </c>
      <c r="X26" s="65" t="s">
        <v>656</v>
      </c>
      <c r="Y26" s="65" t="s">
        <v>656</v>
      </c>
      <c r="Z26" s="65" t="s">
        <v>933</v>
      </c>
      <c r="AA26" s="88" t="s">
        <v>928</v>
      </c>
      <c r="AB26" s="65">
        <v>326</v>
      </c>
      <c r="AC26" s="89">
        <v>44067</v>
      </c>
      <c r="AD26" s="90" t="s">
        <v>1094</v>
      </c>
      <c r="AE26" s="21" t="s">
        <v>865</v>
      </c>
      <c r="AF26" s="21" t="s">
        <v>865</v>
      </c>
      <c r="AG26" s="21" t="s">
        <v>866</v>
      </c>
      <c r="AH26" s="21" t="s">
        <v>866</v>
      </c>
      <c r="AI26" s="84" t="s">
        <v>1008</v>
      </c>
      <c r="AJ26" s="7"/>
      <c r="AK26" s="21" t="s">
        <v>865</v>
      </c>
      <c r="AL26" s="21"/>
      <c r="AM26" s="21"/>
      <c r="AN26" s="21"/>
      <c r="AO26" s="98"/>
      <c r="AP26" s="21"/>
      <c r="AQ26" s="21"/>
      <c r="AR26" s="35"/>
      <c r="AS26" s="35"/>
      <c r="AT26" s="35"/>
      <c r="AU26" s="35"/>
    </row>
    <row r="27" spans="1:47" ht="15" customHeight="1">
      <c r="A27" s="6" t="s">
        <v>14</v>
      </c>
      <c r="B27" s="4" t="s">
        <v>235</v>
      </c>
      <c r="C27" s="4" t="s">
        <v>46</v>
      </c>
      <c r="D27" s="4" t="s">
        <v>229</v>
      </c>
      <c r="E27" s="159" t="s">
        <v>466</v>
      </c>
      <c r="F27" s="107" t="s">
        <v>624</v>
      </c>
      <c r="G27" s="4" t="s">
        <v>885</v>
      </c>
      <c r="H27" s="7" t="s">
        <v>662</v>
      </c>
      <c r="I27" s="87">
        <v>43921</v>
      </c>
      <c r="J27" s="65">
        <v>7544000</v>
      </c>
      <c r="K27" s="65">
        <v>6490000</v>
      </c>
      <c r="L27" s="65">
        <v>6237000</v>
      </c>
      <c r="M27" s="65">
        <v>3804000</v>
      </c>
      <c r="N27" s="65"/>
      <c r="O27" s="65"/>
      <c r="P27" s="65">
        <v>970000</v>
      </c>
      <c r="Q27" s="82">
        <v>690000</v>
      </c>
      <c r="R27" s="65">
        <v>310000</v>
      </c>
      <c r="S27" s="65">
        <v>740000</v>
      </c>
      <c r="T27" s="65">
        <v>600000</v>
      </c>
      <c r="U27" s="65"/>
      <c r="V27" s="65">
        <v>8192000</v>
      </c>
      <c r="W27" s="65">
        <v>3541000</v>
      </c>
      <c r="X27" s="65">
        <v>880000</v>
      </c>
      <c r="Y27" s="65">
        <v>850000</v>
      </c>
      <c r="Z27" s="65" t="s">
        <v>933</v>
      </c>
      <c r="AA27" s="88" t="s">
        <v>928</v>
      </c>
      <c r="AB27" s="65" t="s">
        <v>1069</v>
      </c>
      <c r="AC27" s="89">
        <v>44067</v>
      </c>
      <c r="AD27" s="90" t="s">
        <v>1094</v>
      </c>
      <c r="AE27" s="21" t="s">
        <v>865</v>
      </c>
      <c r="AF27" s="21" t="s">
        <v>865</v>
      </c>
      <c r="AG27" s="21" t="s">
        <v>866</v>
      </c>
      <c r="AH27" s="21" t="s">
        <v>866</v>
      </c>
      <c r="AI27" s="84" t="s">
        <v>1008</v>
      </c>
      <c r="AJ27" s="7"/>
      <c r="AK27" s="21" t="s">
        <v>865</v>
      </c>
      <c r="AL27" s="21"/>
      <c r="AM27" s="65"/>
      <c r="AN27" s="65"/>
      <c r="AO27" s="98"/>
      <c r="AP27" s="65"/>
      <c r="AQ27" s="65"/>
    </row>
    <row r="28" spans="1:47" ht="15" customHeight="1">
      <c r="A28" s="6" t="s">
        <v>14</v>
      </c>
      <c r="B28" s="4" t="s">
        <v>235</v>
      </c>
      <c r="C28" s="4" t="s">
        <v>47</v>
      </c>
      <c r="D28" s="4" t="s">
        <v>229</v>
      </c>
      <c r="E28" s="159" t="s">
        <v>467</v>
      </c>
      <c r="F28" s="107" t="s">
        <v>624</v>
      </c>
      <c r="G28" s="4" t="s">
        <v>885</v>
      </c>
      <c r="H28" s="7" t="s">
        <v>662</v>
      </c>
      <c r="I28" s="87">
        <v>43921</v>
      </c>
      <c r="J28" s="65">
        <v>0</v>
      </c>
      <c r="K28" s="65">
        <v>0</v>
      </c>
      <c r="L28" s="65">
        <v>0</v>
      </c>
      <c r="M28" s="65">
        <v>0</v>
      </c>
      <c r="N28" s="65"/>
      <c r="O28" s="65"/>
      <c r="P28" s="65">
        <v>0</v>
      </c>
      <c r="Q28" s="82">
        <v>0</v>
      </c>
      <c r="R28" s="65">
        <v>0</v>
      </c>
      <c r="S28" s="65">
        <v>0</v>
      </c>
      <c r="T28" s="65">
        <v>0</v>
      </c>
      <c r="U28" s="65"/>
      <c r="V28" s="65">
        <v>0</v>
      </c>
      <c r="W28" s="65">
        <v>0</v>
      </c>
      <c r="X28" s="65">
        <v>0</v>
      </c>
      <c r="Y28" s="65">
        <v>0</v>
      </c>
      <c r="Z28" s="65" t="s">
        <v>933</v>
      </c>
      <c r="AA28" s="88" t="s">
        <v>928</v>
      </c>
      <c r="AB28" s="65" t="s">
        <v>1069</v>
      </c>
      <c r="AC28" s="89">
        <v>44067</v>
      </c>
      <c r="AD28" s="90" t="s">
        <v>1094</v>
      </c>
      <c r="AE28" s="21" t="s">
        <v>865</v>
      </c>
      <c r="AF28" s="21" t="s">
        <v>865</v>
      </c>
      <c r="AG28" s="21" t="s">
        <v>866</v>
      </c>
      <c r="AH28" s="21" t="s">
        <v>866</v>
      </c>
      <c r="AI28" s="84" t="s">
        <v>1008</v>
      </c>
      <c r="AJ28" s="7"/>
      <c r="AK28" s="21" t="s">
        <v>865</v>
      </c>
      <c r="AL28" s="21"/>
      <c r="AM28" s="65"/>
      <c r="AN28" s="65"/>
      <c r="AO28" s="98"/>
      <c r="AP28" s="65"/>
      <c r="AQ28" s="65"/>
    </row>
    <row r="29" spans="1:47" ht="15" customHeight="1">
      <c r="A29" s="6" t="s">
        <v>14</v>
      </c>
      <c r="B29" s="4" t="s">
        <v>235</v>
      </c>
      <c r="C29" s="4" t="s">
        <v>48</v>
      </c>
      <c r="D29" s="4" t="s">
        <v>229</v>
      </c>
      <c r="E29" s="159" t="s">
        <v>468</v>
      </c>
      <c r="F29" s="4" t="s">
        <v>624</v>
      </c>
      <c r="G29" s="4" t="s">
        <v>885</v>
      </c>
      <c r="H29" s="7" t="s">
        <v>662</v>
      </c>
      <c r="I29" s="87">
        <v>43921</v>
      </c>
      <c r="J29" s="65">
        <v>911000</v>
      </c>
      <c r="K29" s="65">
        <v>872000</v>
      </c>
      <c r="L29" s="65">
        <v>648000</v>
      </c>
      <c r="M29" s="65">
        <v>411000</v>
      </c>
      <c r="N29" s="65"/>
      <c r="O29" s="65"/>
      <c r="P29" s="65">
        <v>0</v>
      </c>
      <c r="Q29" s="82">
        <v>0</v>
      </c>
      <c r="R29" s="65">
        <v>0</v>
      </c>
      <c r="S29" s="65">
        <v>0</v>
      </c>
      <c r="T29" s="65">
        <v>0</v>
      </c>
      <c r="U29" s="65"/>
      <c r="V29" s="65">
        <v>227000</v>
      </c>
      <c r="W29" s="65">
        <v>0</v>
      </c>
      <c r="X29" s="65">
        <v>0</v>
      </c>
      <c r="Y29" s="65">
        <v>0</v>
      </c>
      <c r="Z29" s="65" t="s">
        <v>933</v>
      </c>
      <c r="AA29" s="88" t="s">
        <v>928</v>
      </c>
      <c r="AB29" s="65" t="s">
        <v>1069</v>
      </c>
      <c r="AC29" s="89">
        <v>44067</v>
      </c>
      <c r="AD29" s="90" t="s">
        <v>1094</v>
      </c>
      <c r="AE29" s="21" t="s">
        <v>865</v>
      </c>
      <c r="AF29" s="21" t="s">
        <v>865</v>
      </c>
      <c r="AG29" s="21" t="s">
        <v>866</v>
      </c>
      <c r="AH29" s="21" t="s">
        <v>866</v>
      </c>
      <c r="AI29" s="84" t="s">
        <v>1008</v>
      </c>
      <c r="AJ29" s="7"/>
      <c r="AK29" s="21" t="s">
        <v>865</v>
      </c>
      <c r="AL29" s="21"/>
      <c r="AM29" s="65"/>
      <c r="AN29" s="65"/>
      <c r="AO29" s="98"/>
      <c r="AP29" s="65"/>
      <c r="AQ29" s="65"/>
    </row>
    <row r="30" spans="1:47" ht="15" customHeight="1">
      <c r="A30" s="6" t="s">
        <v>14</v>
      </c>
      <c r="B30" s="4" t="s">
        <v>235</v>
      </c>
      <c r="C30" s="4" t="s">
        <v>49</v>
      </c>
      <c r="D30" s="4" t="s">
        <v>229</v>
      </c>
      <c r="E30" s="159" t="s">
        <v>469</v>
      </c>
      <c r="F30" s="4" t="s">
        <v>624</v>
      </c>
      <c r="G30" s="4" t="s">
        <v>885</v>
      </c>
      <c r="H30" s="7" t="s">
        <v>662</v>
      </c>
      <c r="I30" s="87">
        <v>43921</v>
      </c>
      <c r="J30" s="65">
        <v>0</v>
      </c>
      <c r="K30" s="65"/>
      <c r="L30" s="65"/>
      <c r="M30" s="65"/>
      <c r="N30" s="65"/>
      <c r="O30" s="65"/>
      <c r="P30" s="65"/>
      <c r="Q30" s="82"/>
      <c r="R30" s="65"/>
      <c r="S30" s="65"/>
      <c r="T30" s="65"/>
      <c r="U30" s="65"/>
      <c r="V30" s="65"/>
      <c r="W30" s="65"/>
      <c r="X30" s="65"/>
      <c r="Y30" s="65"/>
      <c r="Z30" s="65"/>
      <c r="AA30" s="65"/>
      <c r="AB30" s="65"/>
      <c r="AC30" s="65"/>
      <c r="AD30" s="65"/>
      <c r="AE30" s="21" t="s">
        <v>866</v>
      </c>
      <c r="AF30" s="21" t="s">
        <v>866</v>
      </c>
      <c r="AG30" s="21" t="s">
        <v>866</v>
      </c>
      <c r="AH30" s="21" t="s">
        <v>866</v>
      </c>
      <c r="AI30" s="84"/>
      <c r="AJ30" s="7"/>
      <c r="AK30" s="21" t="s">
        <v>865</v>
      </c>
      <c r="AL30" s="21"/>
      <c r="AM30" s="65"/>
      <c r="AN30" s="65"/>
      <c r="AO30" s="98"/>
      <c r="AP30" s="65"/>
      <c r="AQ30" s="65"/>
    </row>
    <row r="31" spans="1:47" ht="15" customHeight="1">
      <c r="A31" s="6" t="s">
        <v>14</v>
      </c>
      <c r="B31" s="4" t="s">
        <v>235</v>
      </c>
      <c r="C31" s="4" t="s">
        <v>50</v>
      </c>
      <c r="D31" s="4" t="s">
        <v>229</v>
      </c>
      <c r="E31" s="159" t="s">
        <v>273</v>
      </c>
      <c r="F31" s="4" t="s">
        <v>624</v>
      </c>
      <c r="G31" s="4" t="s">
        <v>885</v>
      </c>
      <c r="H31" s="7" t="s">
        <v>662</v>
      </c>
      <c r="I31" s="87">
        <v>43921</v>
      </c>
      <c r="J31" s="65"/>
      <c r="K31" s="65"/>
      <c r="L31" s="65"/>
      <c r="M31" s="65"/>
      <c r="N31" s="65"/>
      <c r="O31" s="65"/>
      <c r="P31" s="65"/>
      <c r="Q31" s="82"/>
      <c r="R31" s="65"/>
      <c r="S31" s="65"/>
      <c r="T31" s="65"/>
      <c r="U31" s="65"/>
      <c r="V31" s="65"/>
      <c r="W31" s="65"/>
      <c r="X31" s="65"/>
      <c r="Y31" s="65"/>
      <c r="Z31" s="65"/>
      <c r="AA31" s="65"/>
      <c r="AB31" s="65"/>
      <c r="AC31" s="65"/>
      <c r="AD31" s="65"/>
      <c r="AE31" s="21" t="s">
        <v>866</v>
      </c>
      <c r="AF31" s="21" t="s">
        <v>866</v>
      </c>
      <c r="AG31" s="21" t="s">
        <v>866</v>
      </c>
      <c r="AH31" s="21" t="s">
        <v>866</v>
      </c>
      <c r="AI31" s="84"/>
      <c r="AJ31" s="7"/>
      <c r="AK31" s="21" t="s">
        <v>865</v>
      </c>
      <c r="AL31" s="21"/>
      <c r="AM31" s="65"/>
      <c r="AN31" s="65"/>
      <c r="AO31" s="98"/>
      <c r="AP31" s="65"/>
      <c r="AQ31" s="65"/>
    </row>
    <row r="32" spans="1:47" ht="15" customHeight="1">
      <c r="A32" s="6" t="s">
        <v>14</v>
      </c>
      <c r="B32" s="4" t="s">
        <v>235</v>
      </c>
      <c r="C32" s="4" t="s">
        <v>51</v>
      </c>
      <c r="D32" s="4" t="s">
        <v>229</v>
      </c>
      <c r="E32" s="159" t="s">
        <v>274</v>
      </c>
      <c r="F32" s="4" t="s">
        <v>624</v>
      </c>
      <c r="G32" s="4" t="s">
        <v>885</v>
      </c>
      <c r="H32" s="7" t="s">
        <v>662</v>
      </c>
      <c r="I32" s="87">
        <v>43921</v>
      </c>
      <c r="J32" s="65">
        <v>8455000</v>
      </c>
      <c r="K32" s="65">
        <v>7362000</v>
      </c>
      <c r="L32" s="65">
        <v>6885000</v>
      </c>
      <c r="M32" s="65">
        <v>4215000</v>
      </c>
      <c r="N32" s="65"/>
      <c r="O32" s="65"/>
      <c r="P32" s="65">
        <v>970000</v>
      </c>
      <c r="Q32" s="82">
        <v>690000</v>
      </c>
      <c r="R32" s="65">
        <v>310000</v>
      </c>
      <c r="S32" s="65">
        <v>740000</v>
      </c>
      <c r="T32" s="65">
        <v>600000</v>
      </c>
      <c r="U32" s="65"/>
      <c r="V32" s="65">
        <v>8419000</v>
      </c>
      <c r="W32" s="65">
        <v>3799000</v>
      </c>
      <c r="X32" s="65">
        <v>880000</v>
      </c>
      <c r="Y32" s="65">
        <v>850000</v>
      </c>
      <c r="Z32" s="65" t="s">
        <v>933</v>
      </c>
      <c r="AA32" s="88" t="s">
        <v>928</v>
      </c>
      <c r="AB32" s="65" t="s">
        <v>1069</v>
      </c>
      <c r="AC32" s="89">
        <v>44067</v>
      </c>
      <c r="AD32" s="90" t="s">
        <v>1094</v>
      </c>
      <c r="AE32" s="21" t="s">
        <v>865</v>
      </c>
      <c r="AF32" s="21" t="s">
        <v>865</v>
      </c>
      <c r="AG32" s="21" t="s">
        <v>866</v>
      </c>
      <c r="AH32" s="21" t="s">
        <v>866</v>
      </c>
      <c r="AI32" s="84" t="s">
        <v>1008</v>
      </c>
      <c r="AJ32" s="7"/>
      <c r="AK32" s="21" t="s">
        <v>865</v>
      </c>
      <c r="AL32" s="21"/>
      <c r="AM32" s="65"/>
      <c r="AN32" s="65"/>
      <c r="AO32" s="98"/>
      <c r="AP32" s="65"/>
      <c r="AQ32" s="65"/>
    </row>
    <row r="33" spans="1:47" ht="15" customHeight="1">
      <c r="A33" s="6" t="s">
        <v>14</v>
      </c>
      <c r="B33" s="43" t="s">
        <v>238</v>
      </c>
      <c r="C33" s="80" t="s">
        <v>114</v>
      </c>
      <c r="D33" s="43" t="s">
        <v>325</v>
      </c>
      <c r="E33" s="170" t="s">
        <v>922</v>
      </c>
      <c r="F33" s="43" t="s">
        <v>624</v>
      </c>
      <c r="G33" s="92" t="s">
        <v>631</v>
      </c>
      <c r="H33" s="7" t="s">
        <v>662</v>
      </c>
      <c r="I33" s="87">
        <v>43921</v>
      </c>
      <c r="J33" s="65">
        <v>10</v>
      </c>
      <c r="K33" s="65">
        <v>10</v>
      </c>
      <c r="L33" s="65">
        <v>10</v>
      </c>
      <c r="M33" s="65">
        <v>5</v>
      </c>
      <c r="N33" s="65">
        <v>8</v>
      </c>
      <c r="O33" s="65">
        <v>10</v>
      </c>
      <c r="P33" s="65">
        <v>10</v>
      </c>
      <c r="Q33" s="65">
        <v>10</v>
      </c>
      <c r="R33" s="65">
        <v>7</v>
      </c>
      <c r="S33" s="65">
        <v>8</v>
      </c>
      <c r="T33" s="65">
        <v>10</v>
      </c>
      <c r="U33" s="65">
        <v>1</v>
      </c>
      <c r="V33" s="65">
        <v>3</v>
      </c>
      <c r="W33" s="65">
        <v>3</v>
      </c>
      <c r="X33" s="65">
        <v>10</v>
      </c>
      <c r="Y33" s="65">
        <v>10</v>
      </c>
      <c r="Z33" s="65" t="s">
        <v>933</v>
      </c>
      <c r="AA33" s="88" t="s">
        <v>928</v>
      </c>
      <c r="AB33" s="65" t="s">
        <v>1067</v>
      </c>
      <c r="AC33" s="89">
        <v>44067</v>
      </c>
      <c r="AD33" s="90" t="s">
        <v>1094</v>
      </c>
      <c r="AE33" s="21" t="s">
        <v>865</v>
      </c>
      <c r="AF33" s="21" t="s">
        <v>865</v>
      </c>
      <c r="AG33" s="21" t="s">
        <v>866</v>
      </c>
      <c r="AH33" s="21" t="s">
        <v>866</v>
      </c>
      <c r="AI33" s="84" t="s">
        <v>1008</v>
      </c>
      <c r="AJ33" s="7"/>
      <c r="AK33" s="21" t="s">
        <v>865</v>
      </c>
      <c r="AL33" s="21"/>
      <c r="AM33" s="65"/>
      <c r="AN33" s="65"/>
      <c r="AO33" s="98"/>
      <c r="AP33" s="65"/>
      <c r="AQ33" s="65"/>
    </row>
    <row r="34" spans="1:47" ht="15" customHeight="1">
      <c r="A34" s="6" t="s">
        <v>14</v>
      </c>
      <c r="B34" s="43" t="s">
        <v>238</v>
      </c>
      <c r="C34" s="80" t="s">
        <v>115</v>
      </c>
      <c r="D34" s="43" t="s">
        <v>326</v>
      </c>
      <c r="E34" s="171" t="s">
        <v>529</v>
      </c>
      <c r="F34" s="43" t="s">
        <v>627</v>
      </c>
      <c r="G34" s="92" t="s">
        <v>637</v>
      </c>
      <c r="H34" s="7" t="s">
        <v>662</v>
      </c>
      <c r="I34" s="87">
        <v>43921</v>
      </c>
      <c r="J34" s="65">
        <v>100</v>
      </c>
      <c r="K34" s="65">
        <v>80</v>
      </c>
      <c r="L34" s="65">
        <v>100</v>
      </c>
      <c r="M34" s="65">
        <v>100</v>
      </c>
      <c r="N34" s="65">
        <v>62.5</v>
      </c>
      <c r="O34" s="65">
        <v>60</v>
      </c>
      <c r="P34" s="65">
        <v>100</v>
      </c>
      <c r="Q34" s="82">
        <v>90</v>
      </c>
      <c r="R34" s="65">
        <v>100</v>
      </c>
      <c r="S34" s="65">
        <v>100</v>
      </c>
      <c r="T34" s="65">
        <v>90</v>
      </c>
      <c r="U34" s="65">
        <v>100</v>
      </c>
      <c r="V34" s="65">
        <v>100</v>
      </c>
      <c r="W34" s="65">
        <v>100</v>
      </c>
      <c r="X34" s="65">
        <v>100</v>
      </c>
      <c r="Y34" s="65">
        <v>100</v>
      </c>
      <c r="Z34" s="65" t="s">
        <v>933</v>
      </c>
      <c r="AA34" s="88" t="s">
        <v>928</v>
      </c>
      <c r="AB34" s="65" t="s">
        <v>1067</v>
      </c>
      <c r="AC34" s="89">
        <v>44067</v>
      </c>
      <c r="AD34" s="90" t="s">
        <v>1094</v>
      </c>
      <c r="AE34" s="21" t="s">
        <v>865</v>
      </c>
      <c r="AF34" s="21" t="s">
        <v>865</v>
      </c>
      <c r="AG34" s="21" t="s">
        <v>866</v>
      </c>
      <c r="AH34" s="21" t="s">
        <v>866</v>
      </c>
      <c r="AI34" s="84" t="s">
        <v>1008</v>
      </c>
      <c r="AJ34" s="7"/>
      <c r="AK34" s="21" t="s">
        <v>865</v>
      </c>
      <c r="AL34" s="21"/>
      <c r="AM34" s="65"/>
      <c r="AN34" s="65"/>
      <c r="AO34" s="98"/>
      <c r="AP34" s="65"/>
      <c r="AQ34" s="65"/>
    </row>
    <row r="35" spans="1:47" ht="18.75">
      <c r="A35" s="40" t="s">
        <v>4</v>
      </c>
      <c r="B35" s="40" t="s">
        <v>6</v>
      </c>
      <c r="C35" s="40" t="s">
        <v>5</v>
      </c>
      <c r="D35" s="40" t="s">
        <v>1</v>
      </c>
      <c r="E35" s="172" t="s">
        <v>653</v>
      </c>
      <c r="F35" s="40" t="s">
        <v>8</v>
      </c>
      <c r="G35" s="40" t="s">
        <v>9</v>
      </c>
      <c r="H35" s="40" t="s">
        <v>661</v>
      </c>
      <c r="I35" s="40" t="s">
        <v>921</v>
      </c>
      <c r="J35" s="43" t="s">
        <v>935</v>
      </c>
      <c r="K35" s="43" t="s">
        <v>936</v>
      </c>
      <c r="L35" s="43" t="s">
        <v>955</v>
      </c>
      <c r="M35" s="43" t="s">
        <v>958</v>
      </c>
      <c r="N35" s="43" t="s">
        <v>959</v>
      </c>
      <c r="O35" s="43" t="s">
        <v>940</v>
      </c>
      <c r="P35" s="43" t="s">
        <v>945</v>
      </c>
      <c r="Q35" s="43" t="s">
        <v>960</v>
      </c>
      <c r="R35" s="134" t="s">
        <v>961</v>
      </c>
      <c r="S35" s="43" t="s">
        <v>946</v>
      </c>
      <c r="T35" s="43" t="s">
        <v>1059</v>
      </c>
      <c r="U35" s="43" t="s">
        <v>962</v>
      </c>
      <c r="V35" s="43" t="s">
        <v>941</v>
      </c>
      <c r="W35" s="43" t="s">
        <v>942</v>
      </c>
      <c r="X35" s="43"/>
      <c r="Y35" s="43"/>
      <c r="Z35" s="39" t="s">
        <v>10</v>
      </c>
      <c r="AA35" s="39" t="s">
        <v>2</v>
      </c>
      <c r="AB35" s="39" t="s">
        <v>3</v>
      </c>
      <c r="AC35" s="39" t="s">
        <v>11</v>
      </c>
      <c r="AD35" s="39" t="s">
        <v>660</v>
      </c>
      <c r="AE35" s="40" t="s">
        <v>658</v>
      </c>
      <c r="AF35" s="40" t="s">
        <v>860</v>
      </c>
      <c r="AG35" s="40" t="s">
        <v>861</v>
      </c>
      <c r="AH35" s="40" t="s">
        <v>862</v>
      </c>
      <c r="AI35" s="86" t="s">
        <v>867</v>
      </c>
      <c r="AJ35" s="39" t="s">
        <v>12</v>
      </c>
      <c r="AK35" s="73" t="s">
        <v>886</v>
      </c>
      <c r="AL35" s="57" t="s">
        <v>887</v>
      </c>
      <c r="AM35" s="57" t="s">
        <v>888</v>
      </c>
      <c r="AN35" s="57" t="s">
        <v>889</v>
      </c>
      <c r="AO35" s="57" t="s">
        <v>890</v>
      </c>
      <c r="AP35" s="57" t="s">
        <v>891</v>
      </c>
      <c r="AQ35" s="57" t="s">
        <v>892</v>
      </c>
      <c r="AR35" s="18"/>
      <c r="AS35" s="189" t="s">
        <v>904</v>
      </c>
      <c r="AT35" s="190"/>
      <c r="AU35" s="191"/>
    </row>
    <row r="36" spans="1:47" ht="15" customHeight="1">
      <c r="A36" s="6" t="s">
        <v>14</v>
      </c>
      <c r="B36" s="4" t="s">
        <v>238</v>
      </c>
      <c r="C36" s="4" t="s">
        <v>100</v>
      </c>
      <c r="D36" s="4" t="s">
        <v>229</v>
      </c>
      <c r="E36" s="159" t="s">
        <v>314</v>
      </c>
      <c r="F36" s="4" t="s">
        <v>633</v>
      </c>
      <c r="G36" s="4" t="s">
        <v>881</v>
      </c>
      <c r="H36" s="7" t="s">
        <v>663</v>
      </c>
      <c r="I36" s="87">
        <v>43555</v>
      </c>
      <c r="J36" s="65" t="s">
        <v>655</v>
      </c>
      <c r="K36" s="65" t="s">
        <v>655</v>
      </c>
      <c r="L36" s="65" t="s">
        <v>655</v>
      </c>
      <c r="M36" s="65" t="s">
        <v>655</v>
      </c>
      <c r="N36" s="65" t="s">
        <v>655</v>
      </c>
      <c r="O36" s="65" t="s">
        <v>655</v>
      </c>
      <c r="P36" s="65" t="s">
        <v>655</v>
      </c>
      <c r="Q36" s="115" t="s">
        <v>655</v>
      </c>
      <c r="R36" s="65" t="s">
        <v>655</v>
      </c>
      <c r="S36" s="82" t="s">
        <v>655</v>
      </c>
      <c r="T36" s="82" t="s">
        <v>655</v>
      </c>
      <c r="U36" s="82" t="s">
        <v>655</v>
      </c>
      <c r="V36" s="82" t="s">
        <v>655</v>
      </c>
      <c r="W36" s="65" t="s">
        <v>655</v>
      </c>
      <c r="X36" s="65"/>
      <c r="Y36" s="65"/>
      <c r="Z36" s="65"/>
      <c r="AA36" s="65"/>
      <c r="AB36" s="65"/>
      <c r="AC36" s="65"/>
      <c r="AD36" s="65"/>
      <c r="AE36" s="21" t="s">
        <v>866</v>
      </c>
      <c r="AF36" s="21" t="s">
        <v>866</v>
      </c>
      <c r="AG36" s="21" t="s">
        <v>866</v>
      </c>
      <c r="AH36" s="21" t="s">
        <v>866</v>
      </c>
      <c r="AI36" s="65"/>
      <c r="AJ36" s="7"/>
      <c r="AK36" s="21"/>
      <c r="AL36" s="21"/>
      <c r="AM36" s="65"/>
      <c r="AN36" s="65"/>
      <c r="AO36" s="98"/>
      <c r="AP36" s="65"/>
      <c r="AQ36" s="65"/>
    </row>
    <row r="37" spans="1:47" ht="15" customHeight="1">
      <c r="A37" s="6" t="s">
        <v>14</v>
      </c>
      <c r="B37" s="4" t="s">
        <v>238</v>
      </c>
      <c r="C37" s="4" t="s">
        <v>101</v>
      </c>
      <c r="D37" s="4" t="s">
        <v>229</v>
      </c>
      <c r="E37" s="159" t="s">
        <v>315</v>
      </c>
      <c r="F37" s="4" t="s">
        <v>633</v>
      </c>
      <c r="G37" s="4" t="s">
        <v>881</v>
      </c>
      <c r="H37" s="7" t="s">
        <v>663</v>
      </c>
      <c r="I37" s="87">
        <v>43555</v>
      </c>
      <c r="J37" s="65" t="s">
        <v>655</v>
      </c>
      <c r="K37" s="65" t="s">
        <v>655</v>
      </c>
      <c r="L37" s="65" t="s">
        <v>655</v>
      </c>
      <c r="M37" s="65" t="s">
        <v>655</v>
      </c>
      <c r="N37" s="65" t="s">
        <v>655</v>
      </c>
      <c r="O37" s="65" t="s">
        <v>655</v>
      </c>
      <c r="P37" s="65" t="s">
        <v>655</v>
      </c>
      <c r="Q37" s="65" t="s">
        <v>655</v>
      </c>
      <c r="R37" s="65" t="s">
        <v>655</v>
      </c>
      <c r="S37" s="65" t="s">
        <v>655</v>
      </c>
      <c r="T37" s="65" t="s">
        <v>655</v>
      </c>
      <c r="U37" s="65" t="s">
        <v>655</v>
      </c>
      <c r="V37" s="65" t="s">
        <v>655</v>
      </c>
      <c r="W37" s="65" t="s">
        <v>655</v>
      </c>
      <c r="X37" s="65"/>
      <c r="Y37" s="65"/>
      <c r="Z37" s="65" t="s">
        <v>934</v>
      </c>
      <c r="AA37" s="88" t="s">
        <v>930</v>
      </c>
      <c r="AB37" s="65" t="s">
        <v>963</v>
      </c>
      <c r="AC37" s="89">
        <v>43669</v>
      </c>
      <c r="AD37" s="65" t="s">
        <v>1021</v>
      </c>
      <c r="AE37" s="21" t="s">
        <v>866</v>
      </c>
      <c r="AF37" s="21" t="s">
        <v>865</v>
      </c>
      <c r="AG37" s="21" t="s">
        <v>866</v>
      </c>
      <c r="AH37" s="21" t="s">
        <v>866</v>
      </c>
      <c r="AI37" s="65" t="s">
        <v>1008</v>
      </c>
      <c r="AJ37" s="7"/>
      <c r="AK37" s="21"/>
      <c r="AL37" s="21"/>
      <c r="AM37" s="65"/>
      <c r="AN37" s="65"/>
      <c r="AO37" s="98"/>
      <c r="AP37" s="65"/>
      <c r="AQ37" s="65"/>
    </row>
    <row r="38" spans="1:47" ht="15" customHeight="1">
      <c r="A38" s="6" t="s">
        <v>14</v>
      </c>
      <c r="B38" s="4" t="s">
        <v>238</v>
      </c>
      <c r="C38" s="4" t="s">
        <v>112</v>
      </c>
      <c r="D38" s="4" t="s">
        <v>229</v>
      </c>
      <c r="E38" s="159" t="s">
        <v>324</v>
      </c>
      <c r="F38" s="4" t="s">
        <v>624</v>
      </c>
      <c r="G38" s="4" t="s">
        <v>634</v>
      </c>
      <c r="H38" s="7" t="s">
        <v>663</v>
      </c>
      <c r="I38" s="87">
        <v>43555</v>
      </c>
      <c r="J38" s="65"/>
      <c r="K38" s="65"/>
      <c r="L38" s="65">
        <v>58</v>
      </c>
      <c r="M38" s="65"/>
      <c r="N38" s="65"/>
      <c r="O38" s="65">
        <v>58</v>
      </c>
      <c r="P38" s="65"/>
      <c r="Q38" s="65"/>
      <c r="R38" s="82"/>
      <c r="S38" s="65"/>
      <c r="T38" s="65"/>
      <c r="U38" s="65"/>
      <c r="V38" s="65"/>
      <c r="W38" s="65"/>
      <c r="X38" s="65"/>
      <c r="Y38" s="65"/>
      <c r="Z38" s="65" t="s">
        <v>934</v>
      </c>
      <c r="AA38" s="88" t="s">
        <v>930</v>
      </c>
      <c r="AB38" s="65">
        <v>24</v>
      </c>
      <c r="AC38" s="89">
        <v>43669</v>
      </c>
      <c r="AD38" s="90" t="s">
        <v>1094</v>
      </c>
      <c r="AE38" s="21" t="s">
        <v>865</v>
      </c>
      <c r="AF38" s="21" t="s">
        <v>865</v>
      </c>
      <c r="AG38" s="21" t="s">
        <v>866</v>
      </c>
      <c r="AH38" s="21" t="s">
        <v>866</v>
      </c>
      <c r="AI38" s="84" t="s">
        <v>1008</v>
      </c>
      <c r="AJ38" s="7"/>
      <c r="AK38" s="21"/>
      <c r="AL38" s="21"/>
      <c r="AM38" s="65"/>
      <c r="AN38" s="65"/>
      <c r="AO38" s="98"/>
      <c r="AP38" s="65"/>
      <c r="AQ38" s="65"/>
    </row>
    <row r="39" spans="1:47" ht="15" customHeight="1">
      <c r="A39" s="6" t="s">
        <v>14</v>
      </c>
      <c r="B39" s="4" t="s">
        <v>236</v>
      </c>
      <c r="C39" s="4" t="s">
        <v>60</v>
      </c>
      <c r="D39" s="4" t="s">
        <v>229</v>
      </c>
      <c r="E39" s="159" t="s">
        <v>478</v>
      </c>
      <c r="F39" s="4" t="s">
        <v>633</v>
      </c>
      <c r="G39" s="4" t="s">
        <v>882</v>
      </c>
      <c r="H39" s="7" t="s">
        <v>663</v>
      </c>
      <c r="I39" s="87">
        <v>43555</v>
      </c>
      <c r="J39" s="65" t="s">
        <v>657</v>
      </c>
      <c r="K39" s="65" t="s">
        <v>657</v>
      </c>
      <c r="L39" s="65" t="s">
        <v>657</v>
      </c>
      <c r="M39" s="65" t="s">
        <v>657</v>
      </c>
      <c r="N39" s="65" t="s">
        <v>657</v>
      </c>
      <c r="O39" s="65" t="s">
        <v>657</v>
      </c>
      <c r="P39" s="65" t="s">
        <v>657</v>
      </c>
      <c r="Q39" s="65" t="s">
        <v>654</v>
      </c>
      <c r="R39" s="65" t="s">
        <v>657</v>
      </c>
      <c r="S39" s="65" t="s">
        <v>657</v>
      </c>
      <c r="T39" s="65" t="s">
        <v>654</v>
      </c>
      <c r="U39" s="65" t="s">
        <v>657</v>
      </c>
      <c r="V39" s="65" t="s">
        <v>657</v>
      </c>
      <c r="W39" s="65" t="s">
        <v>657</v>
      </c>
      <c r="X39" s="65"/>
      <c r="Y39" s="65"/>
      <c r="Z39" s="65" t="s">
        <v>934</v>
      </c>
      <c r="AA39" s="88" t="s">
        <v>930</v>
      </c>
      <c r="AB39" s="65" t="s">
        <v>963</v>
      </c>
      <c r="AC39" s="89">
        <v>43669</v>
      </c>
      <c r="AD39" s="65" t="s">
        <v>1021</v>
      </c>
      <c r="AE39" s="21" t="s">
        <v>866</v>
      </c>
      <c r="AF39" s="21" t="s">
        <v>865</v>
      </c>
      <c r="AG39" s="21" t="s">
        <v>866</v>
      </c>
      <c r="AH39" s="21" t="s">
        <v>866</v>
      </c>
      <c r="AI39" s="65" t="s">
        <v>1008</v>
      </c>
      <c r="AJ39" s="7"/>
      <c r="AK39" s="21"/>
      <c r="AL39" s="21"/>
      <c r="AM39" s="65"/>
      <c r="AN39" s="65"/>
      <c r="AO39" s="98"/>
      <c r="AP39" s="65"/>
      <c r="AQ39" s="65"/>
    </row>
    <row r="40" spans="1:47" ht="15" customHeight="1">
      <c r="A40" s="6" t="s">
        <v>14</v>
      </c>
      <c r="B40" s="4" t="s">
        <v>236</v>
      </c>
      <c r="C40" s="4" t="s">
        <v>55</v>
      </c>
      <c r="D40" s="4" t="s">
        <v>229</v>
      </c>
      <c r="E40" s="159" t="s">
        <v>473</v>
      </c>
      <c r="F40" s="4" t="s">
        <v>633</v>
      </c>
      <c r="G40" s="4" t="s">
        <v>881</v>
      </c>
      <c r="H40" s="7" t="s">
        <v>663</v>
      </c>
      <c r="I40" s="87">
        <v>43555</v>
      </c>
      <c r="J40" s="65" t="s">
        <v>656</v>
      </c>
      <c r="K40" s="65" t="s">
        <v>656</v>
      </c>
      <c r="L40" s="65" t="s">
        <v>656</v>
      </c>
      <c r="M40" s="65" t="s">
        <v>656</v>
      </c>
      <c r="N40" s="65" t="s">
        <v>656</v>
      </c>
      <c r="O40" s="65" t="s">
        <v>656</v>
      </c>
      <c r="P40" s="65" t="s">
        <v>656</v>
      </c>
      <c r="Q40" s="65" t="s">
        <v>656</v>
      </c>
      <c r="R40" s="82" t="s">
        <v>656</v>
      </c>
      <c r="S40" s="65" t="s">
        <v>656</v>
      </c>
      <c r="T40" s="65" t="s">
        <v>656</v>
      </c>
      <c r="U40" s="65" t="s">
        <v>656</v>
      </c>
      <c r="V40" s="65" t="s">
        <v>656</v>
      </c>
      <c r="W40" s="65" t="s">
        <v>656</v>
      </c>
      <c r="X40" s="65"/>
      <c r="Y40" s="65"/>
      <c r="Z40" s="65" t="s">
        <v>934</v>
      </c>
      <c r="AA40" s="88" t="s">
        <v>930</v>
      </c>
      <c r="AB40" s="65">
        <v>24</v>
      </c>
      <c r="AC40" s="89">
        <v>43669</v>
      </c>
      <c r="AD40" s="90" t="s">
        <v>1094</v>
      </c>
      <c r="AE40" s="21" t="s">
        <v>865</v>
      </c>
      <c r="AF40" s="21" t="s">
        <v>865</v>
      </c>
      <c r="AG40" s="21" t="s">
        <v>866</v>
      </c>
      <c r="AH40" s="21" t="s">
        <v>866</v>
      </c>
      <c r="AI40" s="84" t="s">
        <v>1008</v>
      </c>
      <c r="AJ40" s="7"/>
      <c r="AK40" s="21"/>
      <c r="AL40" s="21"/>
      <c r="AM40" s="65"/>
      <c r="AN40" s="65"/>
      <c r="AO40" s="98"/>
      <c r="AP40" s="65"/>
      <c r="AQ40" s="65"/>
    </row>
    <row r="41" spans="1:47" ht="15" customHeight="1">
      <c r="A41" s="6" t="s">
        <v>14</v>
      </c>
      <c r="B41" s="4" t="s">
        <v>238</v>
      </c>
      <c r="C41" s="4" t="s">
        <v>102</v>
      </c>
      <c r="D41" s="4" t="s">
        <v>229</v>
      </c>
      <c r="E41" s="159" t="s">
        <v>516</v>
      </c>
      <c r="F41" s="4" t="s">
        <v>633</v>
      </c>
      <c r="G41" s="4" t="s">
        <v>881</v>
      </c>
      <c r="H41" s="7" t="s">
        <v>663</v>
      </c>
      <c r="I41" s="87">
        <v>43555</v>
      </c>
      <c r="J41" s="65" t="s">
        <v>655</v>
      </c>
      <c r="K41" s="65" t="s">
        <v>656</v>
      </c>
      <c r="L41" s="65" t="s">
        <v>656</v>
      </c>
      <c r="M41" s="65" t="s">
        <v>655</v>
      </c>
      <c r="N41" s="65" t="s">
        <v>656</v>
      </c>
      <c r="O41" s="65" t="s">
        <v>656</v>
      </c>
      <c r="P41" s="65" t="s">
        <v>656</v>
      </c>
      <c r="Q41" s="65" t="s">
        <v>656</v>
      </c>
      <c r="R41" s="82" t="s">
        <v>656</v>
      </c>
      <c r="S41" s="65" t="s">
        <v>656</v>
      </c>
      <c r="T41" s="65" t="s">
        <v>656</v>
      </c>
      <c r="U41" s="65" t="s">
        <v>656</v>
      </c>
      <c r="V41" s="65" t="s">
        <v>656</v>
      </c>
      <c r="W41" s="65" t="s">
        <v>656</v>
      </c>
      <c r="X41" s="65"/>
      <c r="Y41" s="65"/>
      <c r="Z41" s="65" t="s">
        <v>934</v>
      </c>
      <c r="AA41" s="88" t="s">
        <v>930</v>
      </c>
      <c r="AB41" s="65" t="s">
        <v>963</v>
      </c>
      <c r="AC41" s="89">
        <v>43669</v>
      </c>
      <c r="AD41" s="90" t="s">
        <v>1094</v>
      </c>
      <c r="AE41" s="21" t="s">
        <v>865</v>
      </c>
      <c r="AF41" s="21" t="s">
        <v>865</v>
      </c>
      <c r="AG41" s="21" t="s">
        <v>866</v>
      </c>
      <c r="AH41" s="21" t="s">
        <v>866</v>
      </c>
      <c r="AI41" s="65" t="s">
        <v>1008</v>
      </c>
      <c r="AJ41" s="7"/>
      <c r="AK41" s="21"/>
      <c r="AL41" s="21"/>
      <c r="AM41" s="65"/>
      <c r="AN41" s="65"/>
      <c r="AO41" s="98"/>
      <c r="AP41" s="65"/>
      <c r="AQ41" s="65"/>
    </row>
    <row r="42" spans="1:47" ht="15" customHeight="1">
      <c r="A42" s="6" t="s">
        <v>14</v>
      </c>
      <c r="B42" s="4" t="s">
        <v>238</v>
      </c>
      <c r="C42" s="4" t="s">
        <v>103</v>
      </c>
      <c r="D42" s="4" t="s">
        <v>229</v>
      </c>
      <c r="E42" s="159" t="s">
        <v>517</v>
      </c>
      <c r="F42" s="4" t="s">
        <v>633</v>
      </c>
      <c r="G42" s="4" t="s">
        <v>881</v>
      </c>
      <c r="H42" s="7" t="s">
        <v>663</v>
      </c>
      <c r="I42" s="87">
        <v>43555</v>
      </c>
      <c r="J42" s="65" t="s">
        <v>656</v>
      </c>
      <c r="K42" s="65" t="s">
        <v>656</v>
      </c>
      <c r="L42" s="65" t="s">
        <v>656</v>
      </c>
      <c r="M42" s="65" t="s">
        <v>656</v>
      </c>
      <c r="N42" s="65" t="s">
        <v>655</v>
      </c>
      <c r="O42" s="65" t="s">
        <v>656</v>
      </c>
      <c r="P42" s="65" t="s">
        <v>656</v>
      </c>
      <c r="Q42" s="65" t="s">
        <v>656</v>
      </c>
      <c r="R42" s="82" t="s">
        <v>656</v>
      </c>
      <c r="S42" s="65" t="s">
        <v>656</v>
      </c>
      <c r="T42" s="65" t="s">
        <v>656</v>
      </c>
      <c r="U42" s="65" t="s">
        <v>656</v>
      </c>
      <c r="V42" s="65" t="s">
        <v>656</v>
      </c>
      <c r="W42" s="65" t="s">
        <v>656</v>
      </c>
      <c r="X42" s="65"/>
      <c r="Y42" s="65"/>
      <c r="Z42" s="65" t="s">
        <v>934</v>
      </c>
      <c r="AA42" s="88" t="s">
        <v>930</v>
      </c>
      <c r="AB42" s="65" t="s">
        <v>963</v>
      </c>
      <c r="AC42" s="89">
        <v>43669</v>
      </c>
      <c r="AD42" s="90" t="s">
        <v>1094</v>
      </c>
      <c r="AE42" s="21" t="s">
        <v>865</v>
      </c>
      <c r="AF42" s="21" t="s">
        <v>865</v>
      </c>
      <c r="AG42" s="21" t="s">
        <v>866</v>
      </c>
      <c r="AH42" s="21" t="s">
        <v>866</v>
      </c>
      <c r="AI42" s="65" t="s">
        <v>1008</v>
      </c>
      <c r="AJ42" s="7"/>
      <c r="AK42" s="21"/>
      <c r="AL42" s="21"/>
      <c r="AM42" s="65"/>
      <c r="AN42" s="65"/>
      <c r="AO42" s="98"/>
      <c r="AP42" s="65"/>
      <c r="AQ42" s="65"/>
    </row>
    <row r="43" spans="1:47" ht="15" customHeight="1">
      <c r="A43" s="6" t="s">
        <v>14</v>
      </c>
      <c r="B43" s="4" t="s">
        <v>237</v>
      </c>
      <c r="C43" s="4" t="s">
        <v>86</v>
      </c>
      <c r="D43" s="4" t="s">
        <v>229</v>
      </c>
      <c r="E43" s="159" t="s">
        <v>500</v>
      </c>
      <c r="F43" s="4" t="s">
        <v>635</v>
      </c>
      <c r="G43" s="4" t="s">
        <v>883</v>
      </c>
      <c r="H43" s="7" t="s">
        <v>663</v>
      </c>
      <c r="I43" s="87">
        <v>43555</v>
      </c>
      <c r="J43" s="89">
        <v>42461</v>
      </c>
      <c r="K43" s="89">
        <v>41122</v>
      </c>
      <c r="L43" s="89">
        <v>42675</v>
      </c>
      <c r="M43" s="89">
        <v>42675</v>
      </c>
      <c r="N43" s="89">
        <v>42278</v>
      </c>
      <c r="O43" s="89">
        <v>43242</v>
      </c>
      <c r="P43" s="89">
        <v>41928</v>
      </c>
      <c r="Q43" s="89">
        <v>42779</v>
      </c>
      <c r="R43" s="106">
        <v>42779</v>
      </c>
      <c r="S43" s="89">
        <v>43424</v>
      </c>
      <c r="T43" s="89">
        <v>43074</v>
      </c>
      <c r="U43" s="89">
        <v>42814</v>
      </c>
      <c r="V43" s="89">
        <v>42999</v>
      </c>
      <c r="W43" s="89">
        <v>42999</v>
      </c>
      <c r="X43" s="89"/>
      <c r="Y43" s="89"/>
      <c r="Z43" s="65" t="s">
        <v>934</v>
      </c>
      <c r="AA43" s="88" t="s">
        <v>930</v>
      </c>
      <c r="AB43" s="65" t="s">
        <v>963</v>
      </c>
      <c r="AC43" s="89">
        <v>43669</v>
      </c>
      <c r="AD43" s="65" t="s">
        <v>1021</v>
      </c>
      <c r="AE43" s="21" t="s">
        <v>866</v>
      </c>
      <c r="AF43" s="21" t="s">
        <v>865</v>
      </c>
      <c r="AG43" s="21" t="s">
        <v>866</v>
      </c>
      <c r="AH43" s="21" t="s">
        <v>866</v>
      </c>
      <c r="AI43" s="65" t="s">
        <v>1008</v>
      </c>
      <c r="AJ43" s="7"/>
      <c r="AK43" s="21"/>
      <c r="AL43" s="21"/>
      <c r="AM43" s="65"/>
      <c r="AN43" s="65"/>
      <c r="AO43" s="98"/>
      <c r="AP43" s="65"/>
      <c r="AQ43" s="65"/>
    </row>
    <row r="44" spans="1:47" ht="15" customHeight="1">
      <c r="A44" s="6" t="s">
        <v>14</v>
      </c>
      <c r="B44" s="4" t="s">
        <v>237</v>
      </c>
      <c r="C44" s="4" t="s">
        <v>87</v>
      </c>
      <c r="D44" s="4" t="s">
        <v>229</v>
      </c>
      <c r="E44" s="159" t="s">
        <v>501</v>
      </c>
      <c r="F44" s="4" t="s">
        <v>635</v>
      </c>
      <c r="G44" s="4" t="s">
        <v>883</v>
      </c>
      <c r="H44" s="7" t="s">
        <v>663</v>
      </c>
      <c r="I44" s="87">
        <v>43555</v>
      </c>
      <c r="J44" s="65"/>
      <c r="K44" s="65"/>
      <c r="L44" s="65"/>
      <c r="M44" s="65"/>
      <c r="N44" s="89">
        <v>43525</v>
      </c>
      <c r="O44" s="65"/>
      <c r="P44" s="89">
        <v>43586</v>
      </c>
      <c r="Q44" s="65"/>
      <c r="R44" s="82"/>
      <c r="S44" s="65"/>
      <c r="T44" s="89">
        <v>43227</v>
      </c>
      <c r="U44" s="65"/>
      <c r="V44" s="65"/>
      <c r="W44" s="65"/>
      <c r="X44" s="65"/>
      <c r="Y44" s="65"/>
      <c r="Z44" s="65" t="s">
        <v>934</v>
      </c>
      <c r="AA44" s="88" t="s">
        <v>930</v>
      </c>
      <c r="AB44" s="65">
        <v>38</v>
      </c>
      <c r="AC44" s="89">
        <v>43669</v>
      </c>
      <c r="AD44" s="65" t="s">
        <v>964</v>
      </c>
      <c r="AE44" s="21" t="s">
        <v>866</v>
      </c>
      <c r="AF44" s="21" t="s">
        <v>865</v>
      </c>
      <c r="AG44" s="21" t="s">
        <v>866</v>
      </c>
      <c r="AH44" s="21" t="s">
        <v>866</v>
      </c>
      <c r="AI44" s="65" t="s">
        <v>1008</v>
      </c>
      <c r="AJ44" s="7"/>
      <c r="AK44" s="21"/>
      <c r="AL44" s="21"/>
      <c r="AM44" s="65"/>
      <c r="AN44" s="65"/>
      <c r="AO44" s="98"/>
      <c r="AP44" s="65"/>
      <c r="AQ44" s="65"/>
    </row>
    <row r="45" spans="1:47" ht="15" customHeight="1">
      <c r="A45" s="6" t="s">
        <v>14</v>
      </c>
      <c r="B45" s="4" t="s">
        <v>237</v>
      </c>
      <c r="C45" s="4" t="s">
        <v>88</v>
      </c>
      <c r="D45" s="4" t="s">
        <v>229</v>
      </c>
      <c r="E45" s="159" t="s">
        <v>502</v>
      </c>
      <c r="F45" s="4" t="s">
        <v>624</v>
      </c>
      <c r="G45" s="4" t="s">
        <v>625</v>
      </c>
      <c r="H45" s="7" t="s">
        <v>663</v>
      </c>
      <c r="I45" s="87">
        <v>43555</v>
      </c>
      <c r="J45" s="65">
        <v>3</v>
      </c>
      <c r="K45" s="65">
        <f>6+(8/12)</f>
        <v>6.666666666666667</v>
      </c>
      <c r="L45" s="65">
        <f>2+(5/12)</f>
        <v>2.4166666666666665</v>
      </c>
      <c r="M45" s="65">
        <f>2+(5/12)</f>
        <v>2.4166666666666665</v>
      </c>
      <c r="N45" s="4">
        <v>3.5</v>
      </c>
      <c r="O45" s="65"/>
      <c r="P45" s="4">
        <v>4.7</v>
      </c>
      <c r="Q45" s="65">
        <f>2+(1/12)</f>
        <v>2.0833333333333335</v>
      </c>
      <c r="R45" s="82">
        <f>2+(1/12)</f>
        <v>2.0833333333333335</v>
      </c>
      <c r="S45" s="65">
        <f>3/12</f>
        <v>0.25</v>
      </c>
      <c r="T45" s="4">
        <v>0.5</v>
      </c>
      <c r="U45" s="65">
        <v>2</v>
      </c>
      <c r="V45" s="65">
        <f>1+(6/12)</f>
        <v>1.5</v>
      </c>
      <c r="W45" s="65">
        <v>1.5</v>
      </c>
      <c r="X45" s="65"/>
      <c r="Y45" s="65"/>
      <c r="Z45" s="65" t="s">
        <v>934</v>
      </c>
      <c r="AA45" s="88" t="s">
        <v>930</v>
      </c>
      <c r="AB45" s="65">
        <v>38</v>
      </c>
      <c r="AC45" s="89">
        <v>43669</v>
      </c>
      <c r="AD45" s="65" t="s">
        <v>964</v>
      </c>
      <c r="AE45" s="21" t="s">
        <v>866</v>
      </c>
      <c r="AF45" s="21" t="s">
        <v>865</v>
      </c>
      <c r="AG45" s="21" t="s">
        <v>866</v>
      </c>
      <c r="AH45" s="21" t="s">
        <v>866</v>
      </c>
      <c r="AI45" s="65" t="s">
        <v>1008</v>
      </c>
      <c r="AJ45" s="7"/>
      <c r="AK45" s="21"/>
      <c r="AL45" s="21"/>
      <c r="AM45" s="65"/>
      <c r="AN45" s="65"/>
      <c r="AO45" s="98"/>
      <c r="AP45" s="65"/>
      <c r="AQ45" s="65"/>
    </row>
    <row r="46" spans="1:47" ht="15" customHeight="1">
      <c r="A46" s="6" t="s">
        <v>14</v>
      </c>
      <c r="B46" s="4" t="s">
        <v>237</v>
      </c>
      <c r="C46" s="4" t="s">
        <v>89</v>
      </c>
      <c r="D46" s="4" t="s">
        <v>229</v>
      </c>
      <c r="E46" s="159" t="s">
        <v>302</v>
      </c>
      <c r="F46" s="4" t="s">
        <v>624</v>
      </c>
      <c r="G46" s="4" t="s">
        <v>884</v>
      </c>
      <c r="H46" s="7" t="s">
        <v>663</v>
      </c>
      <c r="I46" s="87">
        <v>43555</v>
      </c>
      <c r="J46" s="65"/>
      <c r="K46" s="65"/>
      <c r="L46" s="65"/>
      <c r="M46" s="65"/>
      <c r="N46" s="65"/>
      <c r="O46" s="65"/>
      <c r="P46" s="65"/>
      <c r="Q46" s="65"/>
      <c r="R46" s="82"/>
      <c r="S46" s="65"/>
      <c r="T46" s="65"/>
      <c r="U46" s="65"/>
      <c r="V46" s="65"/>
      <c r="W46" s="65"/>
      <c r="X46" s="65"/>
      <c r="Y46" s="65"/>
      <c r="Z46" s="65"/>
      <c r="AA46" s="65"/>
      <c r="AB46" s="65"/>
      <c r="AC46" s="65"/>
      <c r="AD46" s="65"/>
      <c r="AE46" s="21" t="s">
        <v>866</v>
      </c>
      <c r="AF46" s="21" t="s">
        <v>866</v>
      </c>
      <c r="AG46" s="21" t="s">
        <v>866</v>
      </c>
      <c r="AH46" s="21" t="s">
        <v>866</v>
      </c>
      <c r="AI46" s="65"/>
      <c r="AJ46" s="7"/>
      <c r="AK46" s="21"/>
      <c r="AL46" s="21"/>
      <c r="AM46" s="65"/>
      <c r="AN46" s="65"/>
      <c r="AO46" s="98"/>
      <c r="AP46" s="65"/>
      <c r="AQ46" s="65"/>
    </row>
    <row r="47" spans="1:47" ht="15" customHeight="1">
      <c r="A47" s="6" t="s">
        <v>14</v>
      </c>
      <c r="B47" s="4" t="s">
        <v>237</v>
      </c>
      <c r="C47" s="4" t="s">
        <v>65</v>
      </c>
      <c r="D47" s="4" t="s">
        <v>229</v>
      </c>
      <c r="E47" s="159" t="s">
        <v>483</v>
      </c>
      <c r="F47" s="4" t="s">
        <v>633</v>
      </c>
      <c r="G47" s="4" t="s">
        <v>881</v>
      </c>
      <c r="H47" s="7" t="s">
        <v>663</v>
      </c>
      <c r="I47" s="87">
        <v>43555</v>
      </c>
      <c r="J47" s="65" t="s">
        <v>656</v>
      </c>
      <c r="K47" s="65" t="s">
        <v>656</v>
      </c>
      <c r="L47" s="65" t="s">
        <v>656</v>
      </c>
      <c r="M47" s="65" t="s">
        <v>656</v>
      </c>
      <c r="N47" s="65" t="s">
        <v>656</v>
      </c>
      <c r="O47" s="65" t="s">
        <v>656</v>
      </c>
      <c r="P47" s="65" t="s">
        <v>656</v>
      </c>
      <c r="Q47" s="65" t="s">
        <v>655</v>
      </c>
      <c r="R47" s="82" t="s">
        <v>655</v>
      </c>
      <c r="S47" s="65" t="s">
        <v>655</v>
      </c>
      <c r="T47" s="65" t="s">
        <v>656</v>
      </c>
      <c r="U47" s="65" t="s">
        <v>655</v>
      </c>
      <c r="V47" s="65" t="s">
        <v>655</v>
      </c>
      <c r="W47" s="65" t="s">
        <v>655</v>
      </c>
      <c r="X47" s="65"/>
      <c r="Y47" s="65"/>
      <c r="Z47" s="65" t="s">
        <v>934</v>
      </c>
      <c r="AA47" s="88" t="s">
        <v>930</v>
      </c>
      <c r="AB47" s="65">
        <v>175</v>
      </c>
      <c r="AC47" s="89">
        <v>43669</v>
      </c>
      <c r="AD47" s="65" t="s">
        <v>965</v>
      </c>
      <c r="AE47" s="21" t="s">
        <v>866</v>
      </c>
      <c r="AF47" s="21" t="s">
        <v>865</v>
      </c>
      <c r="AG47" s="21" t="s">
        <v>866</v>
      </c>
      <c r="AH47" s="21" t="s">
        <v>866</v>
      </c>
      <c r="AI47" s="65" t="s">
        <v>1008</v>
      </c>
      <c r="AJ47" s="7"/>
      <c r="AK47" s="21"/>
      <c r="AL47" s="21"/>
      <c r="AM47" s="65"/>
      <c r="AN47" s="65"/>
      <c r="AO47" s="98"/>
      <c r="AP47" s="65"/>
      <c r="AQ47" s="65"/>
    </row>
    <row r="48" spans="1:47" ht="15" customHeight="1">
      <c r="A48" s="6" t="s">
        <v>14</v>
      </c>
      <c r="B48" s="4" t="s">
        <v>237</v>
      </c>
      <c r="C48" s="4" t="s">
        <v>66</v>
      </c>
      <c r="D48" s="4" t="s">
        <v>229</v>
      </c>
      <c r="E48" s="167" t="s">
        <v>484</v>
      </c>
      <c r="F48" s="4" t="s">
        <v>633</v>
      </c>
      <c r="G48" s="4" t="s">
        <v>881</v>
      </c>
      <c r="H48" s="7" t="s">
        <v>663</v>
      </c>
      <c r="I48" s="87">
        <v>43555</v>
      </c>
      <c r="J48" s="65" t="s">
        <v>656</v>
      </c>
      <c r="K48" s="65" t="s">
        <v>656</v>
      </c>
      <c r="L48" s="65" t="s">
        <v>656</v>
      </c>
      <c r="M48" s="65" t="s">
        <v>656</v>
      </c>
      <c r="N48" s="65" t="s">
        <v>656</v>
      </c>
      <c r="O48" s="65" t="s">
        <v>655</v>
      </c>
      <c r="P48" s="65" t="s">
        <v>655</v>
      </c>
      <c r="Q48" s="65" t="s">
        <v>655</v>
      </c>
      <c r="R48" s="82" t="s">
        <v>655</v>
      </c>
      <c r="S48" s="65" t="s">
        <v>655</v>
      </c>
      <c r="T48" s="65" t="s">
        <v>655</v>
      </c>
      <c r="U48" s="65" t="s">
        <v>655</v>
      </c>
      <c r="V48" s="65" t="s">
        <v>655</v>
      </c>
      <c r="W48" s="65" t="s">
        <v>655</v>
      </c>
      <c r="X48" s="65"/>
      <c r="Y48" s="65"/>
      <c r="Z48" s="65" t="s">
        <v>934</v>
      </c>
      <c r="AA48" s="88" t="s">
        <v>930</v>
      </c>
      <c r="AB48" s="65" t="s">
        <v>966</v>
      </c>
      <c r="AC48" s="89">
        <v>43669</v>
      </c>
      <c r="AD48" s="65" t="s">
        <v>967</v>
      </c>
      <c r="AE48" s="21" t="s">
        <v>866</v>
      </c>
      <c r="AF48" s="21" t="s">
        <v>865</v>
      </c>
      <c r="AG48" s="21" t="s">
        <v>866</v>
      </c>
      <c r="AH48" s="21" t="s">
        <v>866</v>
      </c>
      <c r="AI48" s="65" t="s">
        <v>1008</v>
      </c>
      <c r="AJ48" s="7"/>
      <c r="AK48" s="21"/>
      <c r="AL48" s="21"/>
      <c r="AM48" s="65"/>
      <c r="AN48" s="65"/>
      <c r="AO48" s="98"/>
      <c r="AP48" s="65"/>
      <c r="AQ48" s="65"/>
    </row>
    <row r="49" spans="1:43" ht="15" customHeight="1">
      <c r="A49" s="6" t="s">
        <v>14</v>
      </c>
      <c r="B49" s="4" t="s">
        <v>237</v>
      </c>
      <c r="C49" s="4" t="s">
        <v>67</v>
      </c>
      <c r="D49" s="4" t="s">
        <v>229</v>
      </c>
      <c r="E49" s="159" t="s">
        <v>485</v>
      </c>
      <c r="F49" s="4" t="s">
        <v>633</v>
      </c>
      <c r="G49" s="4" t="s">
        <v>881</v>
      </c>
      <c r="H49" s="7" t="s">
        <v>663</v>
      </c>
      <c r="I49" s="87">
        <v>43555</v>
      </c>
      <c r="J49" s="65" t="s">
        <v>656</v>
      </c>
      <c r="K49" s="65" t="s">
        <v>656</v>
      </c>
      <c r="L49" s="65" t="s">
        <v>656</v>
      </c>
      <c r="M49" s="65" t="s">
        <v>656</v>
      </c>
      <c r="N49" s="65" t="s">
        <v>656</v>
      </c>
      <c r="O49" s="65" t="s">
        <v>656</v>
      </c>
      <c r="P49" s="65" t="s">
        <v>656</v>
      </c>
      <c r="Q49" s="65" t="s">
        <v>656</v>
      </c>
      <c r="R49" s="82" t="s">
        <v>656</v>
      </c>
      <c r="S49" s="65" t="s">
        <v>656</v>
      </c>
      <c r="T49" s="65" t="s">
        <v>656</v>
      </c>
      <c r="U49" s="65" t="s">
        <v>656</v>
      </c>
      <c r="V49" s="65" t="s">
        <v>656</v>
      </c>
      <c r="W49" s="65" t="s">
        <v>656</v>
      </c>
      <c r="X49" s="65"/>
      <c r="Y49" s="65"/>
      <c r="Z49" s="65"/>
      <c r="AA49" s="65"/>
      <c r="AB49" s="65"/>
      <c r="AC49" s="89"/>
      <c r="AD49" s="65"/>
      <c r="AE49" s="21" t="s">
        <v>866</v>
      </c>
      <c r="AF49" s="21" t="s">
        <v>866</v>
      </c>
      <c r="AG49" s="21" t="s">
        <v>866</v>
      </c>
      <c r="AH49" s="21" t="s">
        <v>866</v>
      </c>
      <c r="AI49" s="65"/>
      <c r="AJ49" s="7"/>
      <c r="AK49" s="21"/>
      <c r="AL49" s="21"/>
      <c r="AM49" s="65"/>
      <c r="AN49" s="65"/>
      <c r="AO49" s="98"/>
      <c r="AP49" s="65"/>
      <c r="AQ49" s="65"/>
    </row>
    <row r="50" spans="1:43" ht="15" customHeight="1">
      <c r="A50" s="6" t="s">
        <v>14</v>
      </c>
      <c r="B50" s="4" t="s">
        <v>237</v>
      </c>
      <c r="C50" s="4" t="s">
        <v>68</v>
      </c>
      <c r="D50" s="4" t="s">
        <v>229</v>
      </c>
      <c r="E50" s="159" t="s">
        <v>486</v>
      </c>
      <c r="F50" s="4" t="s">
        <v>633</v>
      </c>
      <c r="G50" s="4" t="s">
        <v>881</v>
      </c>
      <c r="H50" s="7" t="s">
        <v>663</v>
      </c>
      <c r="I50" s="87">
        <v>43555</v>
      </c>
      <c r="J50" s="65" t="s">
        <v>655</v>
      </c>
      <c r="K50" s="65" t="s">
        <v>655</v>
      </c>
      <c r="L50" s="65" t="s">
        <v>655</v>
      </c>
      <c r="M50" s="65" t="s">
        <v>655</v>
      </c>
      <c r="N50" s="65" t="s">
        <v>655</v>
      </c>
      <c r="O50" s="65" t="s">
        <v>656</v>
      </c>
      <c r="P50" s="65" t="s">
        <v>656</v>
      </c>
      <c r="Q50" s="65" t="s">
        <v>656</v>
      </c>
      <c r="R50" s="82" t="s">
        <v>656</v>
      </c>
      <c r="S50" s="65" t="s">
        <v>656</v>
      </c>
      <c r="T50" s="65" t="s">
        <v>656</v>
      </c>
      <c r="U50" s="65" t="s">
        <v>656</v>
      </c>
      <c r="V50" s="65" t="s">
        <v>656</v>
      </c>
      <c r="W50" s="65" t="s">
        <v>656</v>
      </c>
      <c r="X50" s="65"/>
      <c r="Y50" s="65"/>
      <c r="Z50" s="65" t="s">
        <v>934</v>
      </c>
      <c r="AA50" s="88" t="s">
        <v>930</v>
      </c>
      <c r="AB50" s="91" t="s">
        <v>968</v>
      </c>
      <c r="AC50" s="89">
        <v>43669</v>
      </c>
      <c r="AD50" s="65" t="s">
        <v>967</v>
      </c>
      <c r="AE50" s="21" t="s">
        <v>866</v>
      </c>
      <c r="AF50" s="21" t="s">
        <v>865</v>
      </c>
      <c r="AG50" s="21" t="s">
        <v>866</v>
      </c>
      <c r="AH50" s="21" t="s">
        <v>866</v>
      </c>
      <c r="AI50" s="65" t="s">
        <v>1008</v>
      </c>
      <c r="AJ50" s="7"/>
      <c r="AK50" s="21"/>
      <c r="AL50" s="21"/>
      <c r="AM50" s="65"/>
      <c r="AN50" s="65"/>
      <c r="AO50" s="98"/>
      <c r="AP50" s="65"/>
      <c r="AQ50" s="65"/>
    </row>
    <row r="51" spans="1:43" ht="15" customHeight="1">
      <c r="A51" s="6" t="s">
        <v>14</v>
      </c>
      <c r="B51" s="4" t="s">
        <v>237</v>
      </c>
      <c r="C51" s="4" t="s">
        <v>69</v>
      </c>
      <c r="D51" s="4" t="s">
        <v>229</v>
      </c>
      <c r="E51" s="159" t="s">
        <v>487</v>
      </c>
      <c r="F51" s="4" t="s">
        <v>633</v>
      </c>
      <c r="G51" s="4" t="s">
        <v>881</v>
      </c>
      <c r="H51" s="7" t="s">
        <v>663</v>
      </c>
      <c r="I51" s="87">
        <v>43555</v>
      </c>
      <c r="J51" s="65" t="s">
        <v>656</v>
      </c>
      <c r="K51" s="65" t="s">
        <v>656</v>
      </c>
      <c r="L51" s="65" t="s">
        <v>656</v>
      </c>
      <c r="M51" s="65" t="s">
        <v>656</v>
      </c>
      <c r="N51" s="65" t="s">
        <v>656</v>
      </c>
      <c r="O51" s="65" t="s">
        <v>656</v>
      </c>
      <c r="P51" s="65" t="s">
        <v>656</v>
      </c>
      <c r="Q51" s="65" t="s">
        <v>656</v>
      </c>
      <c r="R51" s="82" t="s">
        <v>656</v>
      </c>
      <c r="S51" s="65" t="s">
        <v>656</v>
      </c>
      <c r="T51" s="65" t="s">
        <v>656</v>
      </c>
      <c r="U51" s="65" t="s">
        <v>656</v>
      </c>
      <c r="V51" s="65" t="s">
        <v>656</v>
      </c>
      <c r="W51" s="65" t="s">
        <v>656</v>
      </c>
      <c r="X51" s="65"/>
      <c r="Y51" s="65"/>
      <c r="Z51" s="65"/>
      <c r="AA51" s="65"/>
      <c r="AB51" s="65"/>
      <c r="AC51" s="65"/>
      <c r="AD51" s="65"/>
      <c r="AE51" s="21" t="s">
        <v>866</v>
      </c>
      <c r="AF51" s="21" t="s">
        <v>866</v>
      </c>
      <c r="AG51" s="21" t="s">
        <v>866</v>
      </c>
      <c r="AH51" s="21" t="s">
        <v>866</v>
      </c>
      <c r="AI51" s="65"/>
      <c r="AJ51" s="7"/>
      <c r="AK51" s="21"/>
      <c r="AL51" s="21"/>
      <c r="AM51" s="65"/>
      <c r="AN51" s="65"/>
      <c r="AO51" s="98"/>
      <c r="AP51" s="65"/>
      <c r="AQ51" s="65"/>
    </row>
    <row r="52" spans="1:43" ht="15" customHeight="1">
      <c r="A52" s="6" t="s">
        <v>14</v>
      </c>
      <c r="B52" s="4" t="s">
        <v>237</v>
      </c>
      <c r="C52" s="4" t="s">
        <v>90</v>
      </c>
      <c r="D52" s="4" t="s">
        <v>229</v>
      </c>
      <c r="E52" s="170" t="s">
        <v>503</v>
      </c>
      <c r="F52" s="4" t="s">
        <v>624</v>
      </c>
      <c r="G52" s="4" t="s">
        <v>636</v>
      </c>
      <c r="H52" s="7" t="s">
        <v>663</v>
      </c>
      <c r="I52" s="87">
        <v>43555</v>
      </c>
      <c r="J52" s="65">
        <v>540</v>
      </c>
      <c r="K52" s="65">
        <v>2700</v>
      </c>
      <c r="L52" s="65"/>
      <c r="M52" s="65">
        <v>1125</v>
      </c>
      <c r="N52" s="65"/>
      <c r="O52" s="65"/>
      <c r="P52" s="65"/>
      <c r="Q52" s="65"/>
      <c r="R52" s="65"/>
      <c r="S52" s="65"/>
      <c r="T52" s="65"/>
      <c r="U52" s="65"/>
      <c r="V52" s="65"/>
      <c r="W52" s="65"/>
      <c r="X52" s="65"/>
      <c r="Y52" s="65"/>
      <c r="Z52" s="65" t="s">
        <v>934</v>
      </c>
      <c r="AA52" s="88" t="s">
        <v>930</v>
      </c>
      <c r="AB52" s="65">
        <v>72</v>
      </c>
      <c r="AC52" s="89">
        <v>43669</v>
      </c>
      <c r="AD52" s="90" t="s">
        <v>1094</v>
      </c>
      <c r="AE52" s="21" t="s">
        <v>865</v>
      </c>
      <c r="AF52" s="21" t="s">
        <v>865</v>
      </c>
      <c r="AG52" s="21" t="s">
        <v>866</v>
      </c>
      <c r="AH52" s="21" t="s">
        <v>866</v>
      </c>
      <c r="AI52" s="65" t="s">
        <v>1008</v>
      </c>
      <c r="AJ52" s="7"/>
      <c r="AK52" s="21"/>
      <c r="AL52" s="21"/>
      <c r="AM52" s="65"/>
      <c r="AN52" s="65"/>
      <c r="AO52" s="98"/>
      <c r="AP52" s="65"/>
      <c r="AQ52" s="65"/>
    </row>
    <row r="53" spans="1:43" ht="15" customHeight="1">
      <c r="A53" s="6" t="s">
        <v>14</v>
      </c>
      <c r="B53" s="4" t="s">
        <v>237</v>
      </c>
      <c r="C53" s="4" t="s">
        <v>92</v>
      </c>
      <c r="D53" s="4" t="s">
        <v>229</v>
      </c>
      <c r="E53" s="170" t="s">
        <v>505</v>
      </c>
      <c r="F53" s="4" t="s">
        <v>627</v>
      </c>
      <c r="G53" s="4" t="s">
        <v>629</v>
      </c>
      <c r="H53" s="7" t="s">
        <v>663</v>
      </c>
      <c r="I53" s="87">
        <v>43555</v>
      </c>
      <c r="J53" s="21">
        <f>540/102785264*100</f>
        <v>5.2536713823102114E-4</v>
      </c>
      <c r="K53" s="65">
        <f>2700/102785264*100</f>
        <v>2.6268356911551059E-3</v>
      </c>
      <c r="L53" s="65"/>
      <c r="M53" s="65">
        <f>1125/102785264*100</f>
        <v>1.0945148713146274E-3</v>
      </c>
      <c r="N53" s="65"/>
      <c r="O53" s="65"/>
      <c r="P53" s="65"/>
      <c r="Q53" s="65"/>
      <c r="R53" s="65"/>
      <c r="S53" s="65"/>
      <c r="T53" s="65"/>
      <c r="U53" s="65"/>
      <c r="V53" s="65"/>
      <c r="W53" s="65"/>
      <c r="X53" s="65"/>
      <c r="Y53" s="65"/>
      <c r="Z53" s="65" t="s">
        <v>934</v>
      </c>
      <c r="AA53" s="88" t="s">
        <v>930</v>
      </c>
      <c r="AB53" s="65">
        <v>72</v>
      </c>
      <c r="AC53" s="89">
        <v>43669</v>
      </c>
      <c r="AD53" s="90" t="s">
        <v>1094</v>
      </c>
      <c r="AE53" s="21" t="s">
        <v>865</v>
      </c>
      <c r="AF53" s="21" t="s">
        <v>865</v>
      </c>
      <c r="AG53" s="21" t="s">
        <v>866</v>
      </c>
      <c r="AH53" s="21" t="s">
        <v>866</v>
      </c>
      <c r="AI53" s="65" t="s">
        <v>1008</v>
      </c>
      <c r="AJ53" s="7"/>
      <c r="AK53" s="21"/>
      <c r="AL53" s="21"/>
      <c r="AM53" s="65"/>
      <c r="AN53" s="65"/>
      <c r="AO53" s="98"/>
      <c r="AP53" s="65"/>
      <c r="AQ53" s="65"/>
    </row>
    <row r="54" spans="1:43" s="138" customFormat="1" ht="15" customHeight="1">
      <c r="A54" s="135" t="s">
        <v>14</v>
      </c>
      <c r="B54" s="107" t="s">
        <v>238</v>
      </c>
      <c r="C54" s="107" t="s">
        <v>113</v>
      </c>
      <c r="D54" s="107" t="s">
        <v>229</v>
      </c>
      <c r="E54" s="170" t="s">
        <v>528</v>
      </c>
      <c r="F54" s="107" t="s">
        <v>624</v>
      </c>
      <c r="G54" s="107" t="s">
        <v>631</v>
      </c>
      <c r="H54" s="136" t="s">
        <v>663</v>
      </c>
      <c r="I54" s="137">
        <v>43555</v>
      </c>
      <c r="J54" s="82">
        <v>13</v>
      </c>
      <c r="K54" s="82">
        <v>13</v>
      </c>
      <c r="L54" s="82">
        <v>12</v>
      </c>
      <c r="M54" s="82">
        <v>12</v>
      </c>
      <c r="N54" s="82">
        <v>12</v>
      </c>
      <c r="O54" s="82">
        <v>10</v>
      </c>
      <c r="P54" s="82">
        <v>10</v>
      </c>
      <c r="Q54" s="82">
        <v>13</v>
      </c>
      <c r="R54" s="82">
        <v>12</v>
      </c>
      <c r="S54" s="82">
        <v>11</v>
      </c>
      <c r="T54" s="82">
        <v>0</v>
      </c>
      <c r="U54" s="82">
        <v>10</v>
      </c>
      <c r="V54" s="82">
        <v>13</v>
      </c>
      <c r="W54" s="82">
        <v>12</v>
      </c>
      <c r="X54" s="82"/>
      <c r="Y54" s="82"/>
      <c r="Z54" s="65" t="s">
        <v>934</v>
      </c>
      <c r="AA54" s="130" t="s">
        <v>930</v>
      </c>
      <c r="AB54" s="82" t="s">
        <v>966</v>
      </c>
      <c r="AC54" s="106">
        <v>43669</v>
      </c>
      <c r="AD54" s="90" t="s">
        <v>1094</v>
      </c>
      <c r="AE54" s="118" t="s">
        <v>865</v>
      </c>
      <c r="AF54" s="21" t="s">
        <v>865</v>
      </c>
      <c r="AG54" s="21" t="s">
        <v>866</v>
      </c>
      <c r="AH54" s="21" t="s">
        <v>866</v>
      </c>
      <c r="AI54" s="82" t="s">
        <v>1008</v>
      </c>
      <c r="AJ54" s="136"/>
      <c r="AK54" s="118"/>
      <c r="AL54" s="118"/>
      <c r="AM54" s="82"/>
      <c r="AN54" s="82"/>
      <c r="AO54" s="123"/>
      <c r="AP54" s="82"/>
      <c r="AQ54" s="82"/>
    </row>
    <row r="55" spans="1:43" ht="15" customHeight="1">
      <c r="A55" s="6" t="s">
        <v>14</v>
      </c>
      <c r="B55" s="4" t="s">
        <v>234</v>
      </c>
      <c r="C55" s="4" t="s">
        <v>29</v>
      </c>
      <c r="D55" s="4" t="s">
        <v>229</v>
      </c>
      <c r="E55" s="159" t="s">
        <v>449</v>
      </c>
      <c r="F55" s="4" t="s">
        <v>633</v>
      </c>
      <c r="G55" s="4" t="s">
        <v>881</v>
      </c>
      <c r="H55" s="7" t="s">
        <v>663</v>
      </c>
      <c r="I55" s="87">
        <v>43555</v>
      </c>
      <c r="J55" s="65" t="s">
        <v>655</v>
      </c>
      <c r="K55" s="65" t="s">
        <v>656</v>
      </c>
      <c r="L55" s="65" t="s">
        <v>656</v>
      </c>
      <c r="M55" s="65" t="s">
        <v>656</v>
      </c>
      <c r="N55" s="65" t="s">
        <v>656</v>
      </c>
      <c r="O55" s="65" t="s">
        <v>656</v>
      </c>
      <c r="P55" s="65" t="s">
        <v>656</v>
      </c>
      <c r="Q55" s="65" t="s">
        <v>656</v>
      </c>
      <c r="R55" s="82" t="s">
        <v>655</v>
      </c>
      <c r="S55" s="65" t="s">
        <v>655</v>
      </c>
      <c r="T55" s="65" t="s">
        <v>656</v>
      </c>
      <c r="U55" s="65" t="s">
        <v>655</v>
      </c>
      <c r="V55" s="65" t="s">
        <v>655</v>
      </c>
      <c r="W55" s="65" t="s">
        <v>656</v>
      </c>
      <c r="X55" s="65"/>
      <c r="Y55" s="65"/>
      <c r="Z55" s="65" t="s">
        <v>934</v>
      </c>
      <c r="AA55" s="88" t="s">
        <v>930</v>
      </c>
      <c r="AB55" s="65">
        <v>291</v>
      </c>
      <c r="AC55" s="89">
        <v>43669</v>
      </c>
      <c r="AD55" s="90" t="s">
        <v>1094</v>
      </c>
      <c r="AE55" s="21" t="s">
        <v>865</v>
      </c>
      <c r="AF55" s="21" t="s">
        <v>865</v>
      </c>
      <c r="AG55" s="21" t="s">
        <v>866</v>
      </c>
      <c r="AH55" s="21" t="s">
        <v>866</v>
      </c>
      <c r="AI55" s="65" t="s">
        <v>1008</v>
      </c>
      <c r="AJ55" s="7"/>
      <c r="AK55" s="21"/>
      <c r="AL55" s="21"/>
      <c r="AM55" s="65"/>
      <c r="AN55" s="65"/>
      <c r="AO55" s="98"/>
      <c r="AP55" s="65"/>
      <c r="AQ55" s="65"/>
    </row>
    <row r="56" spans="1:43" ht="15" customHeight="1">
      <c r="A56" s="6" t="s">
        <v>14</v>
      </c>
      <c r="B56" s="4" t="s">
        <v>239</v>
      </c>
      <c r="C56" s="4" t="s">
        <v>126</v>
      </c>
      <c r="D56" s="4" t="s">
        <v>229</v>
      </c>
      <c r="E56" s="159" t="s">
        <v>540</v>
      </c>
      <c r="F56" s="4" t="s">
        <v>633</v>
      </c>
      <c r="G56" s="4" t="s">
        <v>881</v>
      </c>
      <c r="H56" s="7" t="s">
        <v>663</v>
      </c>
      <c r="I56" s="87">
        <v>43555</v>
      </c>
      <c r="J56" s="65" t="s">
        <v>656</v>
      </c>
      <c r="K56" s="65" t="s">
        <v>655</v>
      </c>
      <c r="L56" s="65" t="s">
        <v>656</v>
      </c>
      <c r="M56" s="65" t="s">
        <v>656</v>
      </c>
      <c r="N56" s="65" t="s">
        <v>656</v>
      </c>
      <c r="O56" s="65" t="s">
        <v>656</v>
      </c>
      <c r="P56" s="65" t="s">
        <v>656</v>
      </c>
      <c r="Q56" s="65" t="s">
        <v>655</v>
      </c>
      <c r="R56" s="82" t="s">
        <v>656</v>
      </c>
      <c r="S56" s="65" t="s">
        <v>656</v>
      </c>
      <c r="T56" s="65" t="s">
        <v>656</v>
      </c>
      <c r="U56" s="65" t="s">
        <v>655</v>
      </c>
      <c r="V56" s="65" t="s">
        <v>656</v>
      </c>
      <c r="W56" s="65" t="s">
        <v>655</v>
      </c>
      <c r="X56" s="65"/>
      <c r="Y56" s="65"/>
      <c r="Z56" s="65" t="s">
        <v>934</v>
      </c>
      <c r="AA56" s="88" t="s">
        <v>930</v>
      </c>
      <c r="AB56" s="65">
        <v>292</v>
      </c>
      <c r="AC56" s="89">
        <v>43669</v>
      </c>
      <c r="AD56" s="90" t="s">
        <v>1094</v>
      </c>
      <c r="AE56" s="21" t="s">
        <v>865</v>
      </c>
      <c r="AF56" s="21" t="s">
        <v>865</v>
      </c>
      <c r="AG56" s="21" t="s">
        <v>866</v>
      </c>
      <c r="AH56" s="21" t="s">
        <v>866</v>
      </c>
      <c r="AI56" s="65" t="s">
        <v>1008</v>
      </c>
      <c r="AJ56" s="7"/>
      <c r="AK56" s="21"/>
      <c r="AL56" s="21"/>
      <c r="AM56" s="65"/>
      <c r="AN56" s="65"/>
      <c r="AO56" s="98"/>
      <c r="AP56" s="65"/>
      <c r="AQ56" s="65"/>
    </row>
    <row r="57" spans="1:43" ht="15" customHeight="1">
      <c r="A57" s="6" t="s">
        <v>14</v>
      </c>
      <c r="B57" s="4" t="s">
        <v>239</v>
      </c>
      <c r="C57" s="4" t="s">
        <v>127</v>
      </c>
      <c r="D57" s="4" t="s">
        <v>229</v>
      </c>
      <c r="E57" s="159" t="s">
        <v>541</v>
      </c>
      <c r="F57" s="4" t="s">
        <v>633</v>
      </c>
      <c r="G57" s="4" t="s">
        <v>881</v>
      </c>
      <c r="H57" s="7" t="s">
        <v>663</v>
      </c>
      <c r="I57" s="87">
        <v>43555</v>
      </c>
      <c r="J57" s="65" t="s">
        <v>656</v>
      </c>
      <c r="K57" s="65" t="s">
        <v>655</v>
      </c>
      <c r="L57" s="65" t="s">
        <v>656</v>
      </c>
      <c r="M57" s="65" t="s">
        <v>656</v>
      </c>
      <c r="N57" s="65" t="s">
        <v>656</v>
      </c>
      <c r="O57" s="65" t="s">
        <v>656</v>
      </c>
      <c r="P57" s="65" t="s">
        <v>656</v>
      </c>
      <c r="Q57" s="65" t="s">
        <v>655</v>
      </c>
      <c r="R57" s="82" t="s">
        <v>656</v>
      </c>
      <c r="S57" s="65" t="s">
        <v>656</v>
      </c>
      <c r="T57" s="65" t="s">
        <v>656</v>
      </c>
      <c r="U57" s="65" t="s">
        <v>655</v>
      </c>
      <c r="V57" s="65" t="s">
        <v>656</v>
      </c>
      <c r="W57" s="65" t="s">
        <v>655</v>
      </c>
      <c r="X57" s="65"/>
      <c r="Y57" s="65"/>
      <c r="Z57" s="65" t="s">
        <v>934</v>
      </c>
      <c r="AA57" s="88" t="s">
        <v>930</v>
      </c>
      <c r="AB57" s="65">
        <v>292</v>
      </c>
      <c r="AC57" s="89">
        <v>43669</v>
      </c>
      <c r="AD57" s="90" t="s">
        <v>1094</v>
      </c>
      <c r="AE57" s="21" t="s">
        <v>865</v>
      </c>
      <c r="AF57" s="21" t="s">
        <v>865</v>
      </c>
      <c r="AG57" s="21" t="s">
        <v>866</v>
      </c>
      <c r="AH57" s="21" t="s">
        <v>866</v>
      </c>
      <c r="AI57" s="65" t="s">
        <v>1008</v>
      </c>
      <c r="AJ57" s="7"/>
      <c r="AK57" s="21"/>
      <c r="AL57" s="21"/>
      <c r="AM57" s="65"/>
      <c r="AN57" s="65"/>
      <c r="AO57" s="98"/>
      <c r="AP57" s="65"/>
      <c r="AQ57" s="65"/>
    </row>
    <row r="58" spans="1:43" s="69" customFormat="1" ht="15" customHeight="1">
      <c r="A58" s="6" t="s">
        <v>14</v>
      </c>
      <c r="B58" s="4" t="s">
        <v>238</v>
      </c>
      <c r="C58" s="2" t="s">
        <v>1118</v>
      </c>
      <c r="D58" s="4" t="s">
        <v>229</v>
      </c>
      <c r="E58" s="159" t="s">
        <v>518</v>
      </c>
      <c r="F58" s="4" t="s">
        <v>633</v>
      </c>
      <c r="G58" s="4" t="s">
        <v>881</v>
      </c>
      <c r="H58" s="7" t="s">
        <v>663</v>
      </c>
      <c r="I58" s="87">
        <v>43555</v>
      </c>
      <c r="J58" s="65" t="s">
        <v>656</v>
      </c>
      <c r="K58" s="65" t="s">
        <v>656</v>
      </c>
      <c r="L58" s="65" t="s">
        <v>656</v>
      </c>
      <c r="M58" s="65" t="s">
        <v>656</v>
      </c>
      <c r="N58" s="65" t="s">
        <v>656</v>
      </c>
      <c r="O58" s="65" t="s">
        <v>656</v>
      </c>
      <c r="P58" s="65" t="s">
        <v>656</v>
      </c>
      <c r="Q58" s="65" t="s">
        <v>656</v>
      </c>
      <c r="R58" s="82" t="s">
        <v>656</v>
      </c>
      <c r="S58" s="65" t="s">
        <v>656</v>
      </c>
      <c r="T58" s="65" t="s">
        <v>656</v>
      </c>
      <c r="U58" s="65" t="s">
        <v>656</v>
      </c>
      <c r="V58" s="65" t="s">
        <v>656</v>
      </c>
      <c r="W58" s="65" t="s">
        <v>656</v>
      </c>
      <c r="X58" s="65"/>
      <c r="Y58" s="65"/>
      <c r="Z58" s="65"/>
      <c r="AA58" s="65"/>
      <c r="AB58" s="65"/>
      <c r="AC58" s="65"/>
      <c r="AD58" s="65"/>
      <c r="AE58" s="21" t="s">
        <v>866</v>
      </c>
      <c r="AF58" s="21" t="s">
        <v>866</v>
      </c>
      <c r="AG58" s="21" t="s">
        <v>866</v>
      </c>
      <c r="AH58" s="21" t="s">
        <v>866</v>
      </c>
      <c r="AI58" s="65"/>
      <c r="AJ58" s="7"/>
      <c r="AK58" s="21"/>
      <c r="AL58" s="21"/>
      <c r="AM58" s="65"/>
      <c r="AN58" s="65"/>
      <c r="AO58" s="98"/>
      <c r="AP58" s="65"/>
      <c r="AQ58" s="65"/>
    </row>
    <row r="59" spans="1:43" ht="15" customHeight="1">
      <c r="A59" s="6" t="s">
        <v>14</v>
      </c>
      <c r="B59" s="4" t="s">
        <v>238</v>
      </c>
      <c r="C59" s="183" t="s">
        <v>1119</v>
      </c>
      <c r="D59" s="4" t="s">
        <v>229</v>
      </c>
      <c r="E59" s="159" t="s">
        <v>519</v>
      </c>
      <c r="F59" s="4" t="s">
        <v>633</v>
      </c>
      <c r="G59" s="4" t="s">
        <v>881</v>
      </c>
      <c r="H59" s="7" t="s">
        <v>663</v>
      </c>
      <c r="I59" s="87">
        <v>43555</v>
      </c>
      <c r="J59" s="65" t="s">
        <v>656</v>
      </c>
      <c r="K59" s="65" t="s">
        <v>656</v>
      </c>
      <c r="L59" s="65" t="s">
        <v>655</v>
      </c>
      <c r="M59" s="65" t="s">
        <v>655</v>
      </c>
      <c r="N59" s="65" t="s">
        <v>656</v>
      </c>
      <c r="O59" s="65" t="s">
        <v>656</v>
      </c>
      <c r="P59" s="65" t="s">
        <v>656</v>
      </c>
      <c r="Q59" s="65" t="s">
        <v>656</v>
      </c>
      <c r="R59" s="82" t="s">
        <v>655</v>
      </c>
      <c r="S59" s="65" t="s">
        <v>655</v>
      </c>
      <c r="T59" s="65" t="s">
        <v>656</v>
      </c>
      <c r="U59" s="65" t="s">
        <v>655</v>
      </c>
      <c r="V59" s="65" t="s">
        <v>655</v>
      </c>
      <c r="W59" s="65" t="s">
        <v>656</v>
      </c>
      <c r="X59" s="65"/>
      <c r="Y59" s="65"/>
      <c r="Z59" s="65" t="s">
        <v>934</v>
      </c>
      <c r="AA59" s="88" t="s">
        <v>930</v>
      </c>
      <c r="AB59" s="65">
        <v>44</v>
      </c>
      <c r="AC59" s="89">
        <v>43669</v>
      </c>
      <c r="AD59" s="65" t="s">
        <v>969</v>
      </c>
      <c r="AE59" s="21" t="s">
        <v>866</v>
      </c>
      <c r="AF59" s="21" t="s">
        <v>865</v>
      </c>
      <c r="AG59" s="21" t="s">
        <v>866</v>
      </c>
      <c r="AH59" s="21" t="s">
        <v>866</v>
      </c>
      <c r="AI59" s="65" t="s">
        <v>1008</v>
      </c>
      <c r="AJ59" s="7"/>
      <c r="AK59" s="21"/>
      <c r="AL59" s="21"/>
      <c r="AM59" s="65"/>
      <c r="AN59" s="65"/>
      <c r="AO59" s="98"/>
      <c r="AP59" s="65"/>
      <c r="AQ59" s="65"/>
    </row>
    <row r="60" spans="1:43" ht="15" customHeight="1">
      <c r="A60" s="6" t="s">
        <v>14</v>
      </c>
      <c r="B60" s="4" t="s">
        <v>238</v>
      </c>
      <c r="C60" s="2" t="s">
        <v>1120</v>
      </c>
      <c r="D60" s="4" t="s">
        <v>229</v>
      </c>
      <c r="E60" s="159" t="s">
        <v>520</v>
      </c>
      <c r="F60" s="4" t="s">
        <v>633</v>
      </c>
      <c r="G60" s="4" t="s">
        <v>881</v>
      </c>
      <c r="H60" s="7" t="s">
        <v>663</v>
      </c>
      <c r="I60" s="87">
        <v>43555</v>
      </c>
      <c r="J60" s="65" t="s">
        <v>655</v>
      </c>
      <c r="K60" s="65" t="s">
        <v>655</v>
      </c>
      <c r="L60" s="65" t="s">
        <v>655</v>
      </c>
      <c r="M60" s="65" t="s">
        <v>655</v>
      </c>
      <c r="N60" s="65" t="s">
        <v>656</v>
      </c>
      <c r="O60" s="65" t="s">
        <v>656</v>
      </c>
      <c r="P60" s="65" t="s">
        <v>656</v>
      </c>
      <c r="Q60" s="65" t="s">
        <v>656</v>
      </c>
      <c r="R60" s="82" t="s">
        <v>656</v>
      </c>
      <c r="S60" s="65" t="s">
        <v>656</v>
      </c>
      <c r="T60" s="65" t="s">
        <v>656</v>
      </c>
      <c r="U60" s="65" t="s">
        <v>656</v>
      </c>
      <c r="V60" s="65" t="s">
        <v>656</v>
      </c>
      <c r="W60" s="65" t="s">
        <v>656</v>
      </c>
      <c r="X60" s="65"/>
      <c r="Y60" s="65"/>
      <c r="Z60" s="65" t="s">
        <v>934</v>
      </c>
      <c r="AA60" s="88" t="s">
        <v>930</v>
      </c>
      <c r="AB60" s="65">
        <v>292</v>
      </c>
      <c r="AC60" s="89">
        <v>43669</v>
      </c>
      <c r="AD60" s="90" t="s">
        <v>1094</v>
      </c>
      <c r="AE60" s="21" t="s">
        <v>865</v>
      </c>
      <c r="AF60" s="21" t="s">
        <v>865</v>
      </c>
      <c r="AG60" s="21" t="s">
        <v>866</v>
      </c>
      <c r="AH60" s="21" t="s">
        <v>866</v>
      </c>
      <c r="AI60" s="65" t="s">
        <v>1008</v>
      </c>
      <c r="AJ60" s="7"/>
      <c r="AK60" s="21"/>
      <c r="AL60" s="21"/>
      <c r="AM60" s="65"/>
      <c r="AN60" s="65"/>
      <c r="AO60" s="98"/>
      <c r="AP60" s="65"/>
      <c r="AQ60" s="65"/>
    </row>
    <row r="61" spans="1:43" ht="15" customHeight="1">
      <c r="A61" s="6" t="s">
        <v>14</v>
      </c>
      <c r="B61" s="4" t="s">
        <v>235</v>
      </c>
      <c r="C61" s="4" t="s">
        <v>46</v>
      </c>
      <c r="D61" s="4" t="s">
        <v>229</v>
      </c>
      <c r="E61" s="159" t="s">
        <v>466</v>
      </c>
      <c r="F61" s="4" t="s">
        <v>624</v>
      </c>
      <c r="G61" s="4" t="s">
        <v>885</v>
      </c>
      <c r="H61" s="7" t="s">
        <v>663</v>
      </c>
      <c r="I61" s="87">
        <v>43555</v>
      </c>
      <c r="J61" s="65">
        <v>8819000</v>
      </c>
      <c r="K61" s="65">
        <v>10773000</v>
      </c>
      <c r="L61" s="65">
        <v>7511000</v>
      </c>
      <c r="M61" s="65">
        <v>8548000</v>
      </c>
      <c r="N61" s="65">
        <v>14555000</v>
      </c>
      <c r="O61" s="65"/>
      <c r="P61" s="65"/>
      <c r="Q61" s="65">
        <v>910000</v>
      </c>
      <c r="R61" s="82">
        <v>1020000</v>
      </c>
      <c r="S61" s="65">
        <v>1220000</v>
      </c>
      <c r="T61" s="65"/>
      <c r="U61" s="65">
        <v>880000</v>
      </c>
      <c r="V61" s="65">
        <v>1270000</v>
      </c>
      <c r="W61" s="65">
        <v>840000</v>
      </c>
      <c r="X61" s="65"/>
      <c r="Y61" s="65"/>
      <c r="Z61" s="65" t="s">
        <v>934</v>
      </c>
      <c r="AA61" s="88" t="s">
        <v>930</v>
      </c>
      <c r="AB61" s="65" t="s">
        <v>992</v>
      </c>
      <c r="AC61" s="89">
        <v>43669</v>
      </c>
      <c r="AD61" s="90" t="s">
        <v>1094</v>
      </c>
      <c r="AE61" s="21" t="s">
        <v>865</v>
      </c>
      <c r="AF61" s="21" t="s">
        <v>865</v>
      </c>
      <c r="AG61" s="21" t="s">
        <v>866</v>
      </c>
      <c r="AH61" s="21" t="s">
        <v>866</v>
      </c>
      <c r="AI61" s="65" t="s">
        <v>1008</v>
      </c>
      <c r="AJ61" s="7"/>
      <c r="AK61" s="21"/>
      <c r="AL61" s="21"/>
      <c r="AM61" s="65"/>
      <c r="AN61" s="65"/>
      <c r="AO61" s="98"/>
      <c r="AP61" s="65"/>
      <c r="AQ61" s="65"/>
    </row>
    <row r="62" spans="1:43" ht="15" customHeight="1">
      <c r="A62" s="6" t="s">
        <v>14</v>
      </c>
      <c r="B62" s="4" t="s">
        <v>235</v>
      </c>
      <c r="C62" s="4" t="s">
        <v>47</v>
      </c>
      <c r="D62" s="4" t="s">
        <v>229</v>
      </c>
      <c r="E62" s="159" t="s">
        <v>467</v>
      </c>
      <c r="F62" s="4" t="s">
        <v>624</v>
      </c>
      <c r="G62" s="4" t="s">
        <v>885</v>
      </c>
      <c r="H62" s="7" t="s">
        <v>663</v>
      </c>
      <c r="I62" s="87">
        <v>43555</v>
      </c>
      <c r="J62" s="65">
        <v>0</v>
      </c>
      <c r="K62" s="65">
        <v>0</v>
      </c>
      <c r="L62" s="65">
        <v>0</v>
      </c>
      <c r="M62" s="65">
        <v>0</v>
      </c>
      <c r="N62" s="65">
        <v>0</v>
      </c>
      <c r="O62" s="65"/>
      <c r="P62" s="65"/>
      <c r="Q62" s="65">
        <v>0</v>
      </c>
      <c r="R62" s="82">
        <v>0</v>
      </c>
      <c r="S62" s="65">
        <v>0</v>
      </c>
      <c r="T62" s="65"/>
      <c r="U62" s="65">
        <v>0</v>
      </c>
      <c r="V62" s="65">
        <v>0</v>
      </c>
      <c r="W62" s="65">
        <v>0</v>
      </c>
      <c r="X62" s="65"/>
      <c r="Y62" s="65"/>
      <c r="Z62" s="65"/>
      <c r="AA62" s="65"/>
      <c r="AB62" s="65"/>
      <c r="AC62" s="65"/>
      <c r="AD62" s="65"/>
      <c r="AE62" s="21" t="s">
        <v>866</v>
      </c>
      <c r="AF62" s="21" t="s">
        <v>866</v>
      </c>
      <c r="AG62" s="21" t="s">
        <v>866</v>
      </c>
      <c r="AH62" s="21" t="s">
        <v>866</v>
      </c>
      <c r="AI62" s="65"/>
      <c r="AJ62" s="7"/>
      <c r="AK62" s="21"/>
      <c r="AL62" s="21"/>
      <c r="AM62" s="65"/>
      <c r="AN62" s="65"/>
      <c r="AO62" s="98"/>
      <c r="AP62" s="65"/>
      <c r="AQ62" s="65"/>
    </row>
    <row r="63" spans="1:43" ht="15" customHeight="1">
      <c r="A63" s="6" t="s">
        <v>14</v>
      </c>
      <c r="B63" s="4" t="s">
        <v>235</v>
      </c>
      <c r="C63" s="4" t="s">
        <v>48</v>
      </c>
      <c r="D63" s="4" t="s">
        <v>229</v>
      </c>
      <c r="E63" s="159" t="s">
        <v>468</v>
      </c>
      <c r="F63" s="4" t="s">
        <v>624</v>
      </c>
      <c r="G63" s="4" t="s">
        <v>885</v>
      </c>
      <c r="H63" s="7" t="s">
        <v>663</v>
      </c>
      <c r="I63" s="87">
        <v>43555</v>
      </c>
      <c r="J63" s="65">
        <v>1184000</v>
      </c>
      <c r="K63" s="65">
        <v>1313000</v>
      </c>
      <c r="L63" s="65">
        <v>613000</v>
      </c>
      <c r="M63" s="65">
        <v>1097000</v>
      </c>
      <c r="N63" s="65">
        <v>1064000</v>
      </c>
      <c r="O63" s="65"/>
      <c r="P63" s="65"/>
      <c r="Q63" s="65">
        <v>0</v>
      </c>
      <c r="R63" s="82">
        <v>0</v>
      </c>
      <c r="S63" s="65">
        <v>0</v>
      </c>
      <c r="T63" s="65"/>
      <c r="U63" s="65">
        <v>0</v>
      </c>
      <c r="V63" s="65">
        <v>0</v>
      </c>
      <c r="W63" s="65">
        <v>0</v>
      </c>
      <c r="X63" s="65"/>
      <c r="Y63" s="65"/>
      <c r="Z63" s="65" t="s">
        <v>934</v>
      </c>
      <c r="AA63" s="88" t="s">
        <v>930</v>
      </c>
      <c r="AB63" s="65" t="s">
        <v>992</v>
      </c>
      <c r="AC63" s="89">
        <v>43669</v>
      </c>
      <c r="AD63" s="90" t="s">
        <v>1094</v>
      </c>
      <c r="AE63" s="21" t="s">
        <v>865</v>
      </c>
      <c r="AF63" s="21" t="s">
        <v>865</v>
      </c>
      <c r="AG63" s="21" t="s">
        <v>866</v>
      </c>
      <c r="AH63" s="21" t="s">
        <v>866</v>
      </c>
      <c r="AI63" s="65" t="s">
        <v>1008</v>
      </c>
      <c r="AJ63" s="7"/>
      <c r="AK63" s="21"/>
      <c r="AL63" s="21"/>
      <c r="AM63" s="65"/>
      <c r="AN63" s="65"/>
      <c r="AO63" s="98"/>
      <c r="AP63" s="65"/>
      <c r="AQ63" s="65"/>
    </row>
    <row r="64" spans="1:43" ht="15" customHeight="1">
      <c r="A64" s="6" t="s">
        <v>14</v>
      </c>
      <c r="B64" s="4" t="s">
        <v>235</v>
      </c>
      <c r="C64" s="4" t="s">
        <v>49</v>
      </c>
      <c r="D64" s="4" t="s">
        <v>229</v>
      </c>
      <c r="E64" s="159" t="s">
        <v>469</v>
      </c>
      <c r="F64" s="4" t="s">
        <v>624</v>
      </c>
      <c r="G64" s="4" t="s">
        <v>885</v>
      </c>
      <c r="H64" s="7" t="s">
        <v>663</v>
      </c>
      <c r="I64" s="87">
        <v>43555</v>
      </c>
      <c r="J64" s="65"/>
      <c r="K64" s="65"/>
      <c r="L64" s="65"/>
      <c r="M64" s="65"/>
      <c r="N64" s="65"/>
      <c r="O64" s="65"/>
      <c r="P64" s="65"/>
      <c r="Q64" s="65"/>
      <c r="R64" s="82"/>
      <c r="S64" s="65"/>
      <c r="T64" s="65"/>
      <c r="U64" s="65"/>
      <c r="V64" s="65"/>
      <c r="W64" s="65"/>
      <c r="X64" s="65"/>
      <c r="Y64" s="65"/>
      <c r="Z64" s="65"/>
      <c r="AA64" s="65"/>
      <c r="AB64" s="65"/>
      <c r="AC64" s="65"/>
      <c r="AD64" s="65"/>
      <c r="AE64" s="21" t="s">
        <v>866</v>
      </c>
      <c r="AF64" s="21" t="s">
        <v>866</v>
      </c>
      <c r="AG64" s="21" t="s">
        <v>866</v>
      </c>
      <c r="AH64" s="21" t="s">
        <v>866</v>
      </c>
      <c r="AI64" s="65"/>
      <c r="AJ64" s="7"/>
      <c r="AK64" s="21"/>
      <c r="AL64" s="21"/>
      <c r="AM64" s="65"/>
      <c r="AN64" s="65"/>
      <c r="AO64" s="98"/>
      <c r="AP64" s="65"/>
      <c r="AQ64" s="65"/>
    </row>
    <row r="65" spans="1:43" ht="15" customHeight="1">
      <c r="A65" s="6" t="s">
        <v>14</v>
      </c>
      <c r="B65" s="4" t="s">
        <v>235</v>
      </c>
      <c r="C65" s="4" t="s">
        <v>50</v>
      </c>
      <c r="D65" s="4" t="s">
        <v>229</v>
      </c>
      <c r="E65" s="159" t="s">
        <v>273</v>
      </c>
      <c r="F65" s="4" t="s">
        <v>624</v>
      </c>
      <c r="G65" s="4" t="s">
        <v>885</v>
      </c>
      <c r="H65" s="7" t="s">
        <v>663</v>
      </c>
      <c r="I65" s="87">
        <v>43555</v>
      </c>
      <c r="J65" s="65"/>
      <c r="K65" s="65"/>
      <c r="L65" s="65"/>
      <c r="M65" s="65"/>
      <c r="N65" s="65"/>
      <c r="O65" s="65"/>
      <c r="P65" s="65"/>
      <c r="Q65" s="65"/>
      <c r="R65" s="82"/>
      <c r="S65" s="65"/>
      <c r="T65" s="65"/>
      <c r="U65" s="65"/>
      <c r="V65" s="65"/>
      <c r="W65" s="65"/>
      <c r="X65" s="65"/>
      <c r="Y65" s="65"/>
      <c r="Z65" s="65"/>
      <c r="AA65" s="65"/>
      <c r="AB65" s="65"/>
      <c r="AC65" s="65"/>
      <c r="AD65" s="65"/>
      <c r="AE65" s="21" t="s">
        <v>866</v>
      </c>
      <c r="AF65" s="21" t="s">
        <v>866</v>
      </c>
      <c r="AG65" s="21" t="s">
        <v>866</v>
      </c>
      <c r="AH65" s="21" t="s">
        <v>866</v>
      </c>
      <c r="AI65" s="65"/>
      <c r="AJ65" s="7"/>
      <c r="AK65" s="21"/>
      <c r="AL65" s="21"/>
      <c r="AM65" s="65"/>
      <c r="AN65" s="65"/>
      <c r="AO65" s="98"/>
      <c r="AP65" s="65"/>
      <c r="AQ65" s="65"/>
    </row>
    <row r="66" spans="1:43" ht="15" customHeight="1">
      <c r="A66" s="6" t="s">
        <v>14</v>
      </c>
      <c r="B66" s="4" t="s">
        <v>235</v>
      </c>
      <c r="C66" s="4" t="s">
        <v>51</v>
      </c>
      <c r="D66" s="4" t="s">
        <v>229</v>
      </c>
      <c r="E66" s="159" t="s">
        <v>274</v>
      </c>
      <c r="F66" s="4" t="s">
        <v>624</v>
      </c>
      <c r="G66" s="4" t="s">
        <v>885</v>
      </c>
      <c r="H66" s="7" t="s">
        <v>663</v>
      </c>
      <c r="I66" s="87">
        <v>43555</v>
      </c>
      <c r="J66" s="65">
        <v>10003000</v>
      </c>
      <c r="K66" s="65">
        <v>12086000</v>
      </c>
      <c r="L66" s="65">
        <v>8124000</v>
      </c>
      <c r="M66" s="65">
        <v>9645000</v>
      </c>
      <c r="N66" s="65">
        <v>15619000</v>
      </c>
      <c r="O66" s="65"/>
      <c r="P66" s="65"/>
      <c r="Q66" s="65">
        <v>910000</v>
      </c>
      <c r="R66" s="82">
        <v>1020000</v>
      </c>
      <c r="S66" s="65">
        <v>1220000</v>
      </c>
      <c r="T66" s="65"/>
      <c r="U66" s="65">
        <v>880000</v>
      </c>
      <c r="V66" s="65">
        <v>1270000</v>
      </c>
      <c r="W66" s="65">
        <v>840000</v>
      </c>
      <c r="X66" s="65"/>
      <c r="Y66" s="65"/>
      <c r="Z66" s="65" t="s">
        <v>934</v>
      </c>
      <c r="AA66" s="88" t="s">
        <v>930</v>
      </c>
      <c r="AB66" s="65" t="s">
        <v>993</v>
      </c>
      <c r="AC66" s="89">
        <v>43669</v>
      </c>
      <c r="AD66" s="90" t="s">
        <v>1094</v>
      </c>
      <c r="AE66" s="21" t="s">
        <v>865</v>
      </c>
      <c r="AF66" s="21" t="s">
        <v>865</v>
      </c>
      <c r="AG66" s="21" t="s">
        <v>866</v>
      </c>
      <c r="AH66" s="21" t="s">
        <v>866</v>
      </c>
      <c r="AI66" s="65" t="s">
        <v>1008</v>
      </c>
      <c r="AJ66" s="7"/>
      <c r="AK66" s="65"/>
      <c r="AL66" s="21"/>
      <c r="AM66" s="65"/>
      <c r="AN66" s="65"/>
      <c r="AO66" s="98"/>
      <c r="AP66" s="65"/>
      <c r="AQ66" s="65"/>
    </row>
    <row r="67" spans="1:43" ht="15" customHeight="1">
      <c r="A67" s="6" t="s">
        <v>14</v>
      </c>
      <c r="B67" s="43" t="s">
        <v>238</v>
      </c>
      <c r="C67" s="80" t="s">
        <v>114</v>
      </c>
      <c r="D67" s="43" t="s">
        <v>325</v>
      </c>
      <c r="E67" s="170" t="s">
        <v>922</v>
      </c>
      <c r="F67" s="43" t="s">
        <v>624</v>
      </c>
      <c r="G67" s="92" t="s">
        <v>631</v>
      </c>
      <c r="H67" s="7" t="s">
        <v>663</v>
      </c>
      <c r="I67" s="87">
        <v>43555</v>
      </c>
      <c r="J67" s="65">
        <v>13</v>
      </c>
      <c r="K67" s="65">
        <v>13</v>
      </c>
      <c r="L67" s="65">
        <v>13</v>
      </c>
      <c r="M67" s="65">
        <v>13</v>
      </c>
      <c r="N67" s="65">
        <v>12</v>
      </c>
      <c r="O67" s="65">
        <v>12</v>
      </c>
      <c r="P67" s="65">
        <v>13</v>
      </c>
      <c r="Q67" s="65">
        <v>13</v>
      </c>
      <c r="R67" s="65">
        <v>13</v>
      </c>
      <c r="S67" s="65">
        <v>13</v>
      </c>
      <c r="T67" s="65">
        <v>1</v>
      </c>
      <c r="U67" s="65">
        <v>13</v>
      </c>
      <c r="V67" s="65">
        <v>13</v>
      </c>
      <c r="W67" s="65">
        <v>13</v>
      </c>
      <c r="X67" s="65"/>
      <c r="Y67" s="65"/>
      <c r="Z67" s="65" t="s">
        <v>934</v>
      </c>
      <c r="AA67" s="88" t="s">
        <v>930</v>
      </c>
      <c r="AB67" s="65" t="s">
        <v>966</v>
      </c>
      <c r="AC67" s="89">
        <v>43669</v>
      </c>
      <c r="AD67" s="90" t="s">
        <v>1094</v>
      </c>
      <c r="AE67" s="65" t="s">
        <v>865</v>
      </c>
      <c r="AF67" s="21" t="s">
        <v>865</v>
      </c>
      <c r="AG67" s="21" t="s">
        <v>866</v>
      </c>
      <c r="AH67" s="21" t="s">
        <v>866</v>
      </c>
      <c r="AI67" s="65" t="s">
        <v>1008</v>
      </c>
      <c r="AJ67" s="7"/>
      <c r="AK67" s="65"/>
      <c r="AL67" s="21"/>
      <c r="AM67" s="65"/>
      <c r="AN67" s="65"/>
      <c r="AO67" s="65"/>
      <c r="AP67" s="65"/>
      <c r="AQ67" s="65"/>
    </row>
    <row r="68" spans="1:43" ht="15" customHeight="1">
      <c r="A68" s="6" t="s">
        <v>14</v>
      </c>
      <c r="B68" s="43" t="s">
        <v>238</v>
      </c>
      <c r="C68" s="80" t="s">
        <v>115</v>
      </c>
      <c r="D68" s="43" t="s">
        <v>326</v>
      </c>
      <c r="E68" s="171" t="s">
        <v>529</v>
      </c>
      <c r="F68" s="43" t="s">
        <v>627</v>
      </c>
      <c r="G68" s="92" t="s">
        <v>637</v>
      </c>
      <c r="H68" s="7" t="s">
        <v>663</v>
      </c>
      <c r="I68" s="87">
        <v>43555</v>
      </c>
      <c r="J68" s="65">
        <v>100</v>
      </c>
      <c r="K68" s="65">
        <v>100</v>
      </c>
      <c r="L68" s="65">
        <v>92.3</v>
      </c>
      <c r="M68" s="65">
        <v>92.3</v>
      </c>
      <c r="N68" s="65">
        <v>100</v>
      </c>
      <c r="O68" s="65">
        <v>83.33</v>
      </c>
      <c r="P68" s="65">
        <v>76.92</v>
      </c>
      <c r="Q68" s="65">
        <v>100</v>
      </c>
      <c r="R68" s="82">
        <v>92.3</v>
      </c>
      <c r="S68" s="65">
        <v>84.61</v>
      </c>
      <c r="T68" s="65">
        <v>0</v>
      </c>
      <c r="U68" s="65">
        <v>76.92</v>
      </c>
      <c r="V68" s="65">
        <v>100</v>
      </c>
      <c r="W68" s="65">
        <v>92.3</v>
      </c>
      <c r="X68" s="65"/>
      <c r="Y68" s="65"/>
      <c r="Z68" s="65" t="s">
        <v>934</v>
      </c>
      <c r="AA68" s="88" t="s">
        <v>930</v>
      </c>
      <c r="AB68" s="65" t="s">
        <v>966</v>
      </c>
      <c r="AC68" s="89">
        <v>43669</v>
      </c>
      <c r="AD68" s="90" t="s">
        <v>1094</v>
      </c>
      <c r="AE68" s="65" t="s">
        <v>865</v>
      </c>
      <c r="AF68" s="21" t="s">
        <v>865</v>
      </c>
      <c r="AG68" s="21" t="s">
        <v>866</v>
      </c>
      <c r="AH68" s="21" t="s">
        <v>866</v>
      </c>
      <c r="AI68" s="65" t="s">
        <v>1008</v>
      </c>
      <c r="AJ68" s="7"/>
      <c r="AK68" s="65"/>
      <c r="AL68" s="21"/>
      <c r="AM68" s="65"/>
      <c r="AN68" s="65"/>
      <c r="AO68" s="65"/>
      <c r="AP68" s="65"/>
      <c r="AQ68" s="65"/>
    </row>
    <row r="69" spans="1:43" ht="15" customHeight="1">
      <c r="A69" s="69"/>
      <c r="B69" s="69"/>
      <c r="C69" s="69"/>
      <c r="D69" s="69"/>
      <c r="E69" s="173"/>
      <c r="F69" s="69"/>
      <c r="G69" s="69"/>
      <c r="H69" s="69"/>
      <c r="I69" s="69"/>
      <c r="J69" s="69"/>
      <c r="K69" s="69"/>
      <c r="L69" s="69"/>
      <c r="M69" s="69"/>
      <c r="N69" s="69"/>
      <c r="O69" s="139"/>
      <c r="P69" s="69"/>
      <c r="Q69" s="69"/>
      <c r="R69" s="69"/>
      <c r="S69" s="69"/>
      <c r="T69" s="69"/>
      <c r="U69" s="69"/>
      <c r="V69" s="69"/>
      <c r="W69" s="69"/>
      <c r="X69" s="69"/>
      <c r="Y69" s="69"/>
      <c r="Z69" s="69"/>
      <c r="AA69" s="69"/>
      <c r="AB69" s="69"/>
      <c r="AC69" s="69"/>
      <c r="AD69" s="69"/>
      <c r="AE69" s="69"/>
      <c r="AF69" s="69"/>
      <c r="AG69" s="69"/>
      <c r="AH69" s="69"/>
      <c r="AJ69" s="140"/>
      <c r="AK69" s="69"/>
      <c r="AL69" s="69"/>
      <c r="AM69" s="69"/>
      <c r="AN69" s="69"/>
      <c r="AO69" s="69"/>
      <c r="AP69" s="69"/>
      <c r="AQ69" s="69"/>
    </row>
    <row r="70" spans="1:43" ht="15" customHeight="1">
      <c r="A70" s="69"/>
      <c r="B70" s="69"/>
      <c r="C70" s="69"/>
      <c r="D70" s="69"/>
      <c r="E70" s="173"/>
      <c r="F70" s="69"/>
      <c r="G70" s="69"/>
      <c r="H70" s="69"/>
      <c r="I70" s="69"/>
      <c r="J70" s="69"/>
      <c r="K70" s="69"/>
      <c r="L70" s="69"/>
      <c r="M70" s="69"/>
      <c r="N70" s="69"/>
      <c r="O70" s="139"/>
      <c r="P70" s="69"/>
      <c r="Q70" s="69"/>
      <c r="R70" s="69"/>
      <c r="S70" s="69"/>
      <c r="T70" s="69"/>
      <c r="U70" s="69"/>
      <c r="V70" s="69"/>
      <c r="W70" s="69"/>
      <c r="X70" s="69"/>
      <c r="Y70" s="69"/>
      <c r="Z70" s="69"/>
      <c r="AA70" s="69"/>
      <c r="AB70" s="69"/>
      <c r="AC70" s="69"/>
      <c r="AD70" s="69"/>
      <c r="AE70" s="69"/>
      <c r="AF70" s="69"/>
      <c r="AG70" s="69"/>
      <c r="AH70" s="69"/>
      <c r="AJ70" s="140"/>
      <c r="AK70" s="69"/>
      <c r="AL70" s="69"/>
      <c r="AM70" s="69"/>
      <c r="AN70" s="69"/>
      <c r="AO70" s="69"/>
      <c r="AP70" s="69"/>
      <c r="AQ70" s="69"/>
    </row>
    <row r="71" spans="1:43">
      <c r="A71" s="69"/>
      <c r="B71" s="69"/>
      <c r="C71" s="69"/>
      <c r="D71" s="69"/>
      <c r="E71" s="173"/>
      <c r="F71" s="69"/>
      <c r="G71" s="69"/>
      <c r="H71" s="69"/>
      <c r="I71" s="69"/>
      <c r="J71" s="69"/>
      <c r="K71" s="69"/>
      <c r="L71" s="69"/>
      <c r="M71" s="69"/>
      <c r="N71" s="69"/>
      <c r="O71" s="69"/>
      <c r="P71" s="69"/>
      <c r="Q71" s="69"/>
      <c r="R71" s="69"/>
      <c r="S71" s="69"/>
      <c r="T71" s="69"/>
      <c r="U71" s="69"/>
      <c r="V71" s="69"/>
      <c r="W71" s="69"/>
      <c r="X71" s="69"/>
      <c r="Y71" s="69"/>
      <c r="Z71" s="69"/>
      <c r="AA71" s="69"/>
      <c r="AB71" s="69"/>
      <c r="AC71" s="69"/>
      <c r="AD71" s="69"/>
      <c r="AE71" s="69"/>
      <c r="AF71" s="69"/>
      <c r="AG71" s="69"/>
      <c r="AH71" s="69"/>
      <c r="AJ71" s="140"/>
      <c r="AK71" s="69"/>
      <c r="AL71" s="69"/>
      <c r="AM71" s="69"/>
      <c r="AN71" s="69"/>
      <c r="AO71" s="69"/>
      <c r="AP71" s="69"/>
      <c r="AQ71" s="69"/>
    </row>
    <row r="72" spans="1:43">
      <c r="A72" s="69"/>
      <c r="B72" s="69"/>
      <c r="C72" s="69"/>
      <c r="D72" s="69"/>
      <c r="E72" s="173"/>
      <c r="F72" s="69"/>
      <c r="G72" s="69"/>
      <c r="H72" s="69"/>
      <c r="I72" s="69"/>
      <c r="J72" s="69"/>
      <c r="K72" s="69"/>
      <c r="L72" s="69"/>
      <c r="M72" s="69"/>
      <c r="N72" s="69"/>
      <c r="O72" s="69"/>
      <c r="P72" s="69"/>
      <c r="Q72" s="69"/>
      <c r="R72" s="69"/>
      <c r="S72" s="69"/>
      <c r="T72" s="69"/>
      <c r="U72" s="69"/>
      <c r="V72" s="69"/>
      <c r="W72" s="69"/>
      <c r="X72" s="69"/>
      <c r="Y72" s="69"/>
      <c r="Z72" s="69"/>
      <c r="AA72" s="69"/>
      <c r="AB72" s="69"/>
      <c r="AC72" s="69"/>
      <c r="AD72" s="69"/>
      <c r="AE72" s="69"/>
      <c r="AF72" s="69"/>
      <c r="AG72" s="69"/>
      <c r="AH72" s="69"/>
      <c r="AJ72" s="140"/>
      <c r="AK72" s="69"/>
      <c r="AL72" s="69"/>
      <c r="AM72" s="69"/>
      <c r="AN72" s="69"/>
      <c r="AO72" s="69"/>
      <c r="AP72" s="69"/>
      <c r="AQ72" s="69"/>
    </row>
    <row r="73" spans="1:43">
      <c r="AJ73" s="58"/>
    </row>
    <row r="74" spans="1:43">
      <c r="AJ74" s="58"/>
    </row>
    <row r="75" spans="1:43">
      <c r="AJ75" s="58"/>
    </row>
    <row r="76" spans="1:43">
      <c r="AJ76" s="58"/>
    </row>
    <row r="77" spans="1:43">
      <c r="AJ77" s="58"/>
    </row>
    <row r="78" spans="1:43">
      <c r="AJ78" s="58"/>
    </row>
    <row r="79" spans="1:43">
      <c r="AJ79" s="58"/>
    </row>
    <row r="80" spans="1:43">
      <c r="AJ80" s="58"/>
    </row>
    <row r="81" spans="36:36">
      <c r="AJ81" s="58"/>
    </row>
    <row r="82" spans="36:36">
      <c r="AJ82" s="58"/>
    </row>
    <row r="83" spans="36:36">
      <c r="AJ83" s="58"/>
    </row>
    <row r="84" spans="36:36">
      <c r="AJ84" s="58"/>
    </row>
    <row r="85" spans="36:36">
      <c r="AJ85" s="58"/>
    </row>
    <row r="86" spans="36:36">
      <c r="AJ86" s="58"/>
    </row>
    <row r="87" spans="36:36">
      <c r="AJ87" s="58"/>
    </row>
    <row r="88" spans="36:36">
      <c r="AJ88" s="58"/>
    </row>
    <row r="89" spans="36:36">
      <c r="AJ89" s="58"/>
    </row>
    <row r="90" spans="36:36">
      <c r="AJ90" s="58"/>
    </row>
    <row r="91" spans="36:36">
      <c r="AJ91" s="58"/>
    </row>
    <row r="92" spans="36:36">
      <c r="AJ92" s="58"/>
    </row>
    <row r="93" spans="36:36">
      <c r="AJ93" s="58"/>
    </row>
    <row r="94" spans="36:36">
      <c r="AJ94" s="58"/>
    </row>
    <row r="95" spans="36:36">
      <c r="AJ95" s="58"/>
    </row>
    <row r="96" spans="36:36">
      <c r="AJ96" s="58"/>
    </row>
    <row r="97" spans="36:36">
      <c r="AJ97" s="58"/>
    </row>
    <row r="98" spans="36:36">
      <c r="AJ98" s="58"/>
    </row>
    <row r="99" spans="36:36">
      <c r="AJ99" s="58"/>
    </row>
    <row r="100" spans="36:36">
      <c r="AJ100" s="58"/>
    </row>
    <row r="101" spans="36:36">
      <c r="AJ101" s="58"/>
    </row>
    <row r="102" spans="36:36">
      <c r="AJ102" s="58"/>
    </row>
    <row r="103" spans="36:36">
      <c r="AJ103" s="58"/>
    </row>
    <row r="104" spans="36:36">
      <c r="AJ104" s="58"/>
    </row>
    <row r="105" spans="36:36">
      <c r="AJ105" s="58"/>
    </row>
    <row r="106" spans="36:36">
      <c r="AJ106" s="58"/>
    </row>
    <row r="107" spans="36:36">
      <c r="AJ107" s="58"/>
    </row>
    <row r="108" spans="36:36">
      <c r="AJ108" s="58"/>
    </row>
    <row r="109" spans="36:36">
      <c r="AJ109" s="58"/>
    </row>
    <row r="110" spans="36:36">
      <c r="AJ110" s="58"/>
    </row>
    <row r="111" spans="36:36">
      <c r="AJ111" s="58"/>
    </row>
    <row r="112" spans="36:36">
      <c r="AJ112" s="58"/>
    </row>
    <row r="113" spans="36:36">
      <c r="AJ113" s="58"/>
    </row>
    <row r="114" spans="36:36">
      <c r="AJ114" s="58"/>
    </row>
    <row r="115" spans="36:36">
      <c r="AJ115" s="58"/>
    </row>
    <row r="116" spans="36:36">
      <c r="AJ116" s="58"/>
    </row>
    <row r="117" spans="36:36">
      <c r="AJ117" s="58"/>
    </row>
    <row r="118" spans="36:36">
      <c r="AJ118" s="58"/>
    </row>
    <row r="119" spans="36:36">
      <c r="AJ119" s="58"/>
    </row>
    <row r="120" spans="36:36">
      <c r="AJ120" s="58"/>
    </row>
    <row r="121" spans="36:36">
      <c r="AJ121" s="58"/>
    </row>
    <row r="122" spans="36:36">
      <c r="AJ122" s="58"/>
    </row>
    <row r="123" spans="36:36">
      <c r="AJ123" s="58"/>
    </row>
    <row r="124" spans="36:36">
      <c r="AJ124" s="58"/>
    </row>
    <row r="125" spans="36:36">
      <c r="AJ125" s="58"/>
    </row>
    <row r="126" spans="36:36">
      <c r="AJ126" s="58"/>
    </row>
    <row r="127" spans="36:36">
      <c r="AJ127" s="58"/>
    </row>
    <row r="128" spans="36:36">
      <c r="AJ128" s="58"/>
    </row>
    <row r="129" spans="36:36">
      <c r="AJ129" s="58"/>
    </row>
    <row r="130" spans="36:36">
      <c r="AJ130" s="58"/>
    </row>
    <row r="131" spans="36:36">
      <c r="AJ131" s="58"/>
    </row>
    <row r="132" spans="36:36">
      <c r="AJ132" s="58"/>
    </row>
    <row r="133" spans="36:36">
      <c r="AJ133" s="58"/>
    </row>
    <row r="134" spans="36:36">
      <c r="AJ134" s="58"/>
    </row>
    <row r="135" spans="36:36">
      <c r="AJ135" s="58"/>
    </row>
    <row r="136" spans="36:36">
      <c r="AJ136" s="58"/>
    </row>
    <row r="137" spans="36:36">
      <c r="AJ137" s="58"/>
    </row>
    <row r="138" spans="36:36">
      <c r="AJ138" s="58"/>
    </row>
    <row r="139" spans="36:36">
      <c r="AJ139" s="58"/>
    </row>
    <row r="140" spans="36:36">
      <c r="AJ140" s="58"/>
    </row>
    <row r="141" spans="36:36">
      <c r="AJ141" s="58"/>
    </row>
    <row r="142" spans="36:36">
      <c r="AJ142" s="58"/>
    </row>
    <row r="143" spans="36:36">
      <c r="AJ143" s="58"/>
    </row>
    <row r="144" spans="36:36">
      <c r="AJ144" s="58"/>
    </row>
    <row r="145" spans="36:36">
      <c r="AJ145" s="58"/>
    </row>
    <row r="146" spans="36:36">
      <c r="AJ146" s="58"/>
    </row>
    <row r="147" spans="36:36">
      <c r="AJ147" s="58"/>
    </row>
    <row r="148" spans="36:36">
      <c r="AJ148" s="58"/>
    </row>
    <row r="149" spans="36:36">
      <c r="AJ149" s="58"/>
    </row>
  </sheetData>
  <mergeCells count="2">
    <mergeCell ref="AS35:AU35"/>
    <mergeCell ref="AS1:AU1"/>
  </mergeCells>
  <phoneticPr fontId="1" type="noConversion"/>
  <conditionalFormatting sqref="D33:D34">
    <cfRule type="duplicateValues" dxfId="31" priority="17"/>
  </conditionalFormatting>
  <conditionalFormatting sqref="D33:D34">
    <cfRule type="duplicateValues" dxfId="30" priority="18"/>
  </conditionalFormatting>
  <conditionalFormatting sqref="D33:D34">
    <cfRule type="duplicateValues" dxfId="29" priority="16"/>
  </conditionalFormatting>
  <conditionalFormatting sqref="E33:E34">
    <cfRule type="duplicateValues" dxfId="28" priority="15"/>
  </conditionalFormatting>
  <conditionalFormatting sqref="D67:D68">
    <cfRule type="duplicateValues" dxfId="27" priority="7"/>
  </conditionalFormatting>
  <conditionalFormatting sqref="D67:D68">
    <cfRule type="duplicateValues" dxfId="26" priority="8"/>
  </conditionalFormatting>
  <conditionalFormatting sqref="D67:D68">
    <cfRule type="duplicateValues" dxfId="25" priority="6"/>
  </conditionalFormatting>
  <conditionalFormatting sqref="E67:E68">
    <cfRule type="duplicateValues" dxfId="24" priority="5"/>
  </conditionalFormatting>
  <conditionalFormatting sqref="C33:C34">
    <cfRule type="duplicateValues" dxfId="23" priority="233"/>
    <cfRule type="duplicateValues" dxfId="22" priority="234"/>
  </conditionalFormatting>
  <conditionalFormatting sqref="C67:C68">
    <cfRule type="duplicateValues" dxfId="21" priority="235"/>
    <cfRule type="duplicateValues" dxfId="20" priority="236"/>
  </conditionalFormatting>
  <dataValidations count="8">
    <dataValidation type="whole" allowBlank="1" showInputMessage="1" showErrorMessage="1" sqref="S1 J4 L4 N4 J38 M38:N38 U27 P4:Y4 N27:O27 J46:Y46 Q38:Y38">
      <formula1>20</formula1>
      <formula2>90</formula2>
    </dataValidation>
    <dataValidation type="whole" operator="greaterThanOrEqual" allowBlank="1" showInputMessage="1" showErrorMessage="1" sqref="X68:Y68 N68 O34:Y34 J68:K68 J30:AA31 J34:M34 V68 Q68 T68">
      <formula1>0</formula1>
    </dataValidation>
    <dataValidation type="list" allowBlank="1" showInputMessage="1" showErrorMessage="1" sqref="AO2:AO34 AO36:AO66">
      <formula1>"Error accepted, Error not accepted"</formula1>
    </dataValidation>
    <dataValidation allowBlank="1" showInputMessage="1" showErrorMessage="1" prompt="Percentage figure" sqref="N32:O32 U32"/>
    <dataValidation type="list" allowBlank="1" showInputMessage="1" showErrorMessage="1" sqref="S70:X70 J47:Y51 J55:Y60 J40:Y42 J36:Y37 J2:Y3 J13:Y17 J6:Y8 J21:Y26 Y70:Y126 T71:X126">
      <formula1>#REF!</formula1>
    </dataValidation>
    <dataValidation type="date" allowBlank="1" showInputMessage="1" showErrorMessage="1" sqref="J9:Y10 J43:Y44">
      <formula1>12785</formula1>
      <formula2>47847</formula2>
    </dataValidation>
    <dataValidation type="list" allowBlank="1" showInputMessage="1" showErrorMessage="1" sqref="J5:Y5 J39:Y39">
      <formula1>"M,F"</formula1>
    </dataValidation>
    <dataValidation operator="greaterThanOrEqual" allowBlank="1" showInputMessage="1" showErrorMessage="1" sqref="J53 J19:Y19"/>
  </dataValidations>
  <hyperlinks>
    <hyperlink ref="AA3" r:id="rId1"/>
    <hyperlink ref="AA2" r:id="rId2"/>
    <hyperlink ref="AA13" r:id="rId3"/>
    <hyperlink ref="AA14" r:id="rId4"/>
    <hyperlink ref="AA16" r:id="rId5"/>
    <hyperlink ref="AA21" r:id="rId6"/>
    <hyperlink ref="AA22" r:id="rId7"/>
    <hyperlink ref="AA5" r:id="rId8"/>
    <hyperlink ref="AA7" r:id="rId9"/>
    <hyperlink ref="AA8" r:id="rId10"/>
    <hyperlink ref="AA9" r:id="rId11"/>
    <hyperlink ref="AA10" r:id="rId12"/>
    <hyperlink ref="AA23" r:id="rId13"/>
    <hyperlink ref="AA25" r:id="rId14"/>
    <hyperlink ref="AA26" r:id="rId15"/>
    <hyperlink ref="AA37" r:id="rId16"/>
    <hyperlink ref="AA39" r:id="rId17"/>
    <hyperlink ref="AA41" r:id="rId18"/>
    <hyperlink ref="AA42" r:id="rId19"/>
    <hyperlink ref="AA43" r:id="rId20"/>
    <hyperlink ref="AA44" r:id="rId21"/>
    <hyperlink ref="AA47" r:id="rId22"/>
    <hyperlink ref="AA48" r:id="rId23"/>
    <hyperlink ref="AA50" r:id="rId24"/>
    <hyperlink ref="AA55" r:id="rId25"/>
    <hyperlink ref="AA56" r:id="rId26"/>
    <hyperlink ref="AA57" r:id="rId27"/>
    <hyperlink ref="AA59" r:id="rId28"/>
    <hyperlink ref="AA60" r:id="rId29"/>
    <hyperlink ref="AA27" r:id="rId30"/>
    <hyperlink ref="AA29" r:id="rId31"/>
    <hyperlink ref="AA32" r:id="rId32"/>
    <hyperlink ref="AA63" r:id="rId33"/>
    <hyperlink ref="AA66" r:id="rId34"/>
    <hyperlink ref="AA34" r:id="rId35"/>
    <hyperlink ref="AA68" r:id="rId36"/>
    <hyperlink ref="AA4" r:id="rId37"/>
    <hyperlink ref="AA6" r:id="rId38"/>
    <hyperlink ref="AA38" r:id="rId39"/>
    <hyperlink ref="AA40" r:id="rId40"/>
    <hyperlink ref="AA61" r:id="rId41"/>
    <hyperlink ref="AA33" r:id="rId42"/>
    <hyperlink ref="AA67" r:id="rId43"/>
    <hyperlink ref="AA18" r:id="rId44"/>
    <hyperlink ref="AA19" r:id="rId45"/>
    <hyperlink ref="AA20" r:id="rId46"/>
    <hyperlink ref="AA52" r:id="rId47"/>
    <hyperlink ref="AA53" r:id="rId48"/>
    <hyperlink ref="AA54" r:id="rId49"/>
    <hyperlink ref="AA45" r:id="rId50"/>
    <hyperlink ref="AA11" r:id="rId51"/>
    <hyperlink ref="AA28" r:id="rId52"/>
  </hyperlinks>
  <pageMargins left="0.7" right="0.7" top="0.75" bottom="0.75" header="0.3" footer="0.3"/>
  <pageSetup paperSize="9" orientation="portrait" r:id="rId53"/>
  <extLst>
    <ext xmlns:x14="http://schemas.microsoft.com/office/spreadsheetml/2009/9/main" uri="{CCE6A557-97BC-4b89-ADB6-D9C93CAAB3DF}">
      <x14:dataValidations xmlns:xm="http://schemas.microsoft.com/office/excel/2006/main" count="2">
        <x14:dataValidation type="list" allowBlank="1" showInputMessage="1" showErrorMessage="1">
          <x14:formula1>
            <xm:f>'NIC industry'!$C$3:$C$4</xm:f>
          </x14:formula1>
          <xm:sqref>AK36:AK65 AE36:AE66 AK2:AK34 AF36:AH68 AE2:AH34</xm:sqref>
        </x14:dataValidation>
        <x14:dataValidation type="list" allowBlank="1" showInputMessage="1" showErrorMessage="1">
          <x14:formula1>
            <xm:f>'NIC industry'!$G$3:$G$13</xm:f>
          </x14:formula1>
          <xm:sqref>AL2:AL34 AL36:AL68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52"/>
  <sheetViews>
    <sheetView zoomScale="85" zoomScaleNormal="85" workbookViewId="0">
      <selection activeCell="H1" sqref="H1"/>
    </sheetView>
  </sheetViews>
  <sheetFormatPr defaultColWidth="10.75" defaultRowHeight="15.75"/>
  <cols>
    <col min="1" max="1" width="34.75" customWidth="1"/>
    <col min="2" max="2" width="30.75" customWidth="1"/>
    <col min="3" max="3" width="10.75" customWidth="1"/>
    <col min="4" max="4" width="34" customWidth="1"/>
    <col min="5" max="5" width="47.75" customWidth="1"/>
    <col min="6" max="6" width="10.75" customWidth="1"/>
    <col min="7" max="7" width="19.5" customWidth="1"/>
    <col min="8" max="9" width="17.75" customWidth="1"/>
    <col min="18" max="18" width="17" customWidth="1"/>
    <col min="19" max="19" width="35.25" customWidth="1"/>
    <col min="20" max="20" width="23.75" customWidth="1"/>
    <col min="21" max="21" width="30.25" customWidth="1"/>
    <col min="22" max="22" width="38.25" customWidth="1"/>
    <col min="23" max="23" width="20.5" customWidth="1"/>
    <col min="24" max="24" width="17.75" customWidth="1"/>
    <col min="25" max="25" width="16.25" customWidth="1"/>
    <col min="26" max="26" width="16.75" customWidth="1"/>
    <col min="27" max="27" width="30.75" customWidth="1"/>
    <col min="28" max="28" width="20.5" customWidth="1"/>
    <col min="29" max="29" width="35.75" style="77" customWidth="1"/>
    <col min="30" max="30" width="50.75" customWidth="1"/>
    <col min="31" max="31" width="35.75" customWidth="1"/>
    <col min="32" max="32" width="41.25" customWidth="1"/>
    <col min="33" max="33" width="20.25" customWidth="1"/>
    <col min="34" max="34" width="17.75" customWidth="1"/>
    <col min="35" max="35" width="19.25" customWidth="1"/>
    <col min="37" max="37" width="30.25" customWidth="1"/>
    <col min="38" max="38" width="36.25" customWidth="1"/>
    <col min="39" max="39" width="53.25" customWidth="1"/>
  </cols>
  <sheetData>
    <row r="1" spans="1:39">
      <c r="A1" s="12" t="s">
        <v>4</v>
      </c>
      <c r="B1" s="12" t="s">
        <v>6</v>
      </c>
      <c r="C1" s="12" t="s">
        <v>5</v>
      </c>
      <c r="D1" s="12" t="s">
        <v>1</v>
      </c>
      <c r="E1" s="13" t="s">
        <v>653</v>
      </c>
      <c r="F1" s="12" t="s">
        <v>8</v>
      </c>
      <c r="G1" s="12" t="s">
        <v>9</v>
      </c>
      <c r="H1" s="12" t="s">
        <v>661</v>
      </c>
      <c r="I1" s="12" t="s">
        <v>921</v>
      </c>
      <c r="J1" s="29" t="s">
        <v>935</v>
      </c>
      <c r="K1" s="29" t="s">
        <v>936</v>
      </c>
      <c r="L1" s="29" t="s">
        <v>955</v>
      </c>
      <c r="M1" s="29" t="s">
        <v>1108</v>
      </c>
      <c r="N1" s="177" t="s">
        <v>1106</v>
      </c>
      <c r="O1" s="177"/>
      <c r="P1" s="29" t="s">
        <v>1057</v>
      </c>
      <c r="Q1" s="29" t="s">
        <v>1060</v>
      </c>
      <c r="R1" s="23" t="s">
        <v>10</v>
      </c>
      <c r="S1" s="23" t="s">
        <v>2</v>
      </c>
      <c r="T1" s="23" t="s">
        <v>3</v>
      </c>
      <c r="U1" s="23" t="s">
        <v>11</v>
      </c>
      <c r="V1" s="23" t="s">
        <v>659</v>
      </c>
      <c r="W1" s="10" t="s">
        <v>658</v>
      </c>
      <c r="X1" s="10" t="s">
        <v>860</v>
      </c>
      <c r="Y1" s="10" t="s">
        <v>861</v>
      </c>
      <c r="Z1" s="10" t="s">
        <v>862</v>
      </c>
      <c r="AA1" s="10" t="s">
        <v>867</v>
      </c>
      <c r="AB1" s="40" t="s">
        <v>12</v>
      </c>
      <c r="AC1" s="75" t="s">
        <v>886</v>
      </c>
      <c r="AD1" s="60" t="s">
        <v>887</v>
      </c>
      <c r="AE1" s="60" t="s">
        <v>888</v>
      </c>
      <c r="AF1" s="60" t="s">
        <v>889</v>
      </c>
      <c r="AG1" s="57" t="s">
        <v>890</v>
      </c>
      <c r="AH1" s="57" t="s">
        <v>891</v>
      </c>
      <c r="AI1" s="57" t="s">
        <v>892</v>
      </c>
      <c r="AJ1" s="48"/>
      <c r="AK1" s="186" t="s">
        <v>904</v>
      </c>
      <c r="AL1" s="187"/>
      <c r="AM1" s="188"/>
    </row>
    <row r="2" spans="1:39" ht="15" customHeight="1" thickBot="1">
      <c r="A2" s="6" t="s">
        <v>14</v>
      </c>
      <c r="B2" s="14" t="s">
        <v>241</v>
      </c>
      <c r="C2" s="14" t="s">
        <v>195</v>
      </c>
      <c r="D2" s="14" t="s">
        <v>232</v>
      </c>
      <c r="E2" s="14" t="s">
        <v>402</v>
      </c>
      <c r="F2" s="14" t="s">
        <v>633</v>
      </c>
      <c r="G2" s="14" t="s">
        <v>881</v>
      </c>
      <c r="H2" s="7" t="s">
        <v>662</v>
      </c>
      <c r="I2" s="87">
        <v>43921</v>
      </c>
      <c r="J2" s="65" t="s">
        <v>655</v>
      </c>
      <c r="K2" s="65" t="s">
        <v>655</v>
      </c>
      <c r="L2" s="65" t="s">
        <v>655</v>
      </c>
      <c r="M2" s="65" t="s">
        <v>655</v>
      </c>
      <c r="N2" s="115" t="s">
        <v>656</v>
      </c>
      <c r="O2" s="115"/>
      <c r="P2" s="65" t="s">
        <v>655</v>
      </c>
      <c r="Q2" s="65" t="s">
        <v>655</v>
      </c>
      <c r="R2" s="29" t="s">
        <v>933</v>
      </c>
      <c r="S2" s="108" t="s">
        <v>928</v>
      </c>
      <c r="T2" s="29">
        <v>191</v>
      </c>
      <c r="U2" s="109">
        <v>44067</v>
      </c>
      <c r="V2" s="29" t="s">
        <v>957</v>
      </c>
      <c r="W2" s="21" t="s">
        <v>866</v>
      </c>
      <c r="X2" s="21" t="s">
        <v>865</v>
      </c>
      <c r="Y2" s="21" t="s">
        <v>866</v>
      </c>
      <c r="Z2" s="21" t="s">
        <v>866</v>
      </c>
      <c r="AA2" s="29" t="s">
        <v>1008</v>
      </c>
      <c r="AB2" s="110"/>
      <c r="AC2" s="111" t="s">
        <v>865</v>
      </c>
      <c r="AD2" s="111"/>
      <c r="AE2" s="111"/>
      <c r="AF2" s="111"/>
      <c r="AG2" s="98"/>
      <c r="AH2" s="98"/>
      <c r="AI2" s="98"/>
      <c r="AJ2" s="47"/>
      <c r="AK2" s="59"/>
      <c r="AL2" s="59"/>
      <c r="AM2" s="59"/>
    </row>
    <row r="3" spans="1:39" ht="15" customHeight="1" thickBot="1">
      <c r="A3" s="6" t="s">
        <v>14</v>
      </c>
      <c r="B3" s="14" t="s">
        <v>241</v>
      </c>
      <c r="C3" s="14" t="s">
        <v>196</v>
      </c>
      <c r="D3" s="14" t="s">
        <v>232</v>
      </c>
      <c r="E3" s="14" t="s">
        <v>403</v>
      </c>
      <c r="F3" s="14" t="s">
        <v>633</v>
      </c>
      <c r="G3" s="14" t="s">
        <v>881</v>
      </c>
      <c r="H3" s="7" t="s">
        <v>662</v>
      </c>
      <c r="I3" s="87">
        <v>43921</v>
      </c>
      <c r="J3" s="65" t="s">
        <v>655</v>
      </c>
      <c r="K3" s="65" t="s">
        <v>655</v>
      </c>
      <c r="L3" s="65" t="s">
        <v>655</v>
      </c>
      <c r="M3" s="65" t="s">
        <v>655</v>
      </c>
      <c r="N3" s="115" t="s">
        <v>655</v>
      </c>
      <c r="O3" s="115"/>
      <c r="P3" s="65" t="s">
        <v>655</v>
      </c>
      <c r="Q3" s="65" t="s">
        <v>655</v>
      </c>
      <c r="R3" s="29" t="s">
        <v>933</v>
      </c>
      <c r="S3" s="108" t="s">
        <v>928</v>
      </c>
      <c r="T3" s="29">
        <v>191</v>
      </c>
      <c r="U3" s="109">
        <v>44067</v>
      </c>
      <c r="V3" s="29" t="s">
        <v>957</v>
      </c>
      <c r="W3" s="21" t="s">
        <v>866</v>
      </c>
      <c r="X3" s="21" t="s">
        <v>865</v>
      </c>
      <c r="Y3" s="21" t="s">
        <v>866</v>
      </c>
      <c r="Z3" s="21" t="s">
        <v>866</v>
      </c>
      <c r="AA3" s="29" t="s">
        <v>1008</v>
      </c>
      <c r="AB3" s="110"/>
      <c r="AC3" s="111" t="s">
        <v>865</v>
      </c>
      <c r="AD3" s="111"/>
      <c r="AE3" s="111"/>
      <c r="AF3" s="111"/>
      <c r="AG3" s="98"/>
      <c r="AH3" s="111"/>
      <c r="AI3" s="111"/>
      <c r="AJ3" s="47"/>
      <c r="AK3" s="61" t="s">
        <v>905</v>
      </c>
      <c r="AL3" s="61" t="s">
        <v>906</v>
      </c>
      <c r="AM3" s="61" t="s">
        <v>907</v>
      </c>
    </row>
    <row r="4" spans="1:39" ht="15" customHeight="1">
      <c r="A4" s="6" t="s">
        <v>14</v>
      </c>
      <c r="B4" s="14" t="s">
        <v>241</v>
      </c>
      <c r="C4" s="14" t="s">
        <v>203</v>
      </c>
      <c r="D4" s="14" t="s">
        <v>232</v>
      </c>
      <c r="E4" s="14" t="s">
        <v>410</v>
      </c>
      <c r="F4" s="14" t="s">
        <v>624</v>
      </c>
      <c r="G4" s="14" t="s">
        <v>634</v>
      </c>
      <c r="H4" s="7" t="s">
        <v>662</v>
      </c>
      <c r="I4" s="87">
        <v>43921</v>
      </c>
      <c r="J4" s="29"/>
      <c r="K4" s="29">
        <v>56</v>
      </c>
      <c r="L4" s="29"/>
      <c r="M4" s="29">
        <v>59</v>
      </c>
      <c r="N4" s="177"/>
      <c r="O4" s="177"/>
      <c r="P4" s="29">
        <v>58</v>
      </c>
      <c r="Q4" s="29"/>
      <c r="R4" s="65" t="s">
        <v>933</v>
      </c>
      <c r="S4" s="108" t="s">
        <v>928</v>
      </c>
      <c r="T4" s="29">
        <v>32</v>
      </c>
      <c r="U4" s="109">
        <v>44067</v>
      </c>
      <c r="V4" s="117" t="s">
        <v>1094</v>
      </c>
      <c r="W4" s="21" t="s">
        <v>865</v>
      </c>
      <c r="X4" s="21" t="s">
        <v>865</v>
      </c>
      <c r="Y4" s="21" t="s">
        <v>866</v>
      </c>
      <c r="Z4" s="21" t="s">
        <v>866</v>
      </c>
      <c r="AA4" s="29" t="s">
        <v>1008</v>
      </c>
      <c r="AB4" s="110"/>
      <c r="AC4" s="111" t="s">
        <v>865</v>
      </c>
      <c r="AD4" s="111"/>
      <c r="AE4" s="116"/>
      <c r="AF4" s="111"/>
      <c r="AG4" s="98"/>
      <c r="AH4" s="111"/>
      <c r="AI4" s="111"/>
      <c r="AJ4" s="47"/>
      <c r="AK4" s="62" t="s">
        <v>908</v>
      </c>
      <c r="AL4" s="62" t="s">
        <v>893</v>
      </c>
      <c r="AM4" s="62" t="s">
        <v>919</v>
      </c>
    </row>
    <row r="5" spans="1:39" ht="15" customHeight="1">
      <c r="A5" s="6" t="s">
        <v>14</v>
      </c>
      <c r="B5" s="14" t="s">
        <v>241</v>
      </c>
      <c r="C5" s="14" t="s">
        <v>204</v>
      </c>
      <c r="D5" s="14" t="s">
        <v>232</v>
      </c>
      <c r="E5" s="14" t="s">
        <v>411</v>
      </c>
      <c r="F5" s="14" t="s">
        <v>633</v>
      </c>
      <c r="G5" s="14" t="s">
        <v>882</v>
      </c>
      <c r="H5" s="7" t="s">
        <v>662</v>
      </c>
      <c r="I5" s="87">
        <v>43921</v>
      </c>
      <c r="J5" s="65" t="s">
        <v>657</v>
      </c>
      <c r="K5" s="65" t="s">
        <v>657</v>
      </c>
      <c r="L5" s="65" t="s">
        <v>657</v>
      </c>
      <c r="M5" s="65" t="s">
        <v>657</v>
      </c>
      <c r="N5" s="115" t="s">
        <v>657</v>
      </c>
      <c r="O5" s="115"/>
      <c r="P5" s="65" t="s">
        <v>657</v>
      </c>
      <c r="Q5" s="65" t="s">
        <v>657</v>
      </c>
      <c r="R5" s="65" t="s">
        <v>933</v>
      </c>
      <c r="S5" s="108" t="s">
        <v>928</v>
      </c>
      <c r="T5" s="29" t="s">
        <v>1069</v>
      </c>
      <c r="U5" s="109">
        <v>44067</v>
      </c>
      <c r="V5" s="117" t="s">
        <v>1094</v>
      </c>
      <c r="W5" s="21" t="s">
        <v>865</v>
      </c>
      <c r="X5" s="21" t="s">
        <v>865</v>
      </c>
      <c r="Y5" s="21" t="s">
        <v>866</v>
      </c>
      <c r="Z5" s="21" t="s">
        <v>866</v>
      </c>
      <c r="AA5" s="29" t="s">
        <v>1008</v>
      </c>
      <c r="AB5" s="110"/>
      <c r="AC5" s="111" t="s">
        <v>865</v>
      </c>
      <c r="AD5" s="111"/>
      <c r="AE5" s="111"/>
      <c r="AF5" s="111"/>
      <c r="AG5" s="98"/>
      <c r="AH5" s="111"/>
      <c r="AI5" s="111"/>
      <c r="AJ5" s="47"/>
      <c r="AK5" s="62" t="s">
        <v>908</v>
      </c>
      <c r="AL5" s="63" t="s">
        <v>894</v>
      </c>
      <c r="AM5" s="64" t="s">
        <v>909</v>
      </c>
    </row>
    <row r="6" spans="1:39" ht="15" customHeight="1">
      <c r="A6" s="6" t="s">
        <v>14</v>
      </c>
      <c r="B6" s="14" t="s">
        <v>241</v>
      </c>
      <c r="C6" s="14" t="s">
        <v>205</v>
      </c>
      <c r="D6" s="14" t="s">
        <v>232</v>
      </c>
      <c r="E6" s="14" t="s">
        <v>412</v>
      </c>
      <c r="F6" s="14" t="s">
        <v>624</v>
      </c>
      <c r="G6" s="14" t="s">
        <v>636</v>
      </c>
      <c r="H6" s="7" t="s">
        <v>662</v>
      </c>
      <c r="I6" s="87">
        <v>43921</v>
      </c>
      <c r="J6" s="177">
        <v>540</v>
      </c>
      <c r="K6" s="177">
        <v>2700</v>
      </c>
      <c r="L6" s="177"/>
      <c r="M6" s="177"/>
      <c r="N6" s="178">
        <v>3467</v>
      </c>
      <c r="O6" s="177"/>
      <c r="P6" s="177">
        <v>450</v>
      </c>
      <c r="Q6" s="177"/>
      <c r="R6" s="65" t="s">
        <v>933</v>
      </c>
      <c r="S6" s="108" t="s">
        <v>928</v>
      </c>
      <c r="T6" s="29">
        <v>81</v>
      </c>
      <c r="U6" s="109">
        <v>44067</v>
      </c>
      <c r="V6" s="117" t="s">
        <v>1094</v>
      </c>
      <c r="W6" s="21" t="s">
        <v>865</v>
      </c>
      <c r="X6" s="21" t="s">
        <v>866</v>
      </c>
      <c r="Y6" s="21" t="s">
        <v>866</v>
      </c>
      <c r="Z6" s="21" t="s">
        <v>866</v>
      </c>
      <c r="AA6" s="29" t="s">
        <v>1008</v>
      </c>
      <c r="AB6" s="110"/>
      <c r="AC6" s="111" t="s">
        <v>865</v>
      </c>
      <c r="AD6" s="111"/>
      <c r="AE6" s="111"/>
      <c r="AF6" s="111"/>
      <c r="AG6" s="98"/>
      <c r="AH6" s="111"/>
      <c r="AI6" s="111"/>
      <c r="AJ6" s="47"/>
      <c r="AK6" s="62" t="s">
        <v>908</v>
      </c>
      <c r="AL6" s="64" t="s">
        <v>895</v>
      </c>
      <c r="AM6" s="64" t="s">
        <v>910</v>
      </c>
    </row>
    <row r="7" spans="1:39" ht="15" customHeight="1">
      <c r="A7" s="6" t="s">
        <v>14</v>
      </c>
      <c r="B7" s="14" t="s">
        <v>241</v>
      </c>
      <c r="C7" s="14" t="s">
        <v>206</v>
      </c>
      <c r="D7" s="14" t="s">
        <v>232</v>
      </c>
      <c r="E7" s="14" t="s">
        <v>413</v>
      </c>
      <c r="F7" s="14" t="s">
        <v>627</v>
      </c>
      <c r="G7" s="14" t="s">
        <v>629</v>
      </c>
      <c r="H7" s="7" t="s">
        <v>662</v>
      </c>
      <c r="I7" s="87">
        <v>43921</v>
      </c>
      <c r="J7" s="180">
        <f>540/1523822625*100</f>
        <v>3.5437195323176144E-5</v>
      </c>
      <c r="K7" s="180">
        <f>2700/1523822625*100</f>
        <v>1.7718597661588073E-4</v>
      </c>
      <c r="L7" s="181"/>
      <c r="M7" s="181"/>
      <c r="N7" s="180">
        <f>3467/1523822625*100</f>
        <v>2.275199188619476E-4</v>
      </c>
      <c r="O7" s="181"/>
      <c r="P7" s="180">
        <f>450/1523822625*100</f>
        <v>2.9530996102646791E-5</v>
      </c>
      <c r="Q7" s="181"/>
      <c r="R7" s="65" t="s">
        <v>1111</v>
      </c>
      <c r="S7" s="108" t="s">
        <v>928</v>
      </c>
      <c r="T7" s="29" t="s">
        <v>1110</v>
      </c>
      <c r="U7" s="109">
        <v>44067</v>
      </c>
      <c r="V7" s="117" t="s">
        <v>1094</v>
      </c>
      <c r="W7" s="21" t="s">
        <v>865</v>
      </c>
      <c r="X7" s="21" t="s">
        <v>866</v>
      </c>
      <c r="Y7" s="21" t="s">
        <v>866</v>
      </c>
      <c r="Z7" s="21" t="s">
        <v>866</v>
      </c>
      <c r="AA7" s="29" t="s">
        <v>1008</v>
      </c>
      <c r="AB7" s="110"/>
      <c r="AC7" s="111" t="s">
        <v>865</v>
      </c>
      <c r="AD7" s="111"/>
      <c r="AE7" s="111"/>
      <c r="AF7" s="111"/>
      <c r="AG7" s="98"/>
      <c r="AH7" s="111"/>
      <c r="AI7" s="111"/>
      <c r="AJ7" s="47"/>
      <c r="AK7" s="62" t="s">
        <v>908</v>
      </c>
      <c r="AL7" s="64" t="s">
        <v>896</v>
      </c>
      <c r="AM7" s="64" t="s">
        <v>911</v>
      </c>
    </row>
    <row r="8" spans="1:39" ht="15" customHeight="1">
      <c r="A8" s="6" t="s">
        <v>14</v>
      </c>
      <c r="B8" s="14" t="s">
        <v>240</v>
      </c>
      <c r="C8" s="14" t="s">
        <v>189</v>
      </c>
      <c r="D8" s="14" t="s">
        <v>232</v>
      </c>
      <c r="E8" s="4" t="s">
        <v>396</v>
      </c>
      <c r="F8" s="14" t="s">
        <v>624</v>
      </c>
      <c r="G8" s="14" t="s">
        <v>885</v>
      </c>
      <c r="H8" s="7" t="s">
        <v>662</v>
      </c>
      <c r="I8" s="87">
        <v>43921</v>
      </c>
      <c r="J8" s="179">
        <v>7544000</v>
      </c>
      <c r="K8" s="179">
        <v>6490000</v>
      </c>
      <c r="L8" s="177">
        <v>6237000</v>
      </c>
      <c r="M8" s="177">
        <v>3804000</v>
      </c>
      <c r="N8" s="177">
        <v>5234000</v>
      </c>
      <c r="O8" s="177"/>
      <c r="P8" s="177">
        <v>3541000</v>
      </c>
      <c r="Q8" s="177">
        <v>8192000</v>
      </c>
      <c r="R8" s="65" t="s">
        <v>933</v>
      </c>
      <c r="S8" s="108" t="s">
        <v>928</v>
      </c>
      <c r="T8" s="29" t="s">
        <v>1109</v>
      </c>
      <c r="U8" s="109">
        <v>44067</v>
      </c>
      <c r="V8" s="117" t="s">
        <v>1094</v>
      </c>
      <c r="W8" s="21" t="s">
        <v>865</v>
      </c>
      <c r="X8" s="21" t="s">
        <v>865</v>
      </c>
      <c r="Y8" s="21" t="s">
        <v>866</v>
      </c>
      <c r="Z8" s="21" t="s">
        <v>866</v>
      </c>
      <c r="AA8" s="29" t="s">
        <v>1008</v>
      </c>
      <c r="AB8" s="110"/>
      <c r="AC8" s="111" t="s">
        <v>865</v>
      </c>
      <c r="AD8" s="111"/>
      <c r="AE8" s="111"/>
      <c r="AF8" s="111"/>
      <c r="AG8" s="98"/>
      <c r="AH8" s="111"/>
      <c r="AI8" s="111"/>
      <c r="AJ8" s="47"/>
      <c r="AK8" s="62" t="s">
        <v>908</v>
      </c>
      <c r="AL8" s="64" t="s">
        <v>897</v>
      </c>
      <c r="AM8" s="64" t="s">
        <v>912</v>
      </c>
    </row>
    <row r="9" spans="1:39" ht="15" customHeight="1">
      <c r="A9" s="6" t="s">
        <v>14</v>
      </c>
      <c r="B9" s="14" t="s">
        <v>240</v>
      </c>
      <c r="C9" s="14" t="s">
        <v>190</v>
      </c>
      <c r="D9" s="14" t="s">
        <v>232</v>
      </c>
      <c r="E9" s="4" t="s">
        <v>397</v>
      </c>
      <c r="F9" s="14" t="s">
        <v>624</v>
      </c>
      <c r="G9" s="14" t="s">
        <v>885</v>
      </c>
      <c r="H9" s="7" t="s">
        <v>662</v>
      </c>
      <c r="I9" s="87">
        <v>43921</v>
      </c>
      <c r="J9" s="177">
        <v>0</v>
      </c>
      <c r="K9" s="177">
        <v>0</v>
      </c>
      <c r="L9" s="177">
        <v>0</v>
      </c>
      <c r="M9" s="177">
        <v>0</v>
      </c>
      <c r="N9" s="177">
        <v>0</v>
      </c>
      <c r="O9" s="177"/>
      <c r="P9" s="177">
        <v>0</v>
      </c>
      <c r="Q9" s="177">
        <v>0</v>
      </c>
      <c r="R9" s="65" t="s">
        <v>1111</v>
      </c>
      <c r="S9" s="108" t="s">
        <v>928</v>
      </c>
      <c r="T9" s="29" t="s">
        <v>1109</v>
      </c>
      <c r="U9" s="109">
        <v>44067</v>
      </c>
      <c r="V9" s="117" t="s">
        <v>1094</v>
      </c>
      <c r="W9" s="21" t="s">
        <v>866</v>
      </c>
      <c r="X9" s="21" t="s">
        <v>866</v>
      </c>
      <c r="Y9" s="21" t="s">
        <v>866</v>
      </c>
      <c r="Z9" s="21" t="s">
        <v>866</v>
      </c>
      <c r="AA9" s="29" t="s">
        <v>1008</v>
      </c>
      <c r="AB9" s="110"/>
      <c r="AC9" s="111" t="s">
        <v>865</v>
      </c>
      <c r="AD9" s="111"/>
      <c r="AE9" s="111"/>
      <c r="AF9" s="111"/>
      <c r="AG9" s="98"/>
      <c r="AH9" s="111"/>
      <c r="AI9" s="111"/>
      <c r="AJ9" s="47"/>
      <c r="AK9" s="62" t="s">
        <v>908</v>
      </c>
      <c r="AL9" s="64" t="s">
        <v>898</v>
      </c>
      <c r="AM9" s="64" t="s">
        <v>913</v>
      </c>
    </row>
    <row r="10" spans="1:39" ht="15" customHeight="1">
      <c r="A10" s="6" t="s">
        <v>14</v>
      </c>
      <c r="B10" s="14" t="s">
        <v>240</v>
      </c>
      <c r="C10" s="14" t="s">
        <v>191</v>
      </c>
      <c r="D10" s="14" t="s">
        <v>232</v>
      </c>
      <c r="E10" s="4" t="s">
        <v>398</v>
      </c>
      <c r="F10" s="14" t="s">
        <v>624</v>
      </c>
      <c r="G10" s="14" t="s">
        <v>885</v>
      </c>
      <c r="H10" s="7" t="s">
        <v>662</v>
      </c>
      <c r="I10" s="87">
        <v>43921</v>
      </c>
      <c r="J10" s="177">
        <v>911000</v>
      </c>
      <c r="K10" s="177">
        <v>872000</v>
      </c>
      <c r="L10" s="177">
        <v>648000</v>
      </c>
      <c r="M10" s="177">
        <v>411000</v>
      </c>
      <c r="N10" s="177">
        <v>607000</v>
      </c>
      <c r="O10" s="177"/>
      <c r="P10" s="177">
        <v>258000</v>
      </c>
      <c r="Q10" s="177">
        <v>227000</v>
      </c>
      <c r="R10" s="65" t="s">
        <v>933</v>
      </c>
      <c r="S10" s="108" t="s">
        <v>928</v>
      </c>
      <c r="T10" s="29" t="s">
        <v>1109</v>
      </c>
      <c r="U10" s="109">
        <v>44067</v>
      </c>
      <c r="V10" s="117" t="s">
        <v>1094</v>
      </c>
      <c r="W10" s="21" t="s">
        <v>865</v>
      </c>
      <c r="X10" s="21" t="s">
        <v>866</v>
      </c>
      <c r="Y10" s="21" t="s">
        <v>866</v>
      </c>
      <c r="Z10" s="21" t="s">
        <v>866</v>
      </c>
      <c r="AA10" s="29" t="s">
        <v>1008</v>
      </c>
      <c r="AB10" s="110"/>
      <c r="AC10" s="111" t="s">
        <v>865</v>
      </c>
      <c r="AD10" s="111"/>
      <c r="AE10" s="111"/>
      <c r="AF10" s="111"/>
      <c r="AG10" s="98"/>
      <c r="AH10" s="111"/>
      <c r="AI10" s="111"/>
      <c r="AJ10" s="47"/>
      <c r="AK10" s="62" t="s">
        <v>908</v>
      </c>
      <c r="AL10" s="64" t="s">
        <v>899</v>
      </c>
      <c r="AM10" s="64" t="s">
        <v>920</v>
      </c>
    </row>
    <row r="11" spans="1:39" ht="15" customHeight="1">
      <c r="A11" s="6" t="s">
        <v>14</v>
      </c>
      <c r="B11" s="14" t="s">
        <v>240</v>
      </c>
      <c r="C11" s="112" t="s">
        <v>193</v>
      </c>
      <c r="D11" s="14" t="s">
        <v>232</v>
      </c>
      <c r="E11" s="4" t="s">
        <v>400</v>
      </c>
      <c r="F11" s="14" t="s">
        <v>624</v>
      </c>
      <c r="G11" s="14" t="s">
        <v>885</v>
      </c>
      <c r="H11" s="7" t="s">
        <v>662</v>
      </c>
      <c r="I11" s="87">
        <v>43921</v>
      </c>
      <c r="J11" s="179">
        <v>8455000</v>
      </c>
      <c r="K11" s="179">
        <v>7362000</v>
      </c>
      <c r="L11" s="177">
        <v>6885000</v>
      </c>
      <c r="M11" s="177">
        <v>4215000</v>
      </c>
      <c r="N11" s="177">
        <v>5841000</v>
      </c>
      <c r="O11" s="177"/>
      <c r="P11" s="177">
        <v>3799000</v>
      </c>
      <c r="Q11" s="177">
        <v>8419000</v>
      </c>
      <c r="R11" s="65" t="s">
        <v>933</v>
      </c>
      <c r="S11" s="108" t="s">
        <v>928</v>
      </c>
      <c r="T11" s="29" t="s">
        <v>1109</v>
      </c>
      <c r="U11" s="109">
        <v>44067</v>
      </c>
      <c r="V11" s="117" t="s">
        <v>1094</v>
      </c>
      <c r="W11" s="21" t="s">
        <v>865</v>
      </c>
      <c r="X11" s="21" t="s">
        <v>865</v>
      </c>
      <c r="Y11" s="21" t="s">
        <v>866</v>
      </c>
      <c r="Z11" s="21" t="s">
        <v>866</v>
      </c>
      <c r="AA11" s="29" t="s">
        <v>1008</v>
      </c>
      <c r="AB11" s="110"/>
      <c r="AC11" s="111" t="s">
        <v>865</v>
      </c>
      <c r="AD11" s="111"/>
      <c r="AE11" s="111"/>
      <c r="AF11" s="111"/>
      <c r="AG11" s="98"/>
      <c r="AH11" s="111"/>
      <c r="AI11" s="111"/>
      <c r="AJ11" s="47"/>
      <c r="AK11" s="64" t="s">
        <v>914</v>
      </c>
      <c r="AL11" s="64" t="s">
        <v>900</v>
      </c>
      <c r="AM11" s="64" t="s">
        <v>915</v>
      </c>
    </row>
    <row r="12" spans="1:39" ht="15" customHeight="1">
      <c r="A12" s="6" t="s">
        <v>14</v>
      </c>
      <c r="B12" s="42" t="s">
        <v>240</v>
      </c>
      <c r="C12" s="113" t="s">
        <v>192</v>
      </c>
      <c r="D12" s="42" t="s">
        <v>399</v>
      </c>
      <c r="E12" s="42" t="s">
        <v>597</v>
      </c>
      <c r="F12" s="42" t="s">
        <v>624</v>
      </c>
      <c r="G12" s="14" t="s">
        <v>636</v>
      </c>
      <c r="H12" s="7" t="s">
        <v>662</v>
      </c>
      <c r="I12" s="87">
        <v>43921</v>
      </c>
      <c r="J12" s="29"/>
      <c r="K12" s="29"/>
      <c r="L12" s="29"/>
      <c r="M12" s="29"/>
      <c r="N12" s="29"/>
      <c r="O12" s="29"/>
      <c r="P12" s="29"/>
      <c r="Q12" s="29"/>
      <c r="R12" s="29"/>
      <c r="S12" s="29"/>
      <c r="T12" s="29"/>
      <c r="U12" s="29"/>
      <c r="V12" s="29"/>
      <c r="W12" s="21" t="s">
        <v>866</v>
      </c>
      <c r="X12" s="21" t="s">
        <v>866</v>
      </c>
      <c r="Y12" s="21" t="s">
        <v>866</v>
      </c>
      <c r="Z12" s="21" t="s">
        <v>866</v>
      </c>
      <c r="AA12" s="29"/>
      <c r="AB12" s="110"/>
      <c r="AC12" s="111" t="s">
        <v>865</v>
      </c>
      <c r="AD12" s="111"/>
      <c r="AE12" s="111"/>
      <c r="AF12" s="111"/>
      <c r="AG12" s="98"/>
      <c r="AH12" s="111"/>
      <c r="AI12" s="111"/>
      <c r="AJ12" s="47"/>
      <c r="AK12" s="64" t="s">
        <v>914</v>
      </c>
      <c r="AL12" s="64" t="s">
        <v>901</v>
      </c>
      <c r="AM12" s="64" t="s">
        <v>916</v>
      </c>
    </row>
    <row r="13" spans="1:39" ht="31.5">
      <c r="A13" s="12" t="s">
        <v>4</v>
      </c>
      <c r="B13" s="12" t="s">
        <v>6</v>
      </c>
      <c r="C13" s="12" t="s">
        <v>5</v>
      </c>
      <c r="D13" s="12" t="s">
        <v>1</v>
      </c>
      <c r="E13" s="13" t="s">
        <v>653</v>
      </c>
      <c r="F13" s="12" t="s">
        <v>8</v>
      </c>
      <c r="G13" s="12" t="s">
        <v>9</v>
      </c>
      <c r="H13" s="12" t="s">
        <v>0</v>
      </c>
      <c r="I13" s="12" t="s">
        <v>921</v>
      </c>
      <c r="J13" s="29" t="s">
        <v>935</v>
      </c>
      <c r="K13" s="29" t="s">
        <v>936</v>
      </c>
      <c r="L13" s="29" t="s">
        <v>955</v>
      </c>
      <c r="M13" s="29" t="s">
        <v>956</v>
      </c>
      <c r="N13" s="177" t="s">
        <v>1106</v>
      </c>
      <c r="O13" s="182" t="s">
        <v>1107</v>
      </c>
      <c r="P13" t="s">
        <v>1113</v>
      </c>
      <c r="Q13" s="29" t="s">
        <v>1060</v>
      </c>
      <c r="R13" s="39" t="s">
        <v>10</v>
      </c>
      <c r="S13" s="39" t="s">
        <v>2</v>
      </c>
      <c r="T13" s="39" t="s">
        <v>3</v>
      </c>
      <c r="U13" s="39" t="s">
        <v>11</v>
      </c>
      <c r="V13" s="39" t="s">
        <v>659</v>
      </c>
      <c r="W13" s="40" t="s">
        <v>658</v>
      </c>
      <c r="X13" s="40" t="s">
        <v>860</v>
      </c>
      <c r="Y13" s="40" t="s">
        <v>861</v>
      </c>
      <c r="Z13" s="40" t="s">
        <v>862</v>
      </c>
      <c r="AA13" s="40" t="s">
        <v>867</v>
      </c>
      <c r="AB13" s="40" t="s">
        <v>12</v>
      </c>
      <c r="AC13" s="75" t="s">
        <v>886</v>
      </c>
      <c r="AD13" s="60" t="s">
        <v>887</v>
      </c>
      <c r="AE13" s="60" t="s">
        <v>888</v>
      </c>
      <c r="AF13" s="60" t="s">
        <v>889</v>
      </c>
      <c r="AG13" s="57" t="s">
        <v>890</v>
      </c>
      <c r="AH13" s="57" t="s">
        <v>891</v>
      </c>
      <c r="AI13" s="57" t="s">
        <v>892</v>
      </c>
      <c r="AJ13" s="48"/>
      <c r="AK13" s="186" t="s">
        <v>904</v>
      </c>
      <c r="AL13" s="187"/>
      <c r="AM13" s="188"/>
    </row>
    <row r="14" spans="1:39" ht="15" customHeight="1">
      <c r="A14" s="6" t="s">
        <v>14</v>
      </c>
      <c r="B14" s="14" t="s">
        <v>241</v>
      </c>
      <c r="C14" s="14" t="s">
        <v>195</v>
      </c>
      <c r="D14" s="14" t="s">
        <v>232</v>
      </c>
      <c r="E14" s="14" t="s">
        <v>402</v>
      </c>
      <c r="F14" s="14" t="s">
        <v>633</v>
      </c>
      <c r="G14" s="14" t="s">
        <v>881</v>
      </c>
      <c r="H14" s="7" t="s">
        <v>663</v>
      </c>
      <c r="I14" s="87">
        <v>43555</v>
      </c>
      <c r="J14" s="65" t="s">
        <v>655</v>
      </c>
      <c r="K14" s="65" t="s">
        <v>655</v>
      </c>
      <c r="L14" s="65" t="s">
        <v>655</v>
      </c>
      <c r="M14" s="65" t="s">
        <v>655</v>
      </c>
      <c r="N14" s="115" t="s">
        <v>655</v>
      </c>
      <c r="O14" s="115" t="s">
        <v>655</v>
      </c>
      <c r="P14" s="65" t="s">
        <v>655</v>
      </c>
      <c r="Q14" s="65" t="s">
        <v>655</v>
      </c>
      <c r="R14" s="29" t="s">
        <v>934</v>
      </c>
      <c r="S14" s="108" t="s">
        <v>930</v>
      </c>
      <c r="T14" s="29">
        <v>175</v>
      </c>
      <c r="U14" s="109">
        <v>43669</v>
      </c>
      <c r="V14" s="29" t="s">
        <v>991</v>
      </c>
      <c r="W14" s="21" t="s">
        <v>866</v>
      </c>
      <c r="X14" s="21" t="s">
        <v>865</v>
      </c>
      <c r="Y14" s="21" t="s">
        <v>866</v>
      </c>
      <c r="Z14" s="21" t="s">
        <v>866</v>
      </c>
      <c r="AA14" s="29" t="s">
        <v>1008</v>
      </c>
      <c r="AB14" s="110"/>
      <c r="AC14" s="111"/>
      <c r="AD14" s="111"/>
      <c r="AE14" s="111"/>
      <c r="AF14" s="111"/>
      <c r="AG14" s="98"/>
      <c r="AH14" s="111"/>
      <c r="AI14" s="111"/>
      <c r="AJ14" s="47"/>
      <c r="AK14" s="64" t="s">
        <v>914</v>
      </c>
      <c r="AL14" s="64" t="s">
        <v>902</v>
      </c>
      <c r="AM14" s="56" t="s">
        <v>917</v>
      </c>
    </row>
    <row r="15" spans="1:39" ht="15" customHeight="1">
      <c r="A15" s="6" t="s">
        <v>14</v>
      </c>
      <c r="B15" s="14" t="s">
        <v>241</v>
      </c>
      <c r="C15" s="14" t="s">
        <v>196</v>
      </c>
      <c r="D15" s="14" t="s">
        <v>232</v>
      </c>
      <c r="E15" s="14" t="s">
        <v>403</v>
      </c>
      <c r="F15" s="14" t="s">
        <v>633</v>
      </c>
      <c r="G15" s="14" t="s">
        <v>881</v>
      </c>
      <c r="H15" s="7" t="s">
        <v>663</v>
      </c>
      <c r="I15" s="87">
        <v>43555</v>
      </c>
      <c r="J15" s="65" t="s">
        <v>655</v>
      </c>
      <c r="K15" s="65" t="s">
        <v>655</v>
      </c>
      <c r="L15" s="65" t="s">
        <v>655</v>
      </c>
      <c r="M15" s="65" t="s">
        <v>655</v>
      </c>
      <c r="N15" s="115" t="s">
        <v>655</v>
      </c>
      <c r="O15" s="115" t="s">
        <v>655</v>
      </c>
      <c r="P15" s="65" t="s">
        <v>655</v>
      </c>
      <c r="Q15" s="65" t="s">
        <v>655</v>
      </c>
      <c r="R15" s="29" t="s">
        <v>934</v>
      </c>
      <c r="S15" s="108" t="s">
        <v>930</v>
      </c>
      <c r="T15" s="29">
        <v>175</v>
      </c>
      <c r="U15" s="109">
        <v>43669</v>
      </c>
      <c r="V15" s="29" t="s">
        <v>991</v>
      </c>
      <c r="W15" s="21" t="s">
        <v>866</v>
      </c>
      <c r="X15" s="21" t="s">
        <v>865</v>
      </c>
      <c r="Y15" s="21" t="s">
        <v>866</v>
      </c>
      <c r="Z15" s="21" t="s">
        <v>866</v>
      </c>
      <c r="AA15" s="29" t="s">
        <v>1008</v>
      </c>
      <c r="AB15" s="110"/>
      <c r="AC15" s="111"/>
      <c r="AD15" s="111"/>
      <c r="AE15" s="111"/>
      <c r="AF15" s="111"/>
      <c r="AG15" s="98"/>
      <c r="AH15" s="111"/>
      <c r="AI15" s="111"/>
      <c r="AJ15" s="47"/>
      <c r="AK15" s="64" t="s">
        <v>914</v>
      </c>
      <c r="AL15" s="64" t="s">
        <v>903</v>
      </c>
      <c r="AM15" s="64" t="s">
        <v>918</v>
      </c>
    </row>
    <row r="16" spans="1:39" ht="15" customHeight="1">
      <c r="A16" s="6" t="s">
        <v>14</v>
      </c>
      <c r="B16" s="14" t="s">
        <v>241</v>
      </c>
      <c r="C16" s="14" t="s">
        <v>203</v>
      </c>
      <c r="D16" s="14" t="s">
        <v>232</v>
      </c>
      <c r="E16" s="14" t="s">
        <v>410</v>
      </c>
      <c r="F16" s="14" t="s">
        <v>624</v>
      </c>
      <c r="G16" s="14" t="s">
        <v>634</v>
      </c>
      <c r="H16" s="7" t="s">
        <v>663</v>
      </c>
      <c r="I16" s="87">
        <v>43555</v>
      </c>
      <c r="J16" s="29"/>
      <c r="K16" s="29"/>
      <c r="L16" s="29">
        <v>58</v>
      </c>
      <c r="M16" s="29"/>
      <c r="N16" s="177"/>
      <c r="O16" s="177"/>
      <c r="P16" s="29"/>
      <c r="Q16" s="29"/>
      <c r="R16" s="65" t="s">
        <v>934</v>
      </c>
      <c r="S16" s="108" t="s">
        <v>930</v>
      </c>
      <c r="T16" s="29">
        <v>24</v>
      </c>
      <c r="U16" s="109">
        <v>43669</v>
      </c>
      <c r="V16" s="117" t="s">
        <v>1094</v>
      </c>
      <c r="W16" s="21" t="s">
        <v>865</v>
      </c>
      <c r="X16" s="21" t="s">
        <v>865</v>
      </c>
      <c r="Y16" s="21" t="s">
        <v>866</v>
      </c>
      <c r="Z16" s="21" t="s">
        <v>866</v>
      </c>
      <c r="AA16" s="29" t="s">
        <v>1008</v>
      </c>
      <c r="AB16" s="110"/>
      <c r="AC16" s="111"/>
      <c r="AD16" s="111"/>
      <c r="AE16" s="111"/>
      <c r="AF16" s="111"/>
      <c r="AG16" s="98"/>
      <c r="AH16" s="111"/>
      <c r="AI16" s="111"/>
      <c r="AJ16" s="47"/>
      <c r="AK16" s="47"/>
      <c r="AL16" s="47"/>
      <c r="AM16" s="47"/>
    </row>
    <row r="17" spans="1:39" ht="15" customHeight="1">
      <c r="A17" s="6" t="s">
        <v>14</v>
      </c>
      <c r="B17" s="14" t="s">
        <v>241</v>
      </c>
      <c r="C17" s="14" t="s">
        <v>204</v>
      </c>
      <c r="D17" s="14" t="s">
        <v>232</v>
      </c>
      <c r="E17" s="14" t="s">
        <v>411</v>
      </c>
      <c r="F17" s="14" t="s">
        <v>633</v>
      </c>
      <c r="G17" s="14" t="s">
        <v>882</v>
      </c>
      <c r="H17" s="7" t="s">
        <v>663</v>
      </c>
      <c r="I17" s="87">
        <v>43555</v>
      </c>
      <c r="J17" s="65" t="s">
        <v>657</v>
      </c>
      <c r="K17" s="65" t="s">
        <v>657</v>
      </c>
      <c r="L17" s="65" t="s">
        <v>657</v>
      </c>
      <c r="M17" s="65" t="s">
        <v>657</v>
      </c>
      <c r="N17" s="115"/>
      <c r="O17" s="115"/>
      <c r="P17" s="65" t="s">
        <v>657</v>
      </c>
      <c r="Q17" s="65" t="s">
        <v>657</v>
      </c>
      <c r="R17" s="29" t="s">
        <v>934</v>
      </c>
      <c r="S17" s="108" t="s">
        <v>930</v>
      </c>
      <c r="T17" s="29">
        <v>175</v>
      </c>
      <c r="U17" s="109">
        <v>43669</v>
      </c>
      <c r="V17" s="29" t="s">
        <v>991</v>
      </c>
      <c r="W17" s="21" t="s">
        <v>866</v>
      </c>
      <c r="X17" s="21" t="s">
        <v>865</v>
      </c>
      <c r="Y17" s="21" t="s">
        <v>866</v>
      </c>
      <c r="Z17" s="21" t="s">
        <v>866</v>
      </c>
      <c r="AA17" s="29" t="s">
        <v>1008</v>
      </c>
      <c r="AB17" s="110"/>
      <c r="AC17" s="111"/>
      <c r="AD17" s="111"/>
      <c r="AE17" s="111"/>
      <c r="AF17" s="111"/>
      <c r="AG17" s="98"/>
      <c r="AH17" s="111"/>
      <c r="AI17" s="111"/>
      <c r="AJ17" s="47"/>
      <c r="AK17" s="47"/>
      <c r="AL17" s="47"/>
      <c r="AM17" s="47"/>
    </row>
    <row r="18" spans="1:39" ht="15" customHeight="1">
      <c r="A18" s="6" t="s">
        <v>14</v>
      </c>
      <c r="B18" s="14" t="s">
        <v>241</v>
      </c>
      <c r="C18" s="14" t="s">
        <v>205</v>
      </c>
      <c r="D18" s="14" t="s">
        <v>232</v>
      </c>
      <c r="E18" s="14" t="s">
        <v>412</v>
      </c>
      <c r="F18" s="14" t="s">
        <v>624</v>
      </c>
      <c r="G18" s="14" t="s">
        <v>636</v>
      </c>
      <c r="H18" s="7" t="s">
        <v>663</v>
      </c>
      <c r="I18" s="87">
        <v>43555</v>
      </c>
      <c r="J18" s="177">
        <v>540</v>
      </c>
      <c r="K18" s="177">
        <v>2700</v>
      </c>
      <c r="L18" s="177"/>
      <c r="M18" s="177"/>
      <c r="N18" s="177">
        <v>3465</v>
      </c>
      <c r="O18" s="177"/>
      <c r="P18" s="177"/>
      <c r="Q18" s="177">
        <v>1125</v>
      </c>
      <c r="R18" s="29" t="s">
        <v>934</v>
      </c>
      <c r="S18" s="108" t="s">
        <v>930</v>
      </c>
      <c r="T18" s="29">
        <v>72</v>
      </c>
      <c r="U18" s="109">
        <v>43669</v>
      </c>
      <c r="V18" s="29" t="s">
        <v>1094</v>
      </c>
      <c r="W18" s="21" t="s">
        <v>865</v>
      </c>
      <c r="X18" s="21" t="s">
        <v>866</v>
      </c>
      <c r="Y18" s="21" t="s">
        <v>866</v>
      </c>
      <c r="Z18" s="21" t="s">
        <v>866</v>
      </c>
      <c r="AA18" s="29" t="s">
        <v>1008</v>
      </c>
      <c r="AB18" s="110"/>
      <c r="AC18" s="111"/>
      <c r="AD18" s="114"/>
      <c r="AE18" s="114"/>
      <c r="AF18" s="114"/>
      <c r="AG18" s="98"/>
      <c r="AH18" s="114"/>
      <c r="AI18" s="114"/>
    </row>
    <row r="19" spans="1:39" ht="15" customHeight="1">
      <c r="A19" s="6" t="s">
        <v>14</v>
      </c>
      <c r="B19" s="14" t="s">
        <v>241</v>
      </c>
      <c r="C19" s="14" t="s">
        <v>206</v>
      </c>
      <c r="D19" s="14" t="s">
        <v>232</v>
      </c>
      <c r="E19" s="14" t="s">
        <v>413</v>
      </c>
      <c r="F19" s="14" t="s">
        <v>627</v>
      </c>
      <c r="G19" s="14" t="s">
        <v>629</v>
      </c>
      <c r="H19" s="7" t="s">
        <v>663</v>
      </c>
      <c r="I19" s="87">
        <v>43555</v>
      </c>
      <c r="J19" s="146">
        <f>540/102785264*100</f>
        <v>5.2536713823102114E-4</v>
      </c>
      <c r="K19" s="146">
        <f>2700/102785264*100</f>
        <v>2.6268356911551059E-3</v>
      </c>
      <c r="L19" s="177"/>
      <c r="M19" s="177"/>
      <c r="N19" s="146">
        <f>3465/102785264*100</f>
        <v>3.3711058036490519E-3</v>
      </c>
      <c r="O19" s="177"/>
      <c r="P19" s="177"/>
      <c r="Q19" s="146">
        <f>1125/102785264*100</f>
        <v>1.0945148713146274E-3</v>
      </c>
      <c r="R19" s="29" t="s">
        <v>1114</v>
      </c>
      <c r="S19" s="108" t="s">
        <v>930</v>
      </c>
      <c r="T19" s="29" t="s">
        <v>1115</v>
      </c>
      <c r="U19" s="109">
        <v>43669</v>
      </c>
      <c r="V19" s="29" t="s">
        <v>1094</v>
      </c>
      <c r="W19" s="21" t="s">
        <v>865</v>
      </c>
      <c r="X19" s="21" t="s">
        <v>866</v>
      </c>
      <c r="Y19" s="21" t="s">
        <v>866</v>
      </c>
      <c r="Z19" s="21" t="s">
        <v>866</v>
      </c>
      <c r="AA19" s="29" t="s">
        <v>1008</v>
      </c>
      <c r="AB19" s="110"/>
      <c r="AC19" s="111"/>
      <c r="AD19" s="114"/>
      <c r="AE19" s="114"/>
      <c r="AF19" s="114"/>
      <c r="AG19" s="98"/>
      <c r="AH19" s="114"/>
      <c r="AI19" s="114"/>
    </row>
    <row r="20" spans="1:39" ht="15" customHeight="1">
      <c r="A20" s="6" t="s">
        <v>14</v>
      </c>
      <c r="B20" s="14" t="s">
        <v>240</v>
      </c>
      <c r="C20" s="14" t="s">
        <v>189</v>
      </c>
      <c r="D20" s="14" t="s">
        <v>232</v>
      </c>
      <c r="E20" s="4" t="s">
        <v>396</v>
      </c>
      <c r="F20" s="14" t="s">
        <v>624</v>
      </c>
      <c r="G20" s="14" t="s">
        <v>885</v>
      </c>
      <c r="H20" s="7" t="s">
        <v>663</v>
      </c>
      <c r="I20" s="87">
        <v>43555</v>
      </c>
      <c r="J20" s="179">
        <v>8819000</v>
      </c>
      <c r="K20" s="179">
        <v>10773000</v>
      </c>
      <c r="L20" s="177">
        <v>7511000</v>
      </c>
      <c r="M20" s="177">
        <v>2820000</v>
      </c>
      <c r="N20" s="177">
        <v>1515000</v>
      </c>
      <c r="O20" s="177">
        <v>9101000</v>
      </c>
      <c r="P20" s="177">
        <v>14555000</v>
      </c>
      <c r="Q20" s="177">
        <v>8548000</v>
      </c>
      <c r="R20" s="65" t="s">
        <v>934</v>
      </c>
      <c r="S20" s="108" t="s">
        <v>930</v>
      </c>
      <c r="T20" s="29" t="s">
        <v>1112</v>
      </c>
      <c r="U20" s="109">
        <v>43669</v>
      </c>
      <c r="V20" s="117" t="s">
        <v>1094</v>
      </c>
      <c r="W20" s="21" t="s">
        <v>865</v>
      </c>
      <c r="X20" s="21" t="s">
        <v>865</v>
      </c>
      <c r="Y20" s="21" t="s">
        <v>866</v>
      </c>
      <c r="Z20" s="21" t="s">
        <v>866</v>
      </c>
      <c r="AA20" s="29" t="s">
        <v>1008</v>
      </c>
      <c r="AB20" s="110"/>
      <c r="AC20" s="111"/>
      <c r="AD20" s="114"/>
      <c r="AE20" s="114"/>
      <c r="AF20" s="114"/>
      <c r="AG20" s="98"/>
      <c r="AH20" s="114"/>
      <c r="AI20" s="114"/>
    </row>
    <row r="21" spans="1:39" ht="15" customHeight="1">
      <c r="A21" s="6" t="s">
        <v>14</v>
      </c>
      <c r="B21" s="14" t="s">
        <v>240</v>
      </c>
      <c r="C21" s="14" t="s">
        <v>190</v>
      </c>
      <c r="D21" s="14" t="s">
        <v>232</v>
      </c>
      <c r="E21" s="4" t="s">
        <v>397</v>
      </c>
      <c r="F21" s="14" t="s">
        <v>624</v>
      </c>
      <c r="G21" s="14" t="s">
        <v>885</v>
      </c>
      <c r="H21" s="7" t="s">
        <v>663</v>
      </c>
      <c r="I21" s="87">
        <v>43555</v>
      </c>
      <c r="J21" s="177">
        <v>0</v>
      </c>
      <c r="K21" s="177">
        <v>0</v>
      </c>
      <c r="L21" s="177">
        <v>0</v>
      </c>
      <c r="M21" s="177">
        <v>0</v>
      </c>
      <c r="N21" s="177">
        <v>0</v>
      </c>
      <c r="O21" s="177">
        <v>0</v>
      </c>
      <c r="P21" s="177">
        <v>0</v>
      </c>
      <c r="Q21" s="177">
        <v>0</v>
      </c>
      <c r="R21" s="65" t="s">
        <v>1114</v>
      </c>
      <c r="S21" s="108" t="s">
        <v>930</v>
      </c>
      <c r="T21" s="29" t="s">
        <v>1112</v>
      </c>
      <c r="U21" s="109">
        <v>43669</v>
      </c>
      <c r="V21" s="117" t="s">
        <v>1094</v>
      </c>
      <c r="W21" s="21" t="s">
        <v>865</v>
      </c>
      <c r="X21" s="21" t="s">
        <v>866</v>
      </c>
      <c r="Y21" s="21" t="s">
        <v>866</v>
      </c>
      <c r="Z21" s="21" t="s">
        <v>866</v>
      </c>
      <c r="AA21" s="29" t="s">
        <v>1008</v>
      </c>
      <c r="AB21" s="110"/>
      <c r="AC21" s="111"/>
      <c r="AD21" s="114"/>
      <c r="AE21" s="114"/>
      <c r="AF21" s="114"/>
      <c r="AG21" s="98"/>
      <c r="AH21" s="114"/>
      <c r="AI21" s="114"/>
    </row>
    <row r="22" spans="1:39" ht="15" customHeight="1">
      <c r="A22" s="6" t="s">
        <v>14</v>
      </c>
      <c r="B22" s="14" t="s">
        <v>240</v>
      </c>
      <c r="C22" s="14" t="s">
        <v>191</v>
      </c>
      <c r="D22" s="14" t="s">
        <v>232</v>
      </c>
      <c r="E22" s="4" t="s">
        <v>398</v>
      </c>
      <c r="F22" s="14" t="s">
        <v>624</v>
      </c>
      <c r="G22" s="14" t="s">
        <v>885</v>
      </c>
      <c r="H22" s="7" t="s">
        <v>663</v>
      </c>
      <c r="I22" s="87">
        <v>43555</v>
      </c>
      <c r="J22" s="177">
        <v>1184000</v>
      </c>
      <c r="K22" s="177">
        <v>1313000</v>
      </c>
      <c r="L22" s="177">
        <v>613000</v>
      </c>
      <c r="M22" s="177">
        <v>89000</v>
      </c>
      <c r="N22" s="177">
        <v>253000</v>
      </c>
      <c r="O22" s="177">
        <v>459000</v>
      </c>
      <c r="P22" s="177">
        <v>1064000</v>
      </c>
      <c r="Q22" s="177">
        <v>1097000</v>
      </c>
      <c r="R22" s="65" t="s">
        <v>1116</v>
      </c>
      <c r="S22" s="108" t="s">
        <v>930</v>
      </c>
      <c r="T22" s="29" t="s">
        <v>1112</v>
      </c>
      <c r="U22" s="109">
        <v>43669</v>
      </c>
      <c r="V22" s="117" t="s">
        <v>1094</v>
      </c>
      <c r="W22" s="21" t="s">
        <v>865</v>
      </c>
      <c r="X22" s="21" t="s">
        <v>866</v>
      </c>
      <c r="Y22" s="21" t="s">
        <v>866</v>
      </c>
      <c r="Z22" s="21" t="s">
        <v>866</v>
      </c>
      <c r="AA22" s="29" t="s">
        <v>1008</v>
      </c>
      <c r="AB22" s="110"/>
      <c r="AC22" s="111"/>
      <c r="AD22" s="114"/>
      <c r="AE22" s="114"/>
      <c r="AF22" s="114"/>
      <c r="AG22" s="98"/>
      <c r="AH22" s="114"/>
      <c r="AI22" s="114"/>
    </row>
    <row r="23" spans="1:39" ht="15" customHeight="1">
      <c r="A23" s="6" t="s">
        <v>14</v>
      </c>
      <c r="B23" s="14" t="s">
        <v>240</v>
      </c>
      <c r="C23" s="112" t="s">
        <v>193</v>
      </c>
      <c r="D23" s="14" t="s">
        <v>232</v>
      </c>
      <c r="E23" s="4" t="s">
        <v>400</v>
      </c>
      <c r="F23" s="14" t="s">
        <v>624</v>
      </c>
      <c r="G23" s="14" t="s">
        <v>885</v>
      </c>
      <c r="H23" s="7" t="s">
        <v>663</v>
      </c>
      <c r="I23" s="87">
        <v>43555</v>
      </c>
      <c r="J23" s="177">
        <v>10003000</v>
      </c>
      <c r="K23" s="177">
        <v>12086000</v>
      </c>
      <c r="L23" s="177">
        <v>8124000</v>
      </c>
      <c r="M23" s="177">
        <v>4350000</v>
      </c>
      <c r="N23" s="177">
        <v>1909000</v>
      </c>
      <c r="O23" s="177">
        <v>10064000</v>
      </c>
      <c r="P23" s="177">
        <v>15619000</v>
      </c>
      <c r="Q23" s="177">
        <v>9645000</v>
      </c>
      <c r="R23" s="65" t="s">
        <v>934</v>
      </c>
      <c r="S23" s="108" t="s">
        <v>930</v>
      </c>
      <c r="T23" s="29" t="s">
        <v>1112</v>
      </c>
      <c r="U23" s="109">
        <v>43669</v>
      </c>
      <c r="V23" s="117" t="s">
        <v>1094</v>
      </c>
      <c r="W23" s="21" t="s">
        <v>865</v>
      </c>
      <c r="X23" s="21" t="s">
        <v>865</v>
      </c>
      <c r="Y23" s="21" t="s">
        <v>866</v>
      </c>
      <c r="Z23" s="21" t="s">
        <v>866</v>
      </c>
      <c r="AA23" s="29" t="s">
        <v>1008</v>
      </c>
      <c r="AB23" s="110"/>
      <c r="AC23" s="111"/>
      <c r="AD23" s="114"/>
      <c r="AE23" s="114"/>
      <c r="AF23" s="114"/>
      <c r="AG23" s="98"/>
      <c r="AH23" s="114"/>
      <c r="AI23" s="114"/>
    </row>
    <row r="24" spans="1:39" ht="15" customHeight="1">
      <c r="A24" s="6" t="s">
        <v>14</v>
      </c>
      <c r="B24" s="42" t="s">
        <v>240</v>
      </c>
      <c r="C24" s="113" t="s">
        <v>192</v>
      </c>
      <c r="D24" s="42" t="s">
        <v>399</v>
      </c>
      <c r="E24" s="42" t="s">
        <v>597</v>
      </c>
      <c r="F24" s="42" t="s">
        <v>624</v>
      </c>
      <c r="G24" s="14" t="s">
        <v>636</v>
      </c>
      <c r="H24" s="7" t="s">
        <v>663</v>
      </c>
      <c r="I24" s="87">
        <v>43555</v>
      </c>
      <c r="J24" s="177"/>
      <c r="K24" s="177"/>
      <c r="L24" s="177"/>
      <c r="M24" s="177"/>
      <c r="N24" s="177"/>
      <c r="O24" s="177"/>
      <c r="P24" s="177"/>
      <c r="Q24" s="177"/>
      <c r="R24" s="29"/>
      <c r="S24" s="29"/>
      <c r="T24" s="29"/>
      <c r="U24" s="29"/>
      <c r="V24" s="29"/>
      <c r="W24" s="21" t="s">
        <v>866</v>
      </c>
      <c r="X24" s="21" t="s">
        <v>866</v>
      </c>
      <c r="Y24" s="21" t="s">
        <v>866</v>
      </c>
      <c r="Z24" s="21" t="s">
        <v>866</v>
      </c>
      <c r="AA24" s="29"/>
      <c r="AB24" s="110"/>
      <c r="AC24" s="111"/>
      <c r="AD24" s="114"/>
      <c r="AE24" s="114"/>
      <c r="AF24" s="114"/>
      <c r="AG24" s="98"/>
      <c r="AH24" s="114"/>
      <c r="AI24" s="114"/>
    </row>
    <row r="25" spans="1:39">
      <c r="W25" s="35"/>
      <c r="X25" s="35"/>
      <c r="Y25" s="35"/>
      <c r="Z25" s="35"/>
      <c r="AC25" s="76"/>
      <c r="AG25" s="70"/>
    </row>
    <row r="26" spans="1:39">
      <c r="AC26" s="76"/>
      <c r="AG26" s="70"/>
    </row>
    <row r="27" spans="1:39">
      <c r="AC27" s="76"/>
      <c r="AG27" s="70"/>
    </row>
    <row r="28" spans="1:39">
      <c r="AC28" s="76"/>
      <c r="AG28" s="70"/>
    </row>
    <row r="29" spans="1:39">
      <c r="AC29" s="76"/>
      <c r="AG29" s="70"/>
    </row>
    <row r="30" spans="1:39">
      <c r="AC30" s="76"/>
      <c r="AG30" s="70"/>
    </row>
    <row r="31" spans="1:39">
      <c r="AC31" s="76"/>
      <c r="AG31" s="70"/>
    </row>
    <row r="32" spans="1:39">
      <c r="AC32" s="76"/>
      <c r="AG32" s="70"/>
    </row>
    <row r="33" spans="29:33">
      <c r="AC33" s="76"/>
      <c r="AG33" s="70"/>
    </row>
    <row r="34" spans="29:33">
      <c r="AC34" s="76"/>
      <c r="AG34" s="70"/>
    </row>
    <row r="35" spans="29:33">
      <c r="AC35" s="76"/>
      <c r="AG35" s="70"/>
    </row>
    <row r="36" spans="29:33">
      <c r="AC36" s="76"/>
      <c r="AG36" s="70"/>
    </row>
    <row r="37" spans="29:33">
      <c r="AC37" s="76"/>
      <c r="AG37" s="70"/>
    </row>
    <row r="38" spans="29:33">
      <c r="AC38" s="76"/>
      <c r="AG38" s="70"/>
    </row>
    <row r="39" spans="29:33" ht="409.6">
      <c r="AC39" s="76"/>
      <c r="AG39" s="70"/>
    </row>
    <row r="40" spans="29:33" ht="409.6">
      <c r="AC40" s="76"/>
      <c r="AG40" s="70"/>
    </row>
    <row r="41" spans="29:33" ht="409.6">
      <c r="AC41" s="76"/>
      <c r="AG41" s="70"/>
    </row>
    <row r="42" spans="29:33" ht="409.6">
      <c r="AC42" s="76"/>
      <c r="AG42" s="70"/>
    </row>
    <row r="43" spans="29:33" ht="409.6">
      <c r="AC43" s="76"/>
      <c r="AG43" s="70"/>
    </row>
    <row r="44" spans="29:33">
      <c r="AC44" s="76"/>
      <c r="AG44" s="70"/>
    </row>
    <row r="45" spans="29:33">
      <c r="AC45" s="76"/>
      <c r="AG45" s="70"/>
    </row>
    <row r="46" spans="29:33">
      <c r="AC46" s="76"/>
      <c r="AG46" s="70"/>
    </row>
    <row r="47" spans="29:33">
      <c r="AC47" s="76"/>
    </row>
    <row r="48" spans="29:33">
      <c r="AC48" s="76"/>
    </row>
    <row r="49" spans="29:29">
      <c r="AC49" s="76"/>
    </row>
    <row r="50" spans="29:29">
      <c r="AC50" s="76"/>
    </row>
    <row r="51" spans="29:29">
      <c r="AC51" s="76"/>
    </row>
    <row r="52" spans="29:29">
      <c r="AC52" s="76"/>
    </row>
    <row r="53" spans="29:29">
      <c r="AC53" s="76"/>
    </row>
    <row r="54" spans="29:29">
      <c r="AC54" s="76"/>
    </row>
    <row r="55" spans="29:29">
      <c r="AC55" s="76"/>
    </row>
    <row r="56" spans="29:29">
      <c r="AC56" s="76"/>
    </row>
    <row r="57" spans="29:29">
      <c r="AC57" s="76"/>
    </row>
    <row r="58" spans="29:29">
      <c r="AC58" s="76"/>
    </row>
    <row r="59" spans="29:29">
      <c r="AC59" s="76"/>
    </row>
    <row r="60" spans="29:29">
      <c r="AC60" s="76"/>
    </row>
    <row r="61" spans="29:29">
      <c r="AC61" s="76"/>
    </row>
    <row r="62" spans="29:29">
      <c r="AC62" s="76"/>
    </row>
    <row r="63" spans="29:29">
      <c r="AC63" s="76"/>
    </row>
    <row r="64" spans="29:29">
      <c r="AC64" s="76"/>
    </row>
    <row r="65" spans="29:29">
      <c r="AC65" s="76"/>
    </row>
    <row r="66" spans="29:29">
      <c r="AC66" s="76"/>
    </row>
    <row r="67" spans="29:29">
      <c r="AC67" s="76"/>
    </row>
    <row r="68" spans="29:29">
      <c r="AC68" s="76"/>
    </row>
    <row r="69" spans="29:29">
      <c r="AC69" s="76"/>
    </row>
    <row r="70" spans="29:29">
      <c r="AC70" s="76"/>
    </row>
    <row r="71" spans="29:29">
      <c r="AC71" s="76"/>
    </row>
    <row r="72" spans="29:29">
      <c r="AC72" s="76"/>
    </row>
    <row r="73" spans="29:29">
      <c r="AC73" s="76"/>
    </row>
    <row r="74" spans="29:29">
      <c r="AC74" s="76"/>
    </row>
    <row r="75" spans="29:29">
      <c r="AC75" s="76"/>
    </row>
    <row r="76" spans="29:29">
      <c r="AC76" s="76"/>
    </row>
    <row r="77" spans="29:29">
      <c r="AC77" s="76"/>
    </row>
    <row r="78" spans="29:29">
      <c r="AC78" s="76"/>
    </row>
    <row r="79" spans="29:29">
      <c r="AC79" s="76"/>
    </row>
    <row r="80" spans="29:29">
      <c r="AC80" s="76"/>
    </row>
    <row r="81" spans="29:29">
      <c r="AC81" s="76"/>
    </row>
    <row r="82" spans="29:29">
      <c r="AC82" s="76"/>
    </row>
    <row r="83" spans="29:29">
      <c r="AC83" s="76"/>
    </row>
    <row r="84" spans="29:29">
      <c r="AC84" s="76"/>
    </row>
    <row r="85" spans="29:29">
      <c r="AC85" s="76"/>
    </row>
    <row r="86" spans="29:29">
      <c r="AC86" s="76"/>
    </row>
    <row r="87" spans="29:29">
      <c r="AC87" s="76"/>
    </row>
    <row r="88" spans="29:29">
      <c r="AC88" s="76"/>
    </row>
    <row r="89" spans="29:29">
      <c r="AC89" s="76"/>
    </row>
    <row r="90" spans="29:29">
      <c r="AC90" s="76"/>
    </row>
    <row r="91" spans="29:29">
      <c r="AC91" s="76"/>
    </row>
    <row r="92" spans="29:29">
      <c r="AC92" s="76"/>
    </row>
    <row r="93" spans="29:29">
      <c r="AC93" s="76"/>
    </row>
    <row r="94" spans="29:29">
      <c r="AC94" s="76"/>
    </row>
    <row r="95" spans="29:29">
      <c r="AC95" s="76"/>
    </row>
    <row r="96" spans="29:29">
      <c r="AC96" s="76"/>
    </row>
    <row r="97" spans="29:29">
      <c r="AC97" s="76"/>
    </row>
    <row r="98" spans="29:29">
      <c r="AC98" s="76"/>
    </row>
    <row r="99" spans="29:29">
      <c r="AC99" s="76"/>
    </row>
    <row r="100" spans="29:29">
      <c r="AC100" s="76"/>
    </row>
    <row r="101" spans="29:29">
      <c r="AC101" s="76"/>
    </row>
    <row r="102" spans="29:29">
      <c r="AC102" s="76"/>
    </row>
    <row r="103" spans="29:29">
      <c r="AC103" s="76"/>
    </row>
    <row r="104" spans="29:29">
      <c r="AC104" s="76"/>
    </row>
    <row r="105" spans="29:29">
      <c r="AC105" s="76"/>
    </row>
    <row r="106" spans="29:29">
      <c r="AC106" s="76"/>
    </row>
    <row r="107" spans="29:29">
      <c r="AC107" s="76"/>
    </row>
    <row r="108" spans="29:29">
      <c r="AC108" s="76"/>
    </row>
    <row r="109" spans="29:29">
      <c r="AC109" s="76"/>
    </row>
    <row r="110" spans="29:29">
      <c r="AC110" s="76"/>
    </row>
    <row r="111" spans="29:29">
      <c r="AC111" s="76"/>
    </row>
    <row r="112" spans="29:29">
      <c r="AC112" s="76"/>
    </row>
    <row r="113" spans="29:29">
      <c r="AC113" s="76"/>
    </row>
    <row r="114" spans="29:29">
      <c r="AC114" s="76"/>
    </row>
    <row r="115" spans="29:29">
      <c r="AC115" s="76"/>
    </row>
    <row r="116" spans="29:29">
      <c r="AC116" s="76"/>
    </row>
    <row r="117" spans="29:29">
      <c r="AC117" s="76"/>
    </row>
    <row r="118" spans="29:29">
      <c r="AC118" s="76"/>
    </row>
    <row r="119" spans="29:29">
      <c r="AC119" s="76"/>
    </row>
    <row r="120" spans="29:29">
      <c r="AC120" s="76"/>
    </row>
    <row r="121" spans="29:29">
      <c r="AC121" s="76"/>
    </row>
    <row r="122" spans="29:29">
      <c r="AC122" s="76"/>
    </row>
    <row r="123" spans="29:29">
      <c r="AC123" s="76"/>
    </row>
    <row r="124" spans="29:29">
      <c r="AC124" s="76"/>
    </row>
    <row r="125" spans="29:29">
      <c r="AC125" s="76"/>
    </row>
    <row r="126" spans="29:29">
      <c r="AC126" s="76"/>
    </row>
    <row r="127" spans="29:29">
      <c r="AC127" s="76"/>
    </row>
    <row r="128" spans="29:29">
      <c r="AC128" s="76"/>
    </row>
    <row r="129" spans="29:29">
      <c r="AC129" s="76"/>
    </row>
    <row r="130" spans="29:29">
      <c r="AC130" s="76"/>
    </row>
    <row r="131" spans="29:29">
      <c r="AC131" s="76"/>
    </row>
    <row r="132" spans="29:29">
      <c r="AC132" s="76"/>
    </row>
    <row r="133" spans="29:29">
      <c r="AC133" s="76"/>
    </row>
    <row r="134" spans="29:29">
      <c r="AC134" s="76"/>
    </row>
    <row r="135" spans="29:29">
      <c r="AC135" s="76"/>
    </row>
    <row r="136" spans="29:29">
      <c r="AC136" s="76"/>
    </row>
    <row r="137" spans="29:29">
      <c r="AC137" s="76"/>
    </row>
    <row r="138" spans="29:29">
      <c r="AC138" s="76"/>
    </row>
    <row r="139" spans="29:29">
      <c r="AC139" s="76"/>
    </row>
    <row r="140" spans="29:29">
      <c r="AC140" s="76"/>
    </row>
    <row r="141" spans="29:29">
      <c r="AC141" s="76"/>
    </row>
    <row r="142" spans="29:29">
      <c r="AC142" s="76"/>
    </row>
    <row r="143" spans="29:29">
      <c r="AC143" s="76"/>
    </row>
    <row r="144" spans="29:29">
      <c r="AC144" s="76"/>
    </row>
    <row r="145" spans="29:29">
      <c r="AC145" s="76"/>
    </row>
    <row r="146" spans="29:29">
      <c r="AC146" s="76"/>
    </row>
    <row r="147" spans="29:29">
      <c r="AC147" s="76"/>
    </row>
    <row r="148" spans="29:29">
      <c r="AC148" s="76"/>
    </row>
    <row r="149" spans="29:29">
      <c r="AC149" s="76"/>
    </row>
    <row r="150" spans="29:29">
      <c r="AC150" s="76"/>
    </row>
    <row r="151" spans="29:29">
      <c r="AC151" s="76"/>
    </row>
    <row r="152" spans="29:29">
      <c r="AC152" s="76"/>
    </row>
  </sheetData>
  <mergeCells count="2">
    <mergeCell ref="AK13:AM13"/>
    <mergeCell ref="AK1:AM1"/>
  </mergeCells>
  <phoneticPr fontId="1" type="noConversion"/>
  <conditionalFormatting sqref="C12">
    <cfRule type="duplicateValues" dxfId="19" priority="23"/>
    <cfRule type="duplicateValues" dxfId="18" priority="24"/>
  </conditionalFormatting>
  <conditionalFormatting sqref="D12">
    <cfRule type="duplicateValues" dxfId="17" priority="21"/>
  </conditionalFormatting>
  <conditionalFormatting sqref="D12">
    <cfRule type="duplicateValues" dxfId="16" priority="22"/>
  </conditionalFormatting>
  <conditionalFormatting sqref="D12">
    <cfRule type="duplicateValues" dxfId="15" priority="20"/>
  </conditionalFormatting>
  <conditionalFormatting sqref="E12">
    <cfRule type="duplicateValues" dxfId="14" priority="19"/>
  </conditionalFormatting>
  <conditionalFormatting sqref="C24">
    <cfRule type="duplicateValues" dxfId="13" priority="17"/>
    <cfRule type="duplicateValues" dxfId="12" priority="18"/>
  </conditionalFormatting>
  <conditionalFormatting sqref="D24">
    <cfRule type="duplicateValues" dxfId="11" priority="15"/>
  </conditionalFormatting>
  <conditionalFormatting sqref="D24">
    <cfRule type="duplicateValues" dxfId="10" priority="16"/>
  </conditionalFormatting>
  <conditionalFormatting sqref="D24">
    <cfRule type="duplicateValues" dxfId="9" priority="14"/>
  </conditionalFormatting>
  <conditionalFormatting sqref="E24">
    <cfRule type="duplicateValues" dxfId="8" priority="13"/>
  </conditionalFormatting>
  <dataValidations count="6">
    <dataValidation type="decimal" operator="greaterThanOrEqual" allowBlank="1" showInputMessage="1" showErrorMessage="1" prompt="Input data in millions._x000a_If in crores, divide by 1000000" sqref="J21:L22 M20:O23 P21:Q22 J9:Q10">
      <formula1>0</formula1>
    </dataValidation>
    <dataValidation type="decimal" operator="greaterThanOrEqual" allowBlank="1" showInputMessage="1" showErrorMessage="1" sqref="J12:Q12 J4:Q4 J16:Q16 J24:Q24 P6 J6:K6 L6:M7 O6:O7 Q6:Q7 J18:K18 L18:M19 N18 O18:P19 Q18">
      <formula1>0</formula1>
    </dataValidation>
    <dataValidation type="list" allowBlank="1" showInputMessage="1" showErrorMessage="1" sqref="AG2:AG12 AG14:AG46">
      <formula1>"Error accepted, Error not accepted"</formula1>
    </dataValidation>
    <dataValidation type="list" allowBlank="1" showInputMessage="1" showErrorMessage="1" sqref="J5:Q5 J17:Q17">
      <formula1>"M,F"</formula1>
    </dataValidation>
    <dataValidation type="list" allowBlank="1" showInputMessage="1" showErrorMessage="1" sqref="J2:Q3 J14:Q15">
      <formula1>"Y,N"</formula1>
    </dataValidation>
    <dataValidation operator="greaterThanOrEqual" allowBlank="1" showInputMessage="1" showErrorMessage="1" sqref="J7:K7 N7 P7 J19:K19 N19 Q19"/>
  </dataValidations>
  <hyperlinks>
    <hyperlink ref="S3" r:id="rId1"/>
    <hyperlink ref="S2" r:id="rId2"/>
    <hyperlink ref="S5" r:id="rId3"/>
    <hyperlink ref="S8" r:id="rId4"/>
    <hyperlink ref="S14" r:id="rId5"/>
    <hyperlink ref="S15" r:id="rId6"/>
    <hyperlink ref="S20" r:id="rId7"/>
    <hyperlink ref="S23" r:id="rId8"/>
    <hyperlink ref="S4" r:id="rId9"/>
    <hyperlink ref="S16" r:id="rId10"/>
    <hyperlink ref="S17" r:id="rId11"/>
    <hyperlink ref="S11" r:id="rId12"/>
    <hyperlink ref="S6" r:id="rId13"/>
    <hyperlink ref="S7" r:id="rId14"/>
    <hyperlink ref="S10" r:id="rId15"/>
    <hyperlink ref="S18" r:id="rId16"/>
    <hyperlink ref="S19" r:id="rId17"/>
    <hyperlink ref="S21:S22" r:id="rId18" display="https://www.hindustanpetroleum.com/67th%20AGM.pdf"/>
    <hyperlink ref="S9" r:id="rId19"/>
  </hyperlinks>
  <pageMargins left="0.7" right="0.7" top="0.75" bottom="0.75" header="0.3" footer="0.3"/>
  <pageSetup paperSize="9" orientation="portrait" horizontalDpi="4294967293" verticalDpi="0" r:id="rId20"/>
  <extLst>
    <ext xmlns:x14="http://schemas.microsoft.com/office/spreadsheetml/2009/9/main" uri="{CCE6A557-97BC-4b89-ADB6-D9C93CAAB3DF}">
      <x14:dataValidations xmlns:xm="http://schemas.microsoft.com/office/excel/2006/main" count="2">
        <x14:dataValidation type="list" allowBlank="1" showInputMessage="1" showErrorMessage="1">
          <x14:formula1>
            <xm:f>'NIC industry'!$C$3:$C$4</xm:f>
          </x14:formula1>
          <xm:sqref>W14:Z25 W2:Z12 AC2:AC12 AC14:AC152</xm:sqref>
        </x14:dataValidation>
        <x14:dataValidation type="list" allowBlank="1" showInputMessage="1" showErrorMessage="1">
          <x14:formula1>
            <xm:f>'NIC industry'!$G$3:$G$13</xm:f>
          </x14:formula1>
          <xm:sqref>AD2:AD12 AD14:AD17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1"/>
  <sheetViews>
    <sheetView zoomScale="88" zoomScaleNormal="88" workbookViewId="0">
      <selection activeCell="J67" sqref="J67"/>
    </sheetView>
  </sheetViews>
  <sheetFormatPr defaultColWidth="10.75" defaultRowHeight="15.75"/>
  <cols>
    <col min="1" max="1" width="28.75" style="2" customWidth="1"/>
    <col min="2" max="2" width="30.25" style="2" customWidth="1"/>
    <col min="3" max="3" width="15" style="2" hidden="1" customWidth="1"/>
    <col min="4" max="4" width="10.75" style="2"/>
    <col min="5" max="5" width="30.25" style="2" customWidth="1"/>
    <col min="6" max="6" width="13.5" style="2" customWidth="1"/>
    <col min="7" max="7" width="10.75" style="2"/>
    <col min="8" max="8" width="21.5" style="2" customWidth="1"/>
    <col min="9" max="9" width="10" style="2" customWidth="1"/>
    <col min="10" max="10" width="16.25" style="2" customWidth="1"/>
    <col min="11" max="11" width="26.25" style="2" customWidth="1"/>
    <col min="12" max="13" width="38" style="2" customWidth="1"/>
    <col min="14" max="16384" width="10.75" style="2"/>
  </cols>
  <sheetData>
    <row r="1" spans="1:12">
      <c r="A1" s="10" t="s">
        <v>4</v>
      </c>
      <c r="B1" s="10" t="s">
        <v>6</v>
      </c>
      <c r="C1" s="10" t="s">
        <v>7</v>
      </c>
      <c r="D1" s="10" t="s">
        <v>5</v>
      </c>
      <c r="E1" s="10" t="s">
        <v>1</v>
      </c>
      <c r="F1" s="9" t="s">
        <v>653</v>
      </c>
      <c r="G1" s="10" t="s">
        <v>8</v>
      </c>
      <c r="H1" s="10" t="s">
        <v>9</v>
      </c>
      <c r="I1" s="10" t="s">
        <v>661</v>
      </c>
      <c r="J1" s="10" t="s">
        <v>652</v>
      </c>
    </row>
    <row r="2" spans="1:12" ht="75">
      <c r="A2" s="6" t="s">
        <v>14</v>
      </c>
      <c r="B2" s="4" t="s">
        <v>234</v>
      </c>
      <c r="C2" s="4" t="s">
        <v>242</v>
      </c>
      <c r="D2" s="3" t="s">
        <v>30</v>
      </c>
      <c r="E2" s="4" t="s">
        <v>257</v>
      </c>
      <c r="F2" s="15" t="s">
        <v>450</v>
      </c>
      <c r="G2" s="5" t="s">
        <v>624</v>
      </c>
      <c r="H2" s="5" t="s">
        <v>639</v>
      </c>
      <c r="I2" s="7" t="s">
        <v>662</v>
      </c>
      <c r="J2" s="65">
        <f>COUNTIF('Matrix datapoints - Direc'!J21:Y21, "Y")</f>
        <v>7</v>
      </c>
      <c r="K2" s="151">
        <v>43921</v>
      </c>
      <c r="L2" s="35"/>
    </row>
    <row r="3" spans="1:12" ht="75">
      <c r="A3" s="6" t="s">
        <v>14</v>
      </c>
      <c r="B3" s="4" t="s">
        <v>235</v>
      </c>
      <c r="C3" s="4" t="s">
        <v>242</v>
      </c>
      <c r="D3" s="3" t="s">
        <v>34</v>
      </c>
      <c r="E3" s="4" t="s">
        <v>261</v>
      </c>
      <c r="F3" s="4" t="s">
        <v>454</v>
      </c>
      <c r="G3" s="5" t="s">
        <v>624</v>
      </c>
      <c r="H3" s="5" t="s">
        <v>645</v>
      </c>
      <c r="I3" s="7" t="s">
        <v>662</v>
      </c>
      <c r="J3" s="65">
        <f>SUM('Matrix datapoints - Direc'!J27:Y27)</f>
        <v>40848000</v>
      </c>
      <c r="K3" s="151">
        <v>43921</v>
      </c>
    </row>
    <row r="4" spans="1:12" ht="120">
      <c r="A4" s="6" t="s">
        <v>14</v>
      </c>
      <c r="B4" s="4" t="s">
        <v>235</v>
      </c>
      <c r="C4" s="4" t="s">
        <v>242</v>
      </c>
      <c r="D4" s="3" t="s">
        <v>36</v>
      </c>
      <c r="E4" s="4" t="s">
        <v>263</v>
      </c>
      <c r="F4" s="4" t="s">
        <v>456</v>
      </c>
      <c r="G4" s="5" t="s">
        <v>624</v>
      </c>
      <c r="H4" s="5" t="s">
        <v>645</v>
      </c>
      <c r="I4" s="7" t="s">
        <v>662</v>
      </c>
      <c r="J4" s="65">
        <f>SUM('Matrix datapoints - Direc'!J28:Y28)</f>
        <v>0</v>
      </c>
      <c r="K4" s="151">
        <v>43921</v>
      </c>
    </row>
    <row r="5" spans="1:12" ht="60">
      <c r="A5" s="6" t="s">
        <v>14</v>
      </c>
      <c r="B5" s="4" t="s">
        <v>235</v>
      </c>
      <c r="C5" s="4" t="s">
        <v>242</v>
      </c>
      <c r="D5" s="3" t="s">
        <v>38</v>
      </c>
      <c r="E5" s="4" t="s">
        <v>265</v>
      </c>
      <c r="F5" s="4" t="s">
        <v>458</v>
      </c>
      <c r="G5" s="5" t="s">
        <v>624</v>
      </c>
      <c r="H5" s="5" t="s">
        <v>645</v>
      </c>
      <c r="I5" s="7" t="s">
        <v>662</v>
      </c>
      <c r="J5" s="65">
        <f>SUM('Matrix datapoints - Direc'!J29:Y29)</f>
        <v>3069000</v>
      </c>
      <c r="K5" s="151">
        <v>43921</v>
      </c>
    </row>
    <row r="6" spans="1:12" ht="75">
      <c r="A6" s="6" t="s">
        <v>14</v>
      </c>
      <c r="B6" s="4" t="s">
        <v>235</v>
      </c>
      <c r="C6" s="4" t="s">
        <v>242</v>
      </c>
      <c r="D6" s="3" t="s">
        <v>40</v>
      </c>
      <c r="E6" s="4" t="s">
        <v>267</v>
      </c>
      <c r="F6" s="4" t="s">
        <v>460</v>
      </c>
      <c r="G6" s="5" t="s">
        <v>624</v>
      </c>
      <c r="H6" s="5" t="s">
        <v>645</v>
      </c>
      <c r="I6" s="7" t="s">
        <v>662</v>
      </c>
      <c r="J6" s="65">
        <f>SUM('Matrix datapoints - Direc'!J30:Y30)</f>
        <v>0</v>
      </c>
      <c r="K6" s="151">
        <v>43921</v>
      </c>
    </row>
    <row r="7" spans="1:12" ht="75">
      <c r="A7" s="6" t="s">
        <v>14</v>
      </c>
      <c r="B7" s="4" t="s">
        <v>235</v>
      </c>
      <c r="C7" s="4" t="s">
        <v>242</v>
      </c>
      <c r="D7" s="3" t="s">
        <v>42</v>
      </c>
      <c r="E7" s="4" t="s">
        <v>269</v>
      </c>
      <c r="F7" s="4" t="s">
        <v>462</v>
      </c>
      <c r="G7" s="5" t="s">
        <v>624</v>
      </c>
      <c r="H7" s="5" t="s">
        <v>645</v>
      </c>
      <c r="I7" s="7" t="s">
        <v>662</v>
      </c>
      <c r="J7" s="65">
        <f>SUM('Matrix datapoints - Direc'!J31:Y31)</f>
        <v>0</v>
      </c>
      <c r="K7" s="151">
        <v>43921</v>
      </c>
    </row>
    <row r="8" spans="1:12" ht="30">
      <c r="A8" s="6" t="s">
        <v>14</v>
      </c>
      <c r="B8" s="4" t="s">
        <v>235</v>
      </c>
      <c r="C8" s="4" t="s">
        <v>242</v>
      </c>
      <c r="D8" s="3" t="s">
        <v>44</v>
      </c>
      <c r="E8" s="4" t="s">
        <v>271</v>
      </c>
      <c r="F8" s="4" t="s">
        <v>464</v>
      </c>
      <c r="G8" s="5" t="s">
        <v>624</v>
      </c>
      <c r="H8" s="5" t="s">
        <v>645</v>
      </c>
      <c r="I8" s="7" t="s">
        <v>662</v>
      </c>
      <c r="J8" s="65">
        <f>SUM('Matrix datapoints - Direc'!J32:Y32)</f>
        <v>44175000</v>
      </c>
      <c r="K8" s="151">
        <v>43921</v>
      </c>
    </row>
    <row r="9" spans="1:12" ht="90">
      <c r="A9" s="6" t="s">
        <v>14</v>
      </c>
      <c r="B9" s="4" t="s">
        <v>236</v>
      </c>
      <c r="C9" s="4" t="s">
        <v>242</v>
      </c>
      <c r="D9" s="3" t="s">
        <v>56</v>
      </c>
      <c r="E9" s="4" t="s">
        <v>278</v>
      </c>
      <c r="F9" s="4" t="s">
        <v>474</v>
      </c>
      <c r="G9" s="5" t="s">
        <v>624</v>
      </c>
      <c r="H9" s="5" t="s">
        <v>639</v>
      </c>
      <c r="I9" s="7" t="s">
        <v>662</v>
      </c>
      <c r="J9" s="65">
        <f>COUNTIF('Matrix datapoints - Direc'!J5:Y5, "F")</f>
        <v>1</v>
      </c>
      <c r="K9" s="151">
        <v>43921</v>
      </c>
    </row>
    <row r="10" spans="1:12" ht="120">
      <c r="A10" s="6" t="s">
        <v>14</v>
      </c>
      <c r="B10" s="4" t="s">
        <v>236</v>
      </c>
      <c r="C10" s="4" t="s">
        <v>242</v>
      </c>
      <c r="D10" s="3" t="s">
        <v>57</v>
      </c>
      <c r="E10" s="4" t="s">
        <v>279</v>
      </c>
      <c r="F10" s="15" t="s">
        <v>475</v>
      </c>
      <c r="G10" s="5" t="s">
        <v>627</v>
      </c>
      <c r="H10" s="5" t="s">
        <v>640</v>
      </c>
      <c r="I10" s="7" t="s">
        <v>662</v>
      </c>
      <c r="J10" s="65" t="e">
        <f>J9*100/'Matrix datapoints - Direc'!#REF!</f>
        <v>#REF!</v>
      </c>
      <c r="K10" s="151">
        <v>43921</v>
      </c>
    </row>
    <row r="11" spans="1:12" ht="90">
      <c r="A11" s="6" t="s">
        <v>14</v>
      </c>
      <c r="B11" s="4" t="s">
        <v>236</v>
      </c>
      <c r="C11" s="4" t="s">
        <v>242</v>
      </c>
      <c r="D11" s="3" t="s">
        <v>58</v>
      </c>
      <c r="E11" s="4" t="s">
        <v>280</v>
      </c>
      <c r="F11" s="4" t="s">
        <v>476</v>
      </c>
      <c r="G11" s="5" t="s">
        <v>624</v>
      </c>
      <c r="H11" s="5" t="s">
        <v>639</v>
      </c>
      <c r="I11" s="7" t="s">
        <v>662</v>
      </c>
      <c r="J11" s="65">
        <f>COUNTIF('Matrix datapoints - Direc'!J6:Y6, "Y")</f>
        <v>0</v>
      </c>
      <c r="K11" s="151">
        <v>43921</v>
      </c>
    </row>
    <row r="12" spans="1:12" ht="120">
      <c r="A12" s="6" t="s">
        <v>14</v>
      </c>
      <c r="B12" s="4" t="s">
        <v>236</v>
      </c>
      <c r="C12" s="4" t="s">
        <v>242</v>
      </c>
      <c r="D12" s="3" t="s">
        <v>59</v>
      </c>
      <c r="E12" s="4" t="s">
        <v>281</v>
      </c>
      <c r="F12" s="15" t="s">
        <v>477</v>
      </c>
      <c r="G12" s="5" t="s">
        <v>627</v>
      </c>
      <c r="H12" s="5" t="s">
        <v>640</v>
      </c>
      <c r="I12" s="7" t="s">
        <v>662</v>
      </c>
      <c r="J12" s="65" t="e">
        <f>J11*100/'Matrix datapoints - Direc'!#REF!</f>
        <v>#REF!</v>
      </c>
      <c r="K12" s="151">
        <v>43921</v>
      </c>
    </row>
    <row r="13" spans="1:12" ht="60">
      <c r="A13" s="6" t="s">
        <v>14</v>
      </c>
      <c r="B13" s="4" t="s">
        <v>237</v>
      </c>
      <c r="C13" s="4" t="s">
        <v>242</v>
      </c>
      <c r="D13" s="3" t="s">
        <v>70</v>
      </c>
      <c r="E13" s="4" t="s">
        <v>286</v>
      </c>
      <c r="F13" s="4" t="s">
        <v>488</v>
      </c>
      <c r="G13" s="5" t="s">
        <v>624</v>
      </c>
      <c r="H13" s="8" t="s">
        <v>639</v>
      </c>
      <c r="I13" s="7" t="s">
        <v>662</v>
      </c>
      <c r="J13" s="65">
        <f>COUNTIF('Matrix datapoints - Direc'!J13:Y13, "Y")</f>
        <v>7</v>
      </c>
      <c r="K13" s="151">
        <v>43921</v>
      </c>
    </row>
    <row r="14" spans="1:12" ht="90">
      <c r="A14" s="6" t="s">
        <v>14</v>
      </c>
      <c r="B14" s="4" t="s">
        <v>237</v>
      </c>
      <c r="C14" s="4" t="s">
        <v>242</v>
      </c>
      <c r="D14" s="3" t="s">
        <v>71</v>
      </c>
      <c r="E14" s="4" t="s">
        <v>287</v>
      </c>
      <c r="F14" s="15" t="s">
        <v>489</v>
      </c>
      <c r="G14" s="5" t="s">
        <v>627</v>
      </c>
      <c r="H14" s="5" t="s">
        <v>640</v>
      </c>
      <c r="I14" s="7" t="s">
        <v>662</v>
      </c>
      <c r="J14" s="65" t="e">
        <f>J13*100/'Matrix datapoints - Direc'!#REF!</f>
        <v>#REF!</v>
      </c>
      <c r="K14" s="151">
        <v>43921</v>
      </c>
    </row>
    <row r="15" spans="1:12" ht="45">
      <c r="A15" s="6" t="s">
        <v>14</v>
      </c>
      <c r="B15" s="4" t="s">
        <v>237</v>
      </c>
      <c r="C15" s="4" t="s">
        <v>242</v>
      </c>
      <c r="D15" s="3" t="s">
        <v>72</v>
      </c>
      <c r="E15" s="4" t="s">
        <v>288</v>
      </c>
      <c r="F15" s="4" t="s">
        <v>288</v>
      </c>
      <c r="G15" s="5" t="s">
        <v>624</v>
      </c>
      <c r="H15" s="8" t="s">
        <v>639</v>
      </c>
      <c r="I15" s="7" t="s">
        <v>662</v>
      </c>
      <c r="J15" s="65">
        <f>COUNTIF('Matrix datapoints - Direc'!J14:Y14, "Y")</f>
        <v>10</v>
      </c>
      <c r="K15" s="151">
        <v>43921</v>
      </c>
    </row>
    <row r="16" spans="1:12" ht="75">
      <c r="A16" s="6" t="s">
        <v>14</v>
      </c>
      <c r="B16" s="4" t="s">
        <v>237</v>
      </c>
      <c r="C16" s="4" t="s">
        <v>242</v>
      </c>
      <c r="D16" s="3" t="s">
        <v>73</v>
      </c>
      <c r="E16" s="4" t="s">
        <v>289</v>
      </c>
      <c r="F16" s="15" t="s">
        <v>490</v>
      </c>
      <c r="G16" s="5" t="s">
        <v>627</v>
      </c>
      <c r="H16" s="5" t="s">
        <v>640</v>
      </c>
      <c r="I16" s="7" t="s">
        <v>662</v>
      </c>
      <c r="J16" s="65" t="e">
        <f>J15*100/'Matrix datapoints - Direc'!#REF!</f>
        <v>#REF!</v>
      </c>
      <c r="K16" s="151">
        <v>43921</v>
      </c>
    </row>
    <row r="17" spans="1:11" ht="45">
      <c r="A17" s="6" t="s">
        <v>14</v>
      </c>
      <c r="B17" s="4" t="s">
        <v>237</v>
      </c>
      <c r="C17" s="4" t="s">
        <v>242</v>
      </c>
      <c r="D17" s="3" t="s">
        <v>74</v>
      </c>
      <c r="E17" s="4" t="s">
        <v>290</v>
      </c>
      <c r="F17" s="4" t="s">
        <v>290</v>
      </c>
      <c r="G17" s="5" t="s">
        <v>624</v>
      </c>
      <c r="H17" s="8" t="s">
        <v>639</v>
      </c>
      <c r="I17" s="7" t="s">
        <v>662</v>
      </c>
      <c r="J17" s="65">
        <f>COUNTIF('Matrix datapoints - Direc'!J15:Y15, "Y")</f>
        <v>0</v>
      </c>
      <c r="K17" s="151">
        <v>43921</v>
      </c>
    </row>
    <row r="18" spans="1:11" ht="75">
      <c r="A18" s="6" t="s">
        <v>14</v>
      </c>
      <c r="B18" s="4" t="s">
        <v>237</v>
      </c>
      <c r="C18" s="4" t="s">
        <v>242</v>
      </c>
      <c r="D18" s="3" t="s">
        <v>75</v>
      </c>
      <c r="E18" s="4" t="s">
        <v>291</v>
      </c>
      <c r="F18" s="4" t="s">
        <v>491</v>
      </c>
      <c r="G18" s="5" t="s">
        <v>627</v>
      </c>
      <c r="H18" s="5" t="s">
        <v>640</v>
      </c>
      <c r="I18" s="7" t="s">
        <v>662</v>
      </c>
      <c r="J18" s="65" t="e">
        <f>J17*100/'Matrix datapoints - Direc'!#REF!</f>
        <v>#REF!</v>
      </c>
      <c r="K18" s="151">
        <v>43921</v>
      </c>
    </row>
    <row r="19" spans="1:11" ht="45">
      <c r="A19" s="6" t="s">
        <v>14</v>
      </c>
      <c r="B19" s="4" t="s">
        <v>237</v>
      </c>
      <c r="C19" s="4" t="s">
        <v>242</v>
      </c>
      <c r="D19" s="3" t="s">
        <v>76</v>
      </c>
      <c r="E19" s="4" t="s">
        <v>292</v>
      </c>
      <c r="F19" s="4" t="s">
        <v>292</v>
      </c>
      <c r="G19" s="5" t="s">
        <v>624</v>
      </c>
      <c r="H19" s="8" t="s">
        <v>639</v>
      </c>
      <c r="I19" s="7" t="s">
        <v>662</v>
      </c>
      <c r="J19" s="65">
        <f>COUNTIF('Matrix datapoints - Direc'!J16:Y16, "Y")</f>
        <v>6</v>
      </c>
      <c r="K19" s="151">
        <v>43921</v>
      </c>
    </row>
    <row r="20" spans="1:11" ht="75">
      <c r="A20" s="6" t="s">
        <v>14</v>
      </c>
      <c r="B20" s="4" t="s">
        <v>237</v>
      </c>
      <c r="C20" s="4" t="s">
        <v>242</v>
      </c>
      <c r="D20" s="3" t="s">
        <v>77</v>
      </c>
      <c r="E20" s="4" t="s">
        <v>293</v>
      </c>
      <c r="F20" s="4" t="s">
        <v>492</v>
      </c>
      <c r="G20" s="5" t="s">
        <v>627</v>
      </c>
      <c r="H20" s="5" t="s">
        <v>640</v>
      </c>
      <c r="I20" s="7" t="s">
        <v>662</v>
      </c>
      <c r="J20" s="65" t="e">
        <f>J19*100/'Matrix datapoints - Direc'!#REF!</f>
        <v>#REF!</v>
      </c>
      <c r="K20" s="151">
        <v>43921</v>
      </c>
    </row>
    <row r="21" spans="1:11" ht="135">
      <c r="A21" s="6" t="s">
        <v>14</v>
      </c>
      <c r="B21" s="4" t="s">
        <v>237</v>
      </c>
      <c r="C21" s="4" t="s">
        <v>242</v>
      </c>
      <c r="D21" s="3" t="s">
        <v>78</v>
      </c>
      <c r="E21" s="4" t="s">
        <v>294</v>
      </c>
      <c r="F21" s="4" t="s">
        <v>493</v>
      </c>
      <c r="G21" s="5" t="s">
        <v>624</v>
      </c>
      <c r="H21" s="8" t="s">
        <v>639</v>
      </c>
      <c r="I21" s="7" t="s">
        <v>662</v>
      </c>
      <c r="J21" s="65">
        <f>COUNTIF('Matrix datapoints - Direc'!J17:Y17, "Y")</f>
        <v>0</v>
      </c>
      <c r="K21" s="151">
        <v>43921</v>
      </c>
    </row>
    <row r="22" spans="1:11" ht="150">
      <c r="A22" s="6" t="s">
        <v>14</v>
      </c>
      <c r="B22" s="4" t="s">
        <v>237</v>
      </c>
      <c r="C22" s="4" t="s">
        <v>242</v>
      </c>
      <c r="D22" s="3" t="s">
        <v>79</v>
      </c>
      <c r="E22" s="4" t="s">
        <v>295</v>
      </c>
      <c r="F22" s="4" t="s">
        <v>494</v>
      </c>
      <c r="G22" s="5" t="s">
        <v>627</v>
      </c>
      <c r="H22" s="5" t="s">
        <v>640</v>
      </c>
      <c r="I22" s="7" t="s">
        <v>662</v>
      </c>
      <c r="J22" s="65" t="e">
        <f>J21*100/'Matrix datapoints - Direc'!#REF!</f>
        <v>#REF!</v>
      </c>
      <c r="K22" s="151">
        <v>43921</v>
      </c>
    </row>
    <row r="23" spans="1:11" ht="90">
      <c r="A23" s="6" t="s">
        <v>14</v>
      </c>
      <c r="B23" s="4" t="s">
        <v>237</v>
      </c>
      <c r="C23" s="4" t="s">
        <v>242</v>
      </c>
      <c r="D23" s="3" t="s">
        <v>80</v>
      </c>
      <c r="E23" s="4" t="s">
        <v>296</v>
      </c>
      <c r="F23" s="4" t="s">
        <v>495</v>
      </c>
      <c r="G23" s="5" t="s">
        <v>624</v>
      </c>
      <c r="H23" s="5" t="s">
        <v>636</v>
      </c>
      <c r="I23" s="7" t="s">
        <v>662</v>
      </c>
      <c r="J23" s="65">
        <f>SUM('Matrix datapoints - Direc'!J18:Y18)</f>
        <v>3690</v>
      </c>
      <c r="K23" s="151">
        <v>43921</v>
      </c>
    </row>
    <row r="24" spans="1:11" ht="120">
      <c r="A24" s="6" t="s">
        <v>14</v>
      </c>
      <c r="B24" s="4" t="s">
        <v>237</v>
      </c>
      <c r="C24" s="4" t="s">
        <v>242</v>
      </c>
      <c r="D24" s="3" t="s">
        <v>84</v>
      </c>
      <c r="E24" s="4" t="s">
        <v>300</v>
      </c>
      <c r="F24" s="4" t="s">
        <v>498</v>
      </c>
      <c r="G24" s="5" t="s">
        <v>624</v>
      </c>
      <c r="H24" s="5" t="s">
        <v>647</v>
      </c>
      <c r="I24" s="7" t="s">
        <v>662</v>
      </c>
      <c r="J24" s="65" t="e">
        <f>SUM('Matrix datapoints - Direc'!J11:Y11/'Matrix datapoints - Direc'!#REF!)</f>
        <v>#REF!</v>
      </c>
      <c r="K24" s="151">
        <v>43921</v>
      </c>
    </row>
    <row r="25" spans="1:11" ht="150">
      <c r="A25" s="6" t="s">
        <v>14</v>
      </c>
      <c r="B25" s="4" t="s">
        <v>237</v>
      </c>
      <c r="C25" s="4" t="s">
        <v>242</v>
      </c>
      <c r="D25" s="3" t="s">
        <v>85</v>
      </c>
      <c r="E25" s="4" t="s">
        <v>301</v>
      </c>
      <c r="F25" s="4" t="s">
        <v>499</v>
      </c>
      <c r="G25" s="5" t="s">
        <v>624</v>
      </c>
      <c r="H25" s="5" t="s">
        <v>648</v>
      </c>
      <c r="I25" s="7" t="s">
        <v>662</v>
      </c>
      <c r="J25" s="65" t="e">
        <f>SUM('Matrix datapoints - Direc'!J12:Y12)/'Matrix datapoints - Direc'!#REF!</f>
        <v>#REF!</v>
      </c>
      <c r="K25" s="151">
        <v>43921</v>
      </c>
    </row>
    <row r="26" spans="1:11" ht="75">
      <c r="A26" s="6" t="s">
        <v>14</v>
      </c>
      <c r="B26" s="4" t="s">
        <v>238</v>
      </c>
      <c r="C26" s="4" t="s">
        <v>242</v>
      </c>
      <c r="D26" s="3" t="s">
        <v>104</v>
      </c>
      <c r="E26" s="4" t="s">
        <v>316</v>
      </c>
      <c r="F26" s="15" t="s">
        <v>521</v>
      </c>
      <c r="G26" s="5" t="s">
        <v>624</v>
      </c>
      <c r="H26" s="5" t="s">
        <v>639</v>
      </c>
      <c r="I26" s="7" t="s">
        <v>662</v>
      </c>
      <c r="J26" s="65" t="e">
        <f>'Matrix datapoints - Direc'!#REF!</f>
        <v>#REF!</v>
      </c>
      <c r="K26" s="151">
        <v>43921</v>
      </c>
    </row>
    <row r="27" spans="1:11" ht="60">
      <c r="A27" s="6" t="s">
        <v>14</v>
      </c>
      <c r="B27" s="4" t="s">
        <v>238</v>
      </c>
      <c r="C27" s="4" t="s">
        <v>242</v>
      </c>
      <c r="D27" s="3" t="s">
        <v>105</v>
      </c>
      <c r="E27" s="4" t="s">
        <v>317</v>
      </c>
      <c r="F27" s="4" t="s">
        <v>317</v>
      </c>
      <c r="G27" s="5" t="s">
        <v>624</v>
      </c>
      <c r="H27" s="5" t="s">
        <v>639</v>
      </c>
      <c r="I27" s="7" t="s">
        <v>662</v>
      </c>
      <c r="J27" s="65">
        <f>COUNTIF('Matrix datapoints - Direc'!J8:Y8, "Y")</f>
        <v>1</v>
      </c>
      <c r="K27" s="151">
        <v>43921</v>
      </c>
    </row>
    <row r="28" spans="1:11" ht="90">
      <c r="A28" s="6" t="s">
        <v>14</v>
      </c>
      <c r="B28" s="4" t="s">
        <v>238</v>
      </c>
      <c r="C28" s="4" t="s">
        <v>242</v>
      </c>
      <c r="D28" s="3" t="s">
        <v>106</v>
      </c>
      <c r="E28" s="4" t="s">
        <v>318</v>
      </c>
      <c r="F28" s="4" t="s">
        <v>522</v>
      </c>
      <c r="G28" s="5" t="s">
        <v>627</v>
      </c>
      <c r="H28" s="5" t="s">
        <v>640</v>
      </c>
      <c r="I28" s="7" t="s">
        <v>662</v>
      </c>
      <c r="J28" s="65" t="e">
        <f>J27*100/'Matrix datapoints - Direc'!#REF!</f>
        <v>#REF!</v>
      </c>
      <c r="K28" s="151">
        <v>43921</v>
      </c>
    </row>
    <row r="29" spans="1:11" ht="60">
      <c r="A29" s="6" t="s">
        <v>14</v>
      </c>
      <c r="B29" s="4" t="s">
        <v>238</v>
      </c>
      <c r="C29" s="4" t="s">
        <v>242</v>
      </c>
      <c r="D29" s="3" t="s">
        <v>107</v>
      </c>
      <c r="E29" s="4" t="s">
        <v>319</v>
      </c>
      <c r="F29" s="4" t="s">
        <v>523</v>
      </c>
      <c r="G29" s="5" t="s">
        <v>624</v>
      </c>
      <c r="H29" s="5" t="s">
        <v>639</v>
      </c>
      <c r="I29" s="7" t="s">
        <v>662</v>
      </c>
      <c r="J29" s="65">
        <f>COUNTIF('Matrix datapoints - Direc'!J7:Y7, "Y")</f>
        <v>2</v>
      </c>
      <c r="K29" s="151">
        <v>43921</v>
      </c>
    </row>
    <row r="30" spans="1:11" ht="90">
      <c r="A30" s="6" t="s">
        <v>14</v>
      </c>
      <c r="B30" s="4" t="s">
        <v>238</v>
      </c>
      <c r="C30" s="4" t="s">
        <v>242</v>
      </c>
      <c r="D30" s="3" t="s">
        <v>108</v>
      </c>
      <c r="E30" s="4" t="s">
        <v>320</v>
      </c>
      <c r="F30" s="4" t="s">
        <v>524</v>
      </c>
      <c r="G30" s="5" t="s">
        <v>627</v>
      </c>
      <c r="H30" s="5" t="s">
        <v>640</v>
      </c>
      <c r="I30" s="7" t="s">
        <v>662</v>
      </c>
      <c r="J30" s="65" t="e">
        <f>J29*100/'Matrix datapoints - Direc'!#REF!</f>
        <v>#REF!</v>
      </c>
      <c r="K30" s="151">
        <v>43921</v>
      </c>
    </row>
    <row r="31" spans="1:11" ht="60">
      <c r="A31" s="6" t="s">
        <v>14</v>
      </c>
      <c r="B31" s="4" t="s">
        <v>238</v>
      </c>
      <c r="C31" s="4" t="s">
        <v>242</v>
      </c>
      <c r="D31" s="3" t="s">
        <v>109</v>
      </c>
      <c r="E31" s="4" t="s">
        <v>321</v>
      </c>
      <c r="F31" s="4" t="s">
        <v>525</v>
      </c>
      <c r="G31" s="5" t="s">
        <v>624</v>
      </c>
      <c r="H31" s="5" t="s">
        <v>630</v>
      </c>
      <c r="I31" s="7" t="s">
        <v>662</v>
      </c>
      <c r="J31" s="65" t="e">
        <f>SUM('Matrix datapoints - Direc'!J4:Y4)/'Matrix datapoints - Direc'!#REF!</f>
        <v>#REF!</v>
      </c>
      <c r="K31" s="151">
        <v>43921</v>
      </c>
    </row>
    <row r="32" spans="1:11" ht="75">
      <c r="A32" s="6" t="s">
        <v>14</v>
      </c>
      <c r="B32" s="4" t="s">
        <v>240</v>
      </c>
      <c r="C32" s="4" t="s">
        <v>242</v>
      </c>
      <c r="D32" s="3" t="s">
        <v>179</v>
      </c>
      <c r="E32" s="4" t="s">
        <v>386</v>
      </c>
      <c r="F32" s="4" t="s">
        <v>587</v>
      </c>
      <c r="G32" s="7" t="s">
        <v>624</v>
      </c>
      <c r="H32" s="5" t="s">
        <v>645</v>
      </c>
      <c r="I32" s="7" t="s">
        <v>662</v>
      </c>
      <c r="J32" s="65">
        <f>SUM('Matrix datapoints - KMP'!J8:Q8)</f>
        <v>41042000</v>
      </c>
      <c r="K32" s="151">
        <v>43921</v>
      </c>
    </row>
    <row r="33" spans="1:11" ht="150">
      <c r="A33" s="6" t="s">
        <v>14</v>
      </c>
      <c r="B33" s="4" t="s">
        <v>240</v>
      </c>
      <c r="C33" s="4" t="s">
        <v>242</v>
      </c>
      <c r="D33" s="3" t="s">
        <v>181</v>
      </c>
      <c r="E33" s="4" t="s">
        <v>388</v>
      </c>
      <c r="F33" s="4" t="s">
        <v>589</v>
      </c>
      <c r="G33" s="7" t="s">
        <v>624</v>
      </c>
      <c r="H33" s="5" t="s">
        <v>645</v>
      </c>
      <c r="I33" s="7" t="s">
        <v>662</v>
      </c>
      <c r="J33" s="65">
        <f>SUM('Matrix datapoints - KMP'!J9:Q9)</f>
        <v>0</v>
      </c>
      <c r="K33" s="151">
        <v>43921</v>
      </c>
    </row>
    <row r="34" spans="1:11" ht="75">
      <c r="A34" s="6" t="s">
        <v>14</v>
      </c>
      <c r="B34" s="4" t="s">
        <v>240</v>
      </c>
      <c r="C34" s="4" t="s">
        <v>242</v>
      </c>
      <c r="D34" s="3" t="s">
        <v>183</v>
      </c>
      <c r="E34" s="4" t="s">
        <v>390</v>
      </c>
      <c r="F34" s="4" t="s">
        <v>591</v>
      </c>
      <c r="G34" s="5" t="s">
        <v>624</v>
      </c>
      <c r="H34" s="5" t="s">
        <v>645</v>
      </c>
      <c r="I34" s="7" t="s">
        <v>662</v>
      </c>
      <c r="J34" s="65">
        <f>SUM('Matrix datapoints - KMP'!J10:Q10)</f>
        <v>3934000</v>
      </c>
      <c r="K34" s="151">
        <v>43921</v>
      </c>
    </row>
    <row r="35" spans="1:11" ht="75">
      <c r="A35" s="6" t="s">
        <v>14</v>
      </c>
      <c r="B35" s="4" t="s">
        <v>240</v>
      </c>
      <c r="C35" s="4" t="s">
        <v>242</v>
      </c>
      <c r="D35" s="3" t="s">
        <v>185</v>
      </c>
      <c r="E35" s="4" t="s">
        <v>392</v>
      </c>
      <c r="F35" s="4" t="s">
        <v>593</v>
      </c>
      <c r="G35" s="5" t="s">
        <v>624</v>
      </c>
      <c r="H35" s="5" t="s">
        <v>645</v>
      </c>
      <c r="I35" s="7" t="s">
        <v>662</v>
      </c>
      <c r="J35" s="91">
        <f>SUM('Matrix datapoints - KMP'!J12:Q12)</f>
        <v>0</v>
      </c>
      <c r="K35" s="151">
        <v>43921</v>
      </c>
    </row>
    <row r="36" spans="1:11" ht="60">
      <c r="A36" s="6" t="s">
        <v>14</v>
      </c>
      <c r="B36" s="4" t="s">
        <v>240</v>
      </c>
      <c r="C36" s="4" t="s">
        <v>242</v>
      </c>
      <c r="D36" s="3" t="s">
        <v>187</v>
      </c>
      <c r="E36" s="4" t="s">
        <v>394</v>
      </c>
      <c r="F36" s="4" t="s">
        <v>595</v>
      </c>
      <c r="G36" s="5" t="s">
        <v>624</v>
      </c>
      <c r="H36" s="5" t="s">
        <v>645</v>
      </c>
      <c r="I36" s="7" t="s">
        <v>662</v>
      </c>
      <c r="J36" s="91">
        <f>SUM('Matrix datapoints - KMP'!J11:Q11)</f>
        <v>44976000</v>
      </c>
      <c r="K36" s="151">
        <v>43921</v>
      </c>
    </row>
    <row r="37" spans="1:11" ht="75">
      <c r="A37" s="6" t="s">
        <v>14</v>
      </c>
      <c r="B37" s="4" t="s">
        <v>241</v>
      </c>
      <c r="C37" s="4" t="s">
        <v>242</v>
      </c>
      <c r="D37" s="3" t="s">
        <v>197</v>
      </c>
      <c r="E37" s="4" t="s">
        <v>404</v>
      </c>
      <c r="F37" s="4" t="s">
        <v>599</v>
      </c>
      <c r="G37" s="5" t="s">
        <v>624</v>
      </c>
      <c r="H37" s="5" t="s">
        <v>636</v>
      </c>
      <c r="I37" s="7" t="s">
        <v>662</v>
      </c>
      <c r="J37" s="65">
        <f>SUM('Matrix datapoints - KMP'!J6:Q6)</f>
        <v>7157</v>
      </c>
      <c r="K37" s="151">
        <v>43921</v>
      </c>
    </row>
    <row r="38" spans="1:11" ht="45">
      <c r="A38" s="6" t="s">
        <v>14</v>
      </c>
      <c r="B38" s="4" t="s">
        <v>241</v>
      </c>
      <c r="C38" s="4" t="s">
        <v>242</v>
      </c>
      <c r="D38" s="3" t="s">
        <v>199</v>
      </c>
      <c r="E38" s="4" t="s">
        <v>406</v>
      </c>
      <c r="F38" s="4" t="s">
        <v>406</v>
      </c>
      <c r="G38" s="5" t="s">
        <v>624</v>
      </c>
      <c r="H38" s="5" t="s">
        <v>639</v>
      </c>
      <c r="I38" s="7" t="s">
        <v>662</v>
      </c>
      <c r="J38" s="65" t="e">
        <f>'Matrix datapoints - KMP'!#REF!</f>
        <v>#REF!</v>
      </c>
      <c r="K38" s="151">
        <v>43921</v>
      </c>
    </row>
    <row r="39" spans="1:11" ht="135">
      <c r="A39" s="6" t="s">
        <v>14</v>
      </c>
      <c r="B39" s="4" t="s">
        <v>241</v>
      </c>
      <c r="C39" s="4" t="s">
        <v>242</v>
      </c>
      <c r="D39" s="3" t="s">
        <v>200</v>
      </c>
      <c r="E39" s="4" t="s">
        <v>407</v>
      </c>
      <c r="F39" s="4" t="s">
        <v>601</v>
      </c>
      <c r="G39" s="5" t="s">
        <v>624</v>
      </c>
      <c r="H39" s="5" t="s">
        <v>639</v>
      </c>
      <c r="I39" s="7" t="s">
        <v>662</v>
      </c>
      <c r="J39" s="65">
        <f>COUNTIF('Matrix datapoints - KMP'!J5:Q5, "F")</f>
        <v>0</v>
      </c>
      <c r="K39" s="151">
        <v>43921</v>
      </c>
    </row>
    <row r="40" spans="1:11" ht="195">
      <c r="A40" s="6" t="s">
        <v>14</v>
      </c>
      <c r="B40" s="4" t="s">
        <v>241</v>
      </c>
      <c r="C40" s="4" t="s">
        <v>242</v>
      </c>
      <c r="D40" s="3" t="s">
        <v>201</v>
      </c>
      <c r="E40" s="4" t="s">
        <v>408</v>
      </c>
      <c r="F40" s="4" t="s">
        <v>602</v>
      </c>
      <c r="G40" s="5" t="s">
        <v>627</v>
      </c>
      <c r="H40" s="5" t="s">
        <v>640</v>
      </c>
      <c r="I40" s="7" t="s">
        <v>662</v>
      </c>
      <c r="J40" s="65" t="e">
        <f>J39*100/'Matrix datapoints - Direc'!#REF!</f>
        <v>#REF!</v>
      </c>
      <c r="K40" s="151">
        <v>43921</v>
      </c>
    </row>
    <row r="41" spans="1:11" ht="60">
      <c r="A41" s="6" t="s">
        <v>14</v>
      </c>
      <c r="B41" s="4" t="s">
        <v>241</v>
      </c>
      <c r="C41" s="4" t="s">
        <v>242</v>
      </c>
      <c r="D41" s="3" t="s">
        <v>202</v>
      </c>
      <c r="E41" s="4" t="s">
        <v>409</v>
      </c>
      <c r="F41" s="4" t="s">
        <v>409</v>
      </c>
      <c r="G41" s="5" t="s">
        <v>624</v>
      </c>
      <c r="H41" s="5" t="s">
        <v>630</v>
      </c>
      <c r="I41" s="7" t="s">
        <v>662</v>
      </c>
      <c r="J41" s="65" t="e">
        <f>SUM('Matrix datapoints - KMP'!J4:Q4/'Matrix datapoints - KMP'!#REF!)</f>
        <v>#REF!</v>
      </c>
      <c r="K41" s="151">
        <v>43921</v>
      </c>
    </row>
    <row r="42" spans="1:11" ht="75">
      <c r="A42" s="6" t="s">
        <v>14</v>
      </c>
      <c r="B42" s="4" t="s">
        <v>234</v>
      </c>
      <c r="C42" s="4" t="s">
        <v>242</v>
      </c>
      <c r="D42" s="3" t="s">
        <v>30</v>
      </c>
      <c r="E42" s="4" t="s">
        <v>257</v>
      </c>
      <c r="F42" s="15" t="s">
        <v>450</v>
      </c>
      <c r="G42" s="5" t="s">
        <v>624</v>
      </c>
      <c r="H42" s="5" t="s">
        <v>639</v>
      </c>
      <c r="I42" s="7" t="s">
        <v>663</v>
      </c>
      <c r="J42" s="65">
        <f>COUNTIF('Matrix datapoints - Direc'!J55:Y55, "Y")</f>
        <v>5</v>
      </c>
      <c r="K42" s="151">
        <v>43555</v>
      </c>
    </row>
    <row r="43" spans="1:11" ht="75">
      <c r="A43" s="6" t="s">
        <v>14</v>
      </c>
      <c r="B43" s="4" t="s">
        <v>235</v>
      </c>
      <c r="C43" s="4" t="s">
        <v>242</v>
      </c>
      <c r="D43" s="3" t="s">
        <v>34</v>
      </c>
      <c r="E43" s="4" t="s">
        <v>261</v>
      </c>
      <c r="F43" s="4" t="s">
        <v>454</v>
      </c>
      <c r="G43" s="5" t="s">
        <v>624</v>
      </c>
      <c r="H43" s="5" t="s">
        <v>645</v>
      </c>
      <c r="I43" s="7" t="s">
        <v>663</v>
      </c>
      <c r="J43" s="91">
        <f>SUM('Matrix datapoints - Direc'!J61:Y61)</f>
        <v>56346000</v>
      </c>
      <c r="K43" s="151">
        <v>43555</v>
      </c>
    </row>
    <row r="44" spans="1:11" ht="120">
      <c r="A44" s="6" t="s">
        <v>14</v>
      </c>
      <c r="B44" s="4" t="s">
        <v>235</v>
      </c>
      <c r="C44" s="4" t="s">
        <v>242</v>
      </c>
      <c r="D44" s="3" t="s">
        <v>36</v>
      </c>
      <c r="E44" s="4" t="s">
        <v>263</v>
      </c>
      <c r="F44" s="4" t="s">
        <v>456</v>
      </c>
      <c r="G44" s="5" t="s">
        <v>624</v>
      </c>
      <c r="H44" s="5" t="s">
        <v>645</v>
      </c>
      <c r="I44" s="7" t="s">
        <v>663</v>
      </c>
      <c r="J44" s="150">
        <f>SUM('Matrix datapoints - Direc'!J62:Y62)</f>
        <v>0</v>
      </c>
      <c r="K44" s="151">
        <v>43555</v>
      </c>
    </row>
    <row r="45" spans="1:11" ht="60">
      <c r="A45" s="6" t="s">
        <v>14</v>
      </c>
      <c r="B45" s="4" t="s">
        <v>235</v>
      </c>
      <c r="C45" s="4" t="s">
        <v>242</v>
      </c>
      <c r="D45" s="3" t="s">
        <v>38</v>
      </c>
      <c r="E45" s="4" t="s">
        <v>265</v>
      </c>
      <c r="F45" s="4" t="s">
        <v>458</v>
      </c>
      <c r="G45" s="5" t="s">
        <v>624</v>
      </c>
      <c r="H45" s="5" t="s">
        <v>645</v>
      </c>
      <c r="I45" s="7" t="s">
        <v>663</v>
      </c>
      <c r="J45" s="150">
        <f>SUM('Matrix datapoints - Direc'!J63:Y63)</f>
        <v>5271000</v>
      </c>
      <c r="K45" s="151">
        <v>43555</v>
      </c>
    </row>
    <row r="46" spans="1:11" ht="75">
      <c r="A46" s="6" t="s">
        <v>14</v>
      </c>
      <c r="B46" s="4" t="s">
        <v>235</v>
      </c>
      <c r="C46" s="4" t="s">
        <v>242</v>
      </c>
      <c r="D46" s="3" t="s">
        <v>40</v>
      </c>
      <c r="E46" s="4" t="s">
        <v>267</v>
      </c>
      <c r="F46" s="4" t="s">
        <v>460</v>
      </c>
      <c r="G46" s="5" t="s">
        <v>624</v>
      </c>
      <c r="H46" s="5" t="s">
        <v>645</v>
      </c>
      <c r="I46" s="7" t="s">
        <v>663</v>
      </c>
      <c r="J46" s="150">
        <f>SUM('Matrix datapoints - Direc'!J64:Y64)</f>
        <v>0</v>
      </c>
      <c r="K46" s="151">
        <v>43555</v>
      </c>
    </row>
    <row r="47" spans="1:11" ht="75">
      <c r="A47" s="6" t="s">
        <v>14</v>
      </c>
      <c r="B47" s="4" t="s">
        <v>235</v>
      </c>
      <c r="C47" s="4" t="s">
        <v>242</v>
      </c>
      <c r="D47" s="3" t="s">
        <v>42</v>
      </c>
      <c r="E47" s="4" t="s">
        <v>269</v>
      </c>
      <c r="F47" s="4" t="s">
        <v>462</v>
      </c>
      <c r="G47" s="5" t="s">
        <v>624</v>
      </c>
      <c r="H47" s="5" t="s">
        <v>645</v>
      </c>
      <c r="I47" s="7" t="s">
        <v>663</v>
      </c>
      <c r="J47" s="150">
        <f>SUM('Matrix datapoints - Direc'!J65:Y65)</f>
        <v>0</v>
      </c>
      <c r="K47" s="151">
        <v>43555</v>
      </c>
    </row>
    <row r="48" spans="1:11" ht="30">
      <c r="A48" s="6" t="s">
        <v>14</v>
      </c>
      <c r="B48" s="4" t="s">
        <v>235</v>
      </c>
      <c r="C48" s="4" t="s">
        <v>242</v>
      </c>
      <c r="D48" s="3" t="s">
        <v>44</v>
      </c>
      <c r="E48" s="4" t="s">
        <v>271</v>
      </c>
      <c r="F48" s="4" t="s">
        <v>464</v>
      </c>
      <c r="G48" s="5" t="s">
        <v>624</v>
      </c>
      <c r="H48" s="5" t="s">
        <v>645</v>
      </c>
      <c r="I48" s="7" t="s">
        <v>663</v>
      </c>
      <c r="J48" s="91">
        <f>SUM('Matrix datapoints - Direc'!J66:Y66)</f>
        <v>61617000</v>
      </c>
      <c r="K48" s="151">
        <v>43555</v>
      </c>
    </row>
    <row r="49" spans="1:11" ht="90">
      <c r="A49" s="6" t="s">
        <v>14</v>
      </c>
      <c r="B49" s="4" t="s">
        <v>236</v>
      </c>
      <c r="C49" s="4" t="s">
        <v>242</v>
      </c>
      <c r="D49" s="3" t="s">
        <v>56</v>
      </c>
      <c r="E49" s="4" t="s">
        <v>278</v>
      </c>
      <c r="F49" s="4" t="s">
        <v>474</v>
      </c>
      <c r="G49" s="5" t="s">
        <v>624</v>
      </c>
      <c r="H49" s="5" t="s">
        <v>639</v>
      </c>
      <c r="I49" s="7" t="s">
        <v>663</v>
      </c>
      <c r="J49" s="65">
        <f>COUNTIF('Matrix datapoints - Direc'!J39:Y39, "F")</f>
        <v>2</v>
      </c>
      <c r="K49" s="151">
        <v>43555</v>
      </c>
    </row>
    <row r="50" spans="1:11" ht="120">
      <c r="A50" s="6" t="s">
        <v>14</v>
      </c>
      <c r="B50" s="4" t="s">
        <v>236</v>
      </c>
      <c r="C50" s="4" t="s">
        <v>242</v>
      </c>
      <c r="D50" s="3" t="s">
        <v>57</v>
      </c>
      <c r="E50" s="4" t="s">
        <v>279</v>
      </c>
      <c r="F50" s="15" t="s">
        <v>475</v>
      </c>
      <c r="G50" s="5" t="s">
        <v>627</v>
      </c>
      <c r="H50" s="5" t="s">
        <v>640</v>
      </c>
      <c r="I50" s="7" t="s">
        <v>663</v>
      </c>
      <c r="J50" s="65" t="e">
        <f>J49*100/'Matrix datapoints - Direc'!#REF!</f>
        <v>#REF!</v>
      </c>
      <c r="K50" s="151">
        <v>43555</v>
      </c>
    </row>
    <row r="51" spans="1:11" ht="90">
      <c r="A51" s="6" t="s">
        <v>14</v>
      </c>
      <c r="B51" s="4" t="s">
        <v>236</v>
      </c>
      <c r="C51" s="4" t="s">
        <v>242</v>
      </c>
      <c r="D51" s="3" t="s">
        <v>58</v>
      </c>
      <c r="E51" s="4" t="s">
        <v>280</v>
      </c>
      <c r="F51" s="4" t="s">
        <v>476</v>
      </c>
      <c r="G51" s="5" t="s">
        <v>624</v>
      </c>
      <c r="H51" s="5" t="s">
        <v>639</v>
      </c>
      <c r="I51" s="7" t="s">
        <v>663</v>
      </c>
      <c r="J51" s="65">
        <f>COUNTIF('Matrix datapoints - Direc'!J40:Y40, "Y")</f>
        <v>0</v>
      </c>
      <c r="K51" s="151">
        <v>43555</v>
      </c>
    </row>
    <row r="52" spans="1:11" ht="120">
      <c r="A52" s="6" t="s">
        <v>14</v>
      </c>
      <c r="B52" s="4" t="s">
        <v>236</v>
      </c>
      <c r="C52" s="4" t="s">
        <v>242</v>
      </c>
      <c r="D52" s="3" t="s">
        <v>59</v>
      </c>
      <c r="E52" s="4" t="s">
        <v>281</v>
      </c>
      <c r="F52" s="15" t="s">
        <v>477</v>
      </c>
      <c r="G52" s="5" t="s">
        <v>627</v>
      </c>
      <c r="H52" s="5" t="s">
        <v>640</v>
      </c>
      <c r="I52" s="7" t="s">
        <v>663</v>
      </c>
      <c r="J52" s="65" t="e">
        <f>J51*100/'Matrix datapoints - Direc'!#REF!</f>
        <v>#REF!</v>
      </c>
      <c r="K52" s="151">
        <v>43555</v>
      </c>
    </row>
    <row r="53" spans="1:11" ht="60">
      <c r="A53" s="6" t="s">
        <v>14</v>
      </c>
      <c r="B53" s="4" t="s">
        <v>237</v>
      </c>
      <c r="C53" s="4" t="s">
        <v>242</v>
      </c>
      <c r="D53" s="3" t="s">
        <v>70</v>
      </c>
      <c r="E53" s="4" t="s">
        <v>286</v>
      </c>
      <c r="F53" s="4" t="s">
        <v>488</v>
      </c>
      <c r="G53" s="5" t="s">
        <v>624</v>
      </c>
      <c r="H53" s="8" t="s">
        <v>639</v>
      </c>
      <c r="I53" s="7" t="s">
        <v>663</v>
      </c>
      <c r="J53" s="65">
        <f>COUNTIF('Matrix datapoints - Direc'!J47:Y47, "Y")</f>
        <v>6</v>
      </c>
      <c r="K53" s="151">
        <v>43555</v>
      </c>
    </row>
    <row r="54" spans="1:11" ht="90">
      <c r="A54" s="6" t="s">
        <v>14</v>
      </c>
      <c r="B54" s="4" t="s">
        <v>237</v>
      </c>
      <c r="C54" s="4" t="s">
        <v>242</v>
      </c>
      <c r="D54" s="3" t="s">
        <v>71</v>
      </c>
      <c r="E54" s="4" t="s">
        <v>287</v>
      </c>
      <c r="F54" s="15" t="s">
        <v>489</v>
      </c>
      <c r="G54" s="5" t="s">
        <v>627</v>
      </c>
      <c r="H54" s="5" t="s">
        <v>640</v>
      </c>
      <c r="I54" s="7" t="s">
        <v>663</v>
      </c>
      <c r="J54" s="65" t="e">
        <f>J53*100/'Matrix datapoints - Direc'!#REF!</f>
        <v>#REF!</v>
      </c>
      <c r="K54" s="151">
        <v>43555</v>
      </c>
    </row>
    <row r="55" spans="1:11" ht="45">
      <c r="A55" s="6" t="s">
        <v>14</v>
      </c>
      <c r="B55" s="4" t="s">
        <v>237</v>
      </c>
      <c r="C55" s="4" t="s">
        <v>242</v>
      </c>
      <c r="D55" s="3" t="s">
        <v>72</v>
      </c>
      <c r="E55" s="4" t="s">
        <v>288</v>
      </c>
      <c r="F55" s="4" t="s">
        <v>288</v>
      </c>
      <c r="G55" s="5" t="s">
        <v>624</v>
      </c>
      <c r="H55" s="8" t="s">
        <v>639</v>
      </c>
      <c r="I55" s="7" t="s">
        <v>663</v>
      </c>
      <c r="J55" s="65">
        <f>COUNTIF('Matrix datapoints - Direc'!J48:Y48, "Y")</f>
        <v>9</v>
      </c>
      <c r="K55" s="151">
        <v>43555</v>
      </c>
    </row>
    <row r="56" spans="1:11" ht="75">
      <c r="A56" s="6" t="s">
        <v>14</v>
      </c>
      <c r="B56" s="4" t="s">
        <v>237</v>
      </c>
      <c r="C56" s="4" t="s">
        <v>242</v>
      </c>
      <c r="D56" s="3" t="s">
        <v>73</v>
      </c>
      <c r="E56" s="4" t="s">
        <v>289</v>
      </c>
      <c r="F56" s="15" t="s">
        <v>490</v>
      </c>
      <c r="G56" s="5" t="s">
        <v>627</v>
      </c>
      <c r="H56" s="5" t="s">
        <v>640</v>
      </c>
      <c r="I56" s="7" t="s">
        <v>663</v>
      </c>
      <c r="J56" s="65" t="e">
        <f>J55*100/'Matrix datapoints - Direc'!#REF!</f>
        <v>#REF!</v>
      </c>
      <c r="K56" s="151">
        <v>43555</v>
      </c>
    </row>
    <row r="57" spans="1:11" ht="45">
      <c r="A57" s="6" t="s">
        <v>14</v>
      </c>
      <c r="B57" s="4" t="s">
        <v>237</v>
      </c>
      <c r="C57" s="4" t="s">
        <v>242</v>
      </c>
      <c r="D57" s="3" t="s">
        <v>74</v>
      </c>
      <c r="E57" s="4" t="s">
        <v>290</v>
      </c>
      <c r="F57" s="4" t="s">
        <v>290</v>
      </c>
      <c r="G57" s="5" t="s">
        <v>624</v>
      </c>
      <c r="H57" s="8" t="s">
        <v>639</v>
      </c>
      <c r="I57" s="7" t="s">
        <v>663</v>
      </c>
      <c r="J57" s="65">
        <f>COUNTIF('Matrix datapoints - Direc'!J49:Y49, "Y")</f>
        <v>0</v>
      </c>
      <c r="K57" s="151">
        <v>43555</v>
      </c>
    </row>
    <row r="58" spans="1:11" ht="75">
      <c r="A58" s="6" t="s">
        <v>14</v>
      </c>
      <c r="B58" s="4" t="s">
        <v>237</v>
      </c>
      <c r="C58" s="4" t="s">
        <v>242</v>
      </c>
      <c r="D58" s="3" t="s">
        <v>75</v>
      </c>
      <c r="E58" s="4" t="s">
        <v>291</v>
      </c>
      <c r="F58" s="4" t="s">
        <v>491</v>
      </c>
      <c r="G58" s="5" t="s">
        <v>627</v>
      </c>
      <c r="H58" s="5" t="s">
        <v>640</v>
      </c>
      <c r="I58" s="7" t="s">
        <v>663</v>
      </c>
      <c r="J58" s="65" t="e">
        <f>J57*100/'Matrix datapoints - Direc'!#REF!</f>
        <v>#REF!</v>
      </c>
      <c r="K58" s="151">
        <v>43555</v>
      </c>
    </row>
    <row r="59" spans="1:11" ht="45">
      <c r="A59" s="6" t="s">
        <v>14</v>
      </c>
      <c r="B59" s="4" t="s">
        <v>237</v>
      </c>
      <c r="C59" s="4" t="s">
        <v>242</v>
      </c>
      <c r="D59" s="3" t="s">
        <v>76</v>
      </c>
      <c r="E59" s="4" t="s">
        <v>292</v>
      </c>
      <c r="F59" s="4" t="s">
        <v>292</v>
      </c>
      <c r="G59" s="5" t="s">
        <v>624</v>
      </c>
      <c r="H59" s="8" t="s">
        <v>639</v>
      </c>
      <c r="I59" s="7" t="s">
        <v>663</v>
      </c>
      <c r="J59" s="65">
        <f>COUNTIF('Matrix datapoints - Direc'!J50:Y50, "Y")</f>
        <v>5</v>
      </c>
      <c r="K59" s="151">
        <v>43555</v>
      </c>
    </row>
    <row r="60" spans="1:11" ht="75">
      <c r="A60" s="6" t="s">
        <v>14</v>
      </c>
      <c r="B60" s="4" t="s">
        <v>237</v>
      </c>
      <c r="C60" s="4" t="s">
        <v>242</v>
      </c>
      <c r="D60" s="3" t="s">
        <v>77</v>
      </c>
      <c r="E60" s="4" t="s">
        <v>293</v>
      </c>
      <c r="F60" s="4" t="s">
        <v>492</v>
      </c>
      <c r="G60" s="5" t="s">
        <v>627</v>
      </c>
      <c r="H60" s="5" t="s">
        <v>640</v>
      </c>
      <c r="I60" s="7" t="s">
        <v>663</v>
      </c>
      <c r="J60" s="65" t="e">
        <f>J59*100/'Matrix datapoints - Direc'!#REF!</f>
        <v>#REF!</v>
      </c>
      <c r="K60" s="151">
        <v>43555</v>
      </c>
    </row>
    <row r="61" spans="1:11" ht="135">
      <c r="A61" s="6" t="s">
        <v>14</v>
      </c>
      <c r="B61" s="4" t="s">
        <v>237</v>
      </c>
      <c r="C61" s="4" t="s">
        <v>242</v>
      </c>
      <c r="D61" s="3" t="s">
        <v>78</v>
      </c>
      <c r="E61" s="4" t="s">
        <v>294</v>
      </c>
      <c r="F61" s="4" t="s">
        <v>493</v>
      </c>
      <c r="G61" s="5" t="s">
        <v>624</v>
      </c>
      <c r="H61" s="8" t="s">
        <v>639</v>
      </c>
      <c r="I61" s="7" t="s">
        <v>663</v>
      </c>
      <c r="J61" s="65">
        <f>COUNTIF('Matrix datapoints - Direc'!J51:Y51, "Y")</f>
        <v>0</v>
      </c>
      <c r="K61" s="151">
        <v>43555</v>
      </c>
    </row>
    <row r="62" spans="1:11" ht="150">
      <c r="A62" s="6" t="s">
        <v>14</v>
      </c>
      <c r="B62" s="4" t="s">
        <v>237</v>
      </c>
      <c r="C62" s="4" t="s">
        <v>242</v>
      </c>
      <c r="D62" s="3" t="s">
        <v>79</v>
      </c>
      <c r="E62" s="4" t="s">
        <v>295</v>
      </c>
      <c r="F62" s="4" t="s">
        <v>494</v>
      </c>
      <c r="G62" s="5" t="s">
        <v>627</v>
      </c>
      <c r="H62" s="5" t="s">
        <v>640</v>
      </c>
      <c r="I62" s="7" t="s">
        <v>663</v>
      </c>
      <c r="J62" s="65" t="e">
        <f>J61*100/'Matrix datapoints - Direc'!#REF!</f>
        <v>#REF!</v>
      </c>
      <c r="K62" s="151">
        <v>43555</v>
      </c>
    </row>
    <row r="63" spans="1:11" ht="90">
      <c r="A63" s="6" t="s">
        <v>14</v>
      </c>
      <c r="B63" s="4" t="s">
        <v>237</v>
      </c>
      <c r="C63" s="4" t="s">
        <v>242</v>
      </c>
      <c r="D63" s="3" t="s">
        <v>80</v>
      </c>
      <c r="E63" s="4" t="s">
        <v>296</v>
      </c>
      <c r="F63" s="4" t="s">
        <v>495</v>
      </c>
      <c r="G63" s="5" t="s">
        <v>624</v>
      </c>
      <c r="H63" s="5" t="s">
        <v>636</v>
      </c>
      <c r="I63" s="7" t="s">
        <v>663</v>
      </c>
      <c r="J63" s="150">
        <f>SUM('Matrix datapoints - Direc'!J52:Y52)</f>
        <v>4365</v>
      </c>
      <c r="K63" s="151">
        <v>43555</v>
      </c>
    </row>
    <row r="64" spans="1:11" ht="120">
      <c r="A64" s="6" t="s">
        <v>14</v>
      </c>
      <c r="B64" s="15" t="s">
        <v>237</v>
      </c>
      <c r="C64" s="15" t="s">
        <v>242</v>
      </c>
      <c r="D64" s="46" t="s">
        <v>84</v>
      </c>
      <c r="E64" s="15" t="s">
        <v>300</v>
      </c>
      <c r="F64" s="15" t="s">
        <v>498</v>
      </c>
      <c r="G64" s="5" t="s">
        <v>624</v>
      </c>
      <c r="H64" s="5" t="s">
        <v>647</v>
      </c>
      <c r="I64" s="7" t="s">
        <v>663</v>
      </c>
      <c r="J64" s="65" t="e">
        <f>SUM('Matrix datapoints - Direc'!J45:Y45)/'Matrix datapoints - Direc'!#REF!</f>
        <v>#REF!</v>
      </c>
      <c r="K64" s="151">
        <v>43555</v>
      </c>
    </row>
    <row r="65" spans="1:11" ht="150">
      <c r="A65" s="6" t="s">
        <v>14</v>
      </c>
      <c r="B65" s="4" t="s">
        <v>237</v>
      </c>
      <c r="C65" s="4" t="s">
        <v>242</v>
      </c>
      <c r="D65" s="3" t="s">
        <v>85</v>
      </c>
      <c r="E65" s="4" t="s">
        <v>301</v>
      </c>
      <c r="F65" s="4" t="s">
        <v>499</v>
      </c>
      <c r="G65" s="5" t="s">
        <v>624</v>
      </c>
      <c r="H65" s="5" t="s">
        <v>648</v>
      </c>
      <c r="I65" s="7" t="s">
        <v>663</v>
      </c>
      <c r="J65" s="65" t="e">
        <f>SUM('Matrix datapoints - Direc'!J46:Y46)/'Matrix datapoints - Direc'!#REF!</f>
        <v>#REF!</v>
      </c>
      <c r="K65" s="151">
        <v>43555</v>
      </c>
    </row>
    <row r="66" spans="1:11" ht="75">
      <c r="A66" s="6" t="s">
        <v>14</v>
      </c>
      <c r="B66" s="4" t="s">
        <v>238</v>
      </c>
      <c r="C66" s="4" t="s">
        <v>242</v>
      </c>
      <c r="D66" s="3" t="s">
        <v>104</v>
      </c>
      <c r="E66" s="4" t="s">
        <v>316</v>
      </c>
      <c r="F66" s="15" t="s">
        <v>521</v>
      </c>
      <c r="G66" s="5" t="s">
        <v>624</v>
      </c>
      <c r="H66" s="5" t="s">
        <v>639</v>
      </c>
      <c r="I66" s="7" t="s">
        <v>663</v>
      </c>
      <c r="J66" s="65" t="e">
        <f>'Matrix datapoints - Direc'!#REF!</f>
        <v>#REF!</v>
      </c>
      <c r="K66" s="151">
        <v>43555</v>
      </c>
    </row>
    <row r="67" spans="1:11" ht="60">
      <c r="A67" s="6" t="s">
        <v>14</v>
      </c>
      <c r="B67" s="4" t="s">
        <v>238</v>
      </c>
      <c r="C67" s="4" t="s">
        <v>242</v>
      </c>
      <c r="D67" s="3" t="s">
        <v>105</v>
      </c>
      <c r="E67" s="4" t="s">
        <v>317</v>
      </c>
      <c r="F67" s="4" t="s">
        <v>317</v>
      </c>
      <c r="G67" s="5" t="s">
        <v>624</v>
      </c>
      <c r="H67" s="5" t="s">
        <v>639</v>
      </c>
      <c r="I67" s="7" t="s">
        <v>663</v>
      </c>
      <c r="J67" s="65">
        <f>COUNTIF('Matrix datapoints - Direc'!J42:Y42, "Y")</f>
        <v>1</v>
      </c>
      <c r="K67" s="151">
        <v>43555</v>
      </c>
    </row>
    <row r="68" spans="1:11" ht="90">
      <c r="A68" s="6" t="s">
        <v>14</v>
      </c>
      <c r="B68" s="4" t="s">
        <v>238</v>
      </c>
      <c r="C68" s="4" t="s">
        <v>242</v>
      </c>
      <c r="D68" s="3" t="s">
        <v>106</v>
      </c>
      <c r="E68" s="4" t="s">
        <v>318</v>
      </c>
      <c r="F68" s="4" t="s">
        <v>522</v>
      </c>
      <c r="G68" s="5" t="s">
        <v>627</v>
      </c>
      <c r="H68" s="5" t="s">
        <v>640</v>
      </c>
      <c r="I68" s="7" t="s">
        <v>663</v>
      </c>
      <c r="J68" s="65" t="e">
        <f>J67*100/'Matrix datapoints - Direc'!#REF!</f>
        <v>#REF!</v>
      </c>
      <c r="K68" s="151">
        <v>43555</v>
      </c>
    </row>
    <row r="69" spans="1:11" ht="60">
      <c r="A69" s="6" t="s">
        <v>14</v>
      </c>
      <c r="B69" s="4" t="s">
        <v>238</v>
      </c>
      <c r="C69" s="4" t="s">
        <v>242</v>
      </c>
      <c r="D69" s="3" t="s">
        <v>107</v>
      </c>
      <c r="E69" s="4" t="s">
        <v>319</v>
      </c>
      <c r="F69" s="4" t="s">
        <v>523</v>
      </c>
      <c r="G69" s="5" t="s">
        <v>624</v>
      </c>
      <c r="H69" s="5" t="s">
        <v>639</v>
      </c>
      <c r="I69" s="7" t="s">
        <v>663</v>
      </c>
      <c r="J69" s="65">
        <f>COUNTIF('Matrix datapoints - Direc'!J41:Y41, "Y")</f>
        <v>2</v>
      </c>
      <c r="K69" s="151">
        <v>43555</v>
      </c>
    </row>
    <row r="70" spans="1:11" ht="90">
      <c r="A70" s="6" t="s">
        <v>14</v>
      </c>
      <c r="B70" s="4" t="s">
        <v>238</v>
      </c>
      <c r="C70" s="4" t="s">
        <v>242</v>
      </c>
      <c r="D70" s="3" t="s">
        <v>108</v>
      </c>
      <c r="E70" s="4" t="s">
        <v>320</v>
      </c>
      <c r="F70" s="4" t="s">
        <v>524</v>
      </c>
      <c r="G70" s="5" t="s">
        <v>627</v>
      </c>
      <c r="H70" s="5" t="s">
        <v>640</v>
      </c>
      <c r="I70" s="7" t="s">
        <v>663</v>
      </c>
      <c r="J70" s="65" t="e">
        <f>J69*100/'Matrix datapoints - Direc'!#REF!</f>
        <v>#REF!</v>
      </c>
      <c r="K70" s="151">
        <v>43555</v>
      </c>
    </row>
    <row r="71" spans="1:11" ht="60">
      <c r="A71" s="6" t="s">
        <v>14</v>
      </c>
      <c r="B71" s="4" t="s">
        <v>238</v>
      </c>
      <c r="C71" s="4" t="s">
        <v>242</v>
      </c>
      <c r="D71" s="3" t="s">
        <v>109</v>
      </c>
      <c r="E71" s="4" t="s">
        <v>321</v>
      </c>
      <c r="F71" s="4" t="s">
        <v>525</v>
      </c>
      <c r="G71" s="5" t="s">
        <v>624</v>
      </c>
      <c r="H71" s="5" t="s">
        <v>630</v>
      </c>
      <c r="I71" s="7" t="s">
        <v>663</v>
      </c>
      <c r="J71" s="65" t="e">
        <f>SUM('Matrix datapoints - Direc'!J38:Y38)/'Matrix datapoints - Direc'!#REF!</f>
        <v>#REF!</v>
      </c>
      <c r="K71" s="151">
        <v>43555</v>
      </c>
    </row>
    <row r="72" spans="1:11" ht="75">
      <c r="A72" s="6" t="s">
        <v>14</v>
      </c>
      <c r="B72" s="4" t="s">
        <v>240</v>
      </c>
      <c r="C72" s="4" t="s">
        <v>242</v>
      </c>
      <c r="D72" s="3" t="s">
        <v>179</v>
      </c>
      <c r="E72" s="4" t="s">
        <v>386</v>
      </c>
      <c r="F72" s="4" t="s">
        <v>587</v>
      </c>
      <c r="G72" s="7" t="s">
        <v>624</v>
      </c>
      <c r="H72" s="5" t="s">
        <v>645</v>
      </c>
      <c r="I72" s="7" t="s">
        <v>663</v>
      </c>
      <c r="J72" s="65">
        <f>SUM('Matrix datapoints - KMP'!J20:Q20)</f>
        <v>63642000</v>
      </c>
      <c r="K72" s="151">
        <v>43555</v>
      </c>
    </row>
    <row r="73" spans="1:11" ht="150">
      <c r="A73" s="6" t="s">
        <v>14</v>
      </c>
      <c r="B73" s="4" t="s">
        <v>240</v>
      </c>
      <c r="C73" s="4" t="s">
        <v>242</v>
      </c>
      <c r="D73" s="3" t="s">
        <v>181</v>
      </c>
      <c r="E73" s="4" t="s">
        <v>388</v>
      </c>
      <c r="F73" s="4" t="s">
        <v>589</v>
      </c>
      <c r="G73" s="7" t="s">
        <v>624</v>
      </c>
      <c r="H73" s="5" t="s">
        <v>645</v>
      </c>
      <c r="I73" s="7" t="s">
        <v>663</v>
      </c>
      <c r="J73" s="65">
        <f>SUM('Matrix datapoints - KMP'!J21:Q21)</f>
        <v>0</v>
      </c>
      <c r="K73" s="151">
        <v>43555</v>
      </c>
    </row>
    <row r="74" spans="1:11" ht="75">
      <c r="A74" s="6" t="s">
        <v>14</v>
      </c>
      <c r="B74" s="4" t="s">
        <v>240</v>
      </c>
      <c r="C74" s="4" t="s">
        <v>242</v>
      </c>
      <c r="D74" s="3" t="s">
        <v>183</v>
      </c>
      <c r="E74" s="4" t="s">
        <v>390</v>
      </c>
      <c r="F74" s="4" t="s">
        <v>591</v>
      </c>
      <c r="G74" s="5" t="s">
        <v>624</v>
      </c>
      <c r="H74" s="5" t="s">
        <v>645</v>
      </c>
      <c r="I74" s="7" t="s">
        <v>663</v>
      </c>
      <c r="J74" s="65">
        <f>SUM('Matrix datapoints - KMP'!J22:Q22)</f>
        <v>6072000</v>
      </c>
      <c r="K74" s="151">
        <v>43555</v>
      </c>
    </row>
    <row r="75" spans="1:11" ht="75">
      <c r="A75" s="6" t="s">
        <v>14</v>
      </c>
      <c r="B75" s="4" t="s">
        <v>240</v>
      </c>
      <c r="C75" s="4" t="s">
        <v>242</v>
      </c>
      <c r="D75" s="3" t="s">
        <v>185</v>
      </c>
      <c r="E75" s="4" t="s">
        <v>392</v>
      </c>
      <c r="F75" s="4" t="s">
        <v>593</v>
      </c>
      <c r="G75" s="5" t="s">
        <v>624</v>
      </c>
      <c r="H75" s="5" t="s">
        <v>645</v>
      </c>
      <c r="I75" s="7" t="s">
        <v>663</v>
      </c>
      <c r="J75" s="65">
        <f>SUM('Matrix datapoints - KMP'!J24:Q24)</f>
        <v>0</v>
      </c>
      <c r="K75" s="151">
        <v>43555</v>
      </c>
    </row>
    <row r="76" spans="1:11" ht="60">
      <c r="A76" s="6" t="s">
        <v>14</v>
      </c>
      <c r="B76" s="4" t="s">
        <v>240</v>
      </c>
      <c r="C76" s="4" t="s">
        <v>242</v>
      </c>
      <c r="D76" s="3" t="s">
        <v>187</v>
      </c>
      <c r="E76" s="4" t="s">
        <v>394</v>
      </c>
      <c r="F76" s="4" t="s">
        <v>595</v>
      </c>
      <c r="G76" s="5" t="s">
        <v>624</v>
      </c>
      <c r="H76" s="5" t="s">
        <v>645</v>
      </c>
      <c r="I76" s="7" t="s">
        <v>663</v>
      </c>
      <c r="J76" s="65">
        <f>SUM('Matrix datapoints - KMP'!J23:Q23)</f>
        <v>71800000</v>
      </c>
      <c r="K76" s="151">
        <v>43555</v>
      </c>
    </row>
    <row r="77" spans="1:11" ht="75">
      <c r="A77" s="6" t="s">
        <v>14</v>
      </c>
      <c r="B77" s="4" t="s">
        <v>241</v>
      </c>
      <c r="C77" s="4" t="s">
        <v>242</v>
      </c>
      <c r="D77" s="3" t="s">
        <v>197</v>
      </c>
      <c r="E77" s="4" t="s">
        <v>404</v>
      </c>
      <c r="F77" s="4" t="s">
        <v>599</v>
      </c>
      <c r="G77" s="5" t="s">
        <v>624</v>
      </c>
      <c r="H77" s="5" t="s">
        <v>636</v>
      </c>
      <c r="I77" s="7" t="s">
        <v>663</v>
      </c>
      <c r="J77" s="91">
        <f>SUM('Matrix datapoints - KMP'!J18:Q18)</f>
        <v>7830</v>
      </c>
      <c r="K77" s="151">
        <v>43555</v>
      </c>
    </row>
    <row r="78" spans="1:11" ht="45">
      <c r="A78" s="6" t="s">
        <v>14</v>
      </c>
      <c r="B78" s="4" t="s">
        <v>241</v>
      </c>
      <c r="C78" s="4" t="s">
        <v>242</v>
      </c>
      <c r="D78" s="3" t="s">
        <v>199</v>
      </c>
      <c r="E78" s="4" t="s">
        <v>406</v>
      </c>
      <c r="F78" s="4" t="s">
        <v>406</v>
      </c>
      <c r="G78" s="5" t="s">
        <v>624</v>
      </c>
      <c r="H78" s="5" t="s">
        <v>639</v>
      </c>
      <c r="I78" s="7" t="s">
        <v>663</v>
      </c>
      <c r="J78" s="65" t="e">
        <f>'Matrix datapoints - KMP'!#REF!</f>
        <v>#REF!</v>
      </c>
      <c r="K78" s="151">
        <v>43555</v>
      </c>
    </row>
    <row r="79" spans="1:11" ht="135">
      <c r="A79" s="6" t="s">
        <v>14</v>
      </c>
      <c r="B79" s="4" t="s">
        <v>241</v>
      </c>
      <c r="C79" s="4" t="s">
        <v>242</v>
      </c>
      <c r="D79" s="3" t="s">
        <v>200</v>
      </c>
      <c r="E79" s="4" t="s">
        <v>407</v>
      </c>
      <c r="F79" s="4" t="s">
        <v>601</v>
      </c>
      <c r="G79" s="5" t="s">
        <v>624</v>
      </c>
      <c r="H79" s="5" t="s">
        <v>639</v>
      </c>
      <c r="I79" s="7" t="s">
        <v>663</v>
      </c>
      <c r="J79" s="2">
        <f>COUNTIF('Matrix datapoints - KMP'!J17:Q17, "F")</f>
        <v>0</v>
      </c>
      <c r="K79" s="151">
        <v>43555</v>
      </c>
    </row>
    <row r="80" spans="1:11" ht="195">
      <c r="A80" s="6" t="s">
        <v>14</v>
      </c>
      <c r="B80" s="4" t="s">
        <v>241</v>
      </c>
      <c r="C80" s="4" t="s">
        <v>242</v>
      </c>
      <c r="D80" s="3" t="s">
        <v>201</v>
      </c>
      <c r="E80" s="4" t="s">
        <v>408</v>
      </c>
      <c r="F80" s="4" t="s">
        <v>602</v>
      </c>
      <c r="G80" s="5" t="s">
        <v>627</v>
      </c>
      <c r="H80" s="5" t="s">
        <v>640</v>
      </c>
      <c r="I80" s="7" t="s">
        <v>663</v>
      </c>
      <c r="J80" s="65" t="e">
        <f>J79*100/'Matrix datapoints - KMP'!#REF!</f>
        <v>#REF!</v>
      </c>
      <c r="K80" s="151">
        <v>43555</v>
      </c>
    </row>
    <row r="81" spans="1:11" ht="60">
      <c r="A81" s="6" t="s">
        <v>14</v>
      </c>
      <c r="B81" s="4" t="s">
        <v>241</v>
      </c>
      <c r="C81" s="4" t="s">
        <v>242</v>
      </c>
      <c r="D81" s="3" t="s">
        <v>202</v>
      </c>
      <c r="E81" s="4" t="s">
        <v>409</v>
      </c>
      <c r="F81" s="4" t="s">
        <v>409</v>
      </c>
      <c r="G81" s="5" t="s">
        <v>624</v>
      </c>
      <c r="H81" s="5" t="s">
        <v>630</v>
      </c>
      <c r="I81" s="7" t="s">
        <v>663</v>
      </c>
      <c r="J81" s="2" t="e">
        <f>SUM('Matrix datapoints - KMP'!J16:Q16/'Matrix datapoints - KMP'!#REF!)</f>
        <v>#REF!</v>
      </c>
      <c r="K81" s="151">
        <v>43555</v>
      </c>
    </row>
  </sheetData>
  <sheetProtection selectLockedCells="1" selectUnlockedCells="1"/>
  <phoneticPr fontId="1" type="noConversion"/>
  <conditionalFormatting sqref="D2:D41">
    <cfRule type="duplicateValues" dxfId="7" priority="242"/>
    <cfRule type="duplicateValues" dxfId="6" priority="243"/>
  </conditionalFormatting>
  <conditionalFormatting sqref="E2:E41">
    <cfRule type="duplicateValues" dxfId="5" priority="246"/>
  </conditionalFormatting>
  <conditionalFormatting sqref="F2:F41">
    <cfRule type="duplicateValues" dxfId="4" priority="248"/>
  </conditionalFormatting>
  <conditionalFormatting sqref="D42:D81">
    <cfRule type="duplicateValues" dxfId="3" priority="249"/>
    <cfRule type="duplicateValues" dxfId="2" priority="250"/>
  </conditionalFormatting>
  <conditionalFormatting sqref="F42:F81">
    <cfRule type="duplicateValues" dxfId="1" priority="253"/>
  </conditionalFormatting>
  <conditionalFormatting sqref="E42:E81">
    <cfRule type="duplicateValues" dxfId="0" priority="255"/>
  </conditionalFormatting>
  <dataValidations count="3">
    <dataValidation type="decimal" operator="greaterThanOrEqual" allowBlank="1" showInputMessage="1" showErrorMessage="1" sqref="J2 J9 J11 J26:J27 J13 J15 J17 J19 J21 J38:J39 J29">
      <formula1>0</formula1>
    </dataValidation>
    <dataValidation type="decimal" operator="greaterThanOrEqual" allowBlank="1" showInputMessage="1" showErrorMessage="1" prompt="In millions" sqref="J3:J8 J23 J32:J37">
      <formula1>0</formula1>
    </dataValidation>
    <dataValidation type="date" showInputMessage="1" showErrorMessage="1" sqref="D1:D1048576">
      <formula1>1</formula1>
      <formula2>43831</formula2>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9"/>
  <sheetViews>
    <sheetView zoomScale="85" zoomScaleNormal="85" workbookViewId="0">
      <selection sqref="A1:XFD1"/>
    </sheetView>
  </sheetViews>
  <sheetFormatPr defaultColWidth="10.75" defaultRowHeight="15.75"/>
  <cols>
    <col min="1" max="1" width="27.75" style="2" customWidth="1"/>
    <col min="2" max="2" width="26.75" style="2" customWidth="1"/>
    <col min="3" max="3" width="17.75" style="2" customWidth="1"/>
    <col min="4" max="4" width="20.25" style="2" customWidth="1"/>
    <col min="5" max="5" width="21.5" style="2" customWidth="1"/>
    <col min="6" max="6" width="7.75" style="2" customWidth="1"/>
    <col min="7" max="7" width="14.75" style="2" customWidth="1"/>
    <col min="8" max="8" width="10.75" style="2" customWidth="1"/>
    <col min="9" max="10" width="20.5" style="2" customWidth="1"/>
    <col min="11" max="11" width="24.25" style="74" customWidth="1"/>
    <col min="12" max="12" width="39.75" style="2" customWidth="1"/>
    <col min="13" max="14" width="35" style="2" customWidth="1"/>
    <col min="15" max="15" width="20.75" style="2" customWidth="1"/>
    <col min="16" max="16" width="21.75" style="2" customWidth="1"/>
    <col min="17" max="17" width="23.5" style="2" customWidth="1"/>
    <col min="18" max="16384" width="10.75" style="2"/>
  </cols>
  <sheetData>
    <row r="1" spans="1:17" s="12" customFormat="1">
      <c r="A1" s="12" t="s">
        <v>4</v>
      </c>
      <c r="B1" s="12" t="s">
        <v>6</v>
      </c>
      <c r="C1" s="12" t="s">
        <v>5</v>
      </c>
      <c r="D1" s="12" t="s">
        <v>1</v>
      </c>
      <c r="E1" s="12" t="s">
        <v>653</v>
      </c>
      <c r="F1" s="12" t="s">
        <v>8</v>
      </c>
      <c r="G1" s="12" t="s">
        <v>9</v>
      </c>
      <c r="H1" s="12" t="s">
        <v>661</v>
      </c>
      <c r="I1" s="12" t="s">
        <v>652</v>
      </c>
      <c r="J1" s="12" t="s">
        <v>921</v>
      </c>
      <c r="K1" s="75" t="s">
        <v>886</v>
      </c>
      <c r="L1" s="60" t="s">
        <v>887</v>
      </c>
      <c r="M1" s="60" t="s">
        <v>888</v>
      </c>
      <c r="N1" s="60" t="s">
        <v>889</v>
      </c>
      <c r="O1" s="57" t="s">
        <v>890</v>
      </c>
      <c r="P1" s="57" t="s">
        <v>891</v>
      </c>
      <c r="Q1" s="57" t="s">
        <v>892</v>
      </c>
    </row>
    <row r="2" spans="1:17" ht="45" customHeight="1">
      <c r="A2" s="34" t="s">
        <v>14</v>
      </c>
      <c r="B2" s="34" t="s">
        <v>235</v>
      </c>
      <c r="C2" s="33" t="s">
        <v>35</v>
      </c>
      <c r="D2" s="34" t="s">
        <v>262</v>
      </c>
      <c r="E2" s="34" t="s">
        <v>455</v>
      </c>
      <c r="F2" s="21" t="s">
        <v>632</v>
      </c>
      <c r="G2" s="34" t="s">
        <v>643</v>
      </c>
      <c r="H2" s="21" t="s">
        <v>662</v>
      </c>
      <c r="I2" s="149" t="e">
        <f>IF(OR(ISBLANK('Standalone datapoints'!#REF!),ISBLANK('Data derived from matrix DP'!J3)),"NA",IF('Data derived from matrix DP'!J3&lt;&gt;0,'Data derived from matrix DP'!J3/'Standalone datapoints'!#REF!, "NA"))</f>
        <v>#REF!</v>
      </c>
      <c r="J2" s="148">
        <v>43921</v>
      </c>
      <c r="K2" s="76"/>
      <c r="L2" s="47"/>
      <c r="M2" s="47"/>
      <c r="N2" s="47"/>
      <c r="O2" s="70"/>
      <c r="P2" s="70"/>
      <c r="Q2" s="70"/>
    </row>
    <row r="3" spans="1:17" ht="60">
      <c r="A3" s="34" t="s">
        <v>14</v>
      </c>
      <c r="B3" s="34" t="s">
        <v>235</v>
      </c>
      <c r="C3" s="33" t="s">
        <v>37</v>
      </c>
      <c r="D3" s="34" t="s">
        <v>264</v>
      </c>
      <c r="E3" s="34" t="s">
        <v>457</v>
      </c>
      <c r="F3" s="21" t="s">
        <v>632</v>
      </c>
      <c r="G3" s="34" t="s">
        <v>643</v>
      </c>
      <c r="H3" s="21" t="s">
        <v>662</v>
      </c>
      <c r="I3" s="149" t="str">
        <f>IF(OR(ISBLANK('Standalone datapoints'!#REF!),ISBLANK('Data derived from matrix DP'!J4)),"NA",IF('Data derived from matrix DP'!J4&lt;&gt;0,'Data derived from matrix DP'!J4/'Standalone datapoints'!#REF!, "NA"))</f>
        <v>NA</v>
      </c>
      <c r="J3" s="148">
        <v>43921</v>
      </c>
      <c r="K3" s="76"/>
      <c r="L3" s="47"/>
      <c r="M3" s="47"/>
      <c r="N3" s="47"/>
      <c r="O3" s="70"/>
    </row>
    <row r="4" spans="1:17" ht="60">
      <c r="A4" s="34" t="s">
        <v>14</v>
      </c>
      <c r="B4" s="34" t="s">
        <v>235</v>
      </c>
      <c r="C4" s="33" t="s">
        <v>39</v>
      </c>
      <c r="D4" s="34" t="s">
        <v>266</v>
      </c>
      <c r="E4" s="34" t="s">
        <v>459</v>
      </c>
      <c r="F4" s="21" t="s">
        <v>632</v>
      </c>
      <c r="G4" s="34" t="s">
        <v>643</v>
      </c>
      <c r="H4" s="21" t="s">
        <v>662</v>
      </c>
      <c r="I4" s="149" t="e">
        <f>IF(OR(ISBLANK('Standalone datapoints'!#REF!),ISBLANK('Data derived from matrix DP'!J5)),"NA",IF('Data derived from matrix DP'!J5&lt;&gt;0,'Data derived from matrix DP'!J5/'Standalone datapoints'!#REF!, "NA"))</f>
        <v>#REF!</v>
      </c>
      <c r="J4" s="148">
        <v>43921</v>
      </c>
      <c r="K4" s="76"/>
      <c r="L4" s="47"/>
      <c r="M4" s="47"/>
      <c r="N4" s="47"/>
      <c r="O4" s="70"/>
    </row>
    <row r="5" spans="1:17" ht="45" customHeight="1">
      <c r="A5" s="34" t="s">
        <v>14</v>
      </c>
      <c r="B5" s="34" t="s">
        <v>235</v>
      </c>
      <c r="C5" s="33" t="s">
        <v>41</v>
      </c>
      <c r="D5" s="34" t="s">
        <v>268</v>
      </c>
      <c r="E5" s="34" t="s">
        <v>461</v>
      </c>
      <c r="F5" s="21" t="s">
        <v>632</v>
      </c>
      <c r="G5" s="34" t="s">
        <v>643</v>
      </c>
      <c r="H5" s="21" t="s">
        <v>662</v>
      </c>
      <c r="I5" s="149" t="str">
        <f>IF(OR(ISBLANK('Standalone datapoints'!#REF!),ISBLANK('Data derived from matrix DP'!J6)),"NA",IF('Data derived from matrix DP'!J6&lt;&gt;0,'Data derived from matrix DP'!J6/'Standalone datapoints'!#REF!, "NA"))</f>
        <v>NA</v>
      </c>
      <c r="J5" s="148">
        <v>43921</v>
      </c>
      <c r="K5" s="76"/>
      <c r="L5" s="47"/>
      <c r="M5" s="47"/>
      <c r="N5" s="47"/>
      <c r="O5" s="70"/>
    </row>
    <row r="6" spans="1:17" ht="60">
      <c r="A6" s="34" t="s">
        <v>14</v>
      </c>
      <c r="B6" s="34" t="s">
        <v>235</v>
      </c>
      <c r="C6" s="33" t="s">
        <v>43</v>
      </c>
      <c r="D6" s="34" t="s">
        <v>270</v>
      </c>
      <c r="E6" s="34" t="s">
        <v>463</v>
      </c>
      <c r="F6" s="21" t="s">
        <v>632</v>
      </c>
      <c r="G6" s="34" t="s">
        <v>643</v>
      </c>
      <c r="H6" s="21" t="s">
        <v>662</v>
      </c>
      <c r="I6" s="149" t="str">
        <f>IF(OR(ISBLANK('Standalone datapoints'!#REF!),ISBLANK('Data derived from matrix DP'!J7)),"NA",IF('Data derived from matrix DP'!J7&lt;&gt;0,'Data derived from matrix DP'!J7/'Standalone datapoints'!#REF!, "NA"))</f>
        <v>NA</v>
      </c>
      <c r="J6" s="148">
        <v>43921</v>
      </c>
      <c r="K6" s="76"/>
      <c r="L6" s="47"/>
      <c r="M6" s="47"/>
      <c r="N6" s="47"/>
      <c r="O6" s="70"/>
    </row>
    <row r="7" spans="1:17" ht="60">
      <c r="A7" s="34" t="s">
        <v>14</v>
      </c>
      <c r="B7" s="34" t="s">
        <v>235</v>
      </c>
      <c r="C7" s="33" t="s">
        <v>45</v>
      </c>
      <c r="D7" s="34" t="s">
        <v>272</v>
      </c>
      <c r="E7" s="34" t="s">
        <v>465</v>
      </c>
      <c r="F7" s="21" t="s">
        <v>632</v>
      </c>
      <c r="G7" s="34" t="s">
        <v>643</v>
      </c>
      <c r="H7" s="21" t="s">
        <v>662</v>
      </c>
      <c r="I7" s="149" t="e">
        <f>IF(OR(ISBLANK('Standalone datapoints'!#REF!),ISBLANK('Data derived from matrix DP'!J8)),"NA",IF('Data derived from matrix DP'!J8&lt;&gt;0,'Data derived from matrix DP'!J8/'Standalone datapoints'!#REF!, "NA"))</f>
        <v>#REF!</v>
      </c>
      <c r="J7" s="148">
        <v>43921</v>
      </c>
      <c r="K7" s="76"/>
      <c r="L7" s="47"/>
      <c r="M7" s="47"/>
      <c r="N7" s="47"/>
      <c r="O7" s="70"/>
    </row>
    <row r="8" spans="1:17" ht="45">
      <c r="A8" s="34" t="s">
        <v>14</v>
      </c>
      <c r="B8" s="34" t="s">
        <v>240</v>
      </c>
      <c r="C8" s="33" t="s">
        <v>170</v>
      </c>
      <c r="D8" s="34" t="s">
        <v>380</v>
      </c>
      <c r="E8" s="34" t="s">
        <v>582</v>
      </c>
      <c r="F8" s="21" t="s">
        <v>632</v>
      </c>
      <c r="G8" s="34" t="s">
        <v>644</v>
      </c>
      <c r="H8" s="21" t="s">
        <v>662</v>
      </c>
      <c r="I8" s="31">
        <f>IF(OR(ISBLANK('Standalone datapoints'!I91),ISBLANK('Standalone datapoints'!I92)),"NA",IF('Standalone datapoints'!I92&gt;0,'Standalone datapoints'!I91/'Standalone datapoints'!I92, "NA"))</f>
        <v>0.29933059384941674</v>
      </c>
      <c r="J8" s="148">
        <v>43921</v>
      </c>
      <c r="K8" s="76"/>
      <c r="L8" s="47"/>
      <c r="M8" s="47"/>
      <c r="N8" s="47"/>
      <c r="O8" s="70"/>
    </row>
    <row r="9" spans="1:17" ht="60">
      <c r="A9" s="34" t="s">
        <v>14</v>
      </c>
      <c r="B9" s="41" t="s">
        <v>240</v>
      </c>
      <c r="C9" s="33" t="s">
        <v>177</v>
      </c>
      <c r="D9" s="34" t="s">
        <v>385</v>
      </c>
      <c r="E9" s="34" t="s">
        <v>586</v>
      </c>
      <c r="F9" s="21" t="s">
        <v>632</v>
      </c>
      <c r="G9" s="34" t="s">
        <v>643</v>
      </c>
      <c r="H9" s="21" t="s">
        <v>662</v>
      </c>
      <c r="I9" s="152" t="e">
        <f>IF(OR(ISBLANK('Standalone datapoints'!I92),ISBLANK('Standalone datapoints'!#REF!)),"NA",IF('Standalone datapoints'!I92&gt;0, 'Standalone datapoints'!I92/'Standalone datapoints'!#REF!, "NA"))</f>
        <v>#REF!</v>
      </c>
      <c r="J9" s="148">
        <v>43921</v>
      </c>
      <c r="K9" s="76"/>
      <c r="L9" s="47"/>
      <c r="M9" s="47"/>
      <c r="N9" s="47"/>
      <c r="O9" s="70"/>
    </row>
    <row r="10" spans="1:17" ht="45">
      <c r="A10" s="34" t="s">
        <v>14</v>
      </c>
      <c r="B10" s="34" t="s">
        <v>240</v>
      </c>
      <c r="C10" s="33" t="s">
        <v>178</v>
      </c>
      <c r="D10" s="34" t="s">
        <v>1123</v>
      </c>
      <c r="E10" s="34" t="s">
        <v>1123</v>
      </c>
      <c r="F10" s="34" t="s">
        <v>632</v>
      </c>
      <c r="G10" s="34" t="s">
        <v>632</v>
      </c>
      <c r="H10" s="21" t="s">
        <v>662</v>
      </c>
      <c r="I10" s="149">
        <f>IF(OR(ISBLANK('Standalone datapoints'!I95),ISBLANK('Standalone datapoints'!I98)),"NA",IF(AND('Standalone datapoints'!I95&lt;&gt;0,'Standalone datapoints'!I98&lt;&gt;0),'Standalone datapoints'!I98/'Standalone datapoints'!I95,"NA"))</f>
        <v>0.87261591404596273</v>
      </c>
      <c r="J10" s="148">
        <v>43921</v>
      </c>
      <c r="K10" s="76"/>
      <c r="L10" s="47"/>
      <c r="M10" s="47"/>
      <c r="N10" s="47"/>
      <c r="O10" s="70"/>
    </row>
    <row r="11" spans="1:17" ht="90">
      <c r="A11" s="34" t="s">
        <v>14</v>
      </c>
      <c r="B11" s="34" t="s">
        <v>240</v>
      </c>
      <c r="C11" s="33" t="s">
        <v>180</v>
      </c>
      <c r="D11" s="34" t="s">
        <v>387</v>
      </c>
      <c r="E11" s="34" t="s">
        <v>588</v>
      </c>
      <c r="F11" s="21" t="s">
        <v>632</v>
      </c>
      <c r="G11" s="34" t="s">
        <v>643</v>
      </c>
      <c r="H11" s="21" t="s">
        <v>662</v>
      </c>
      <c r="I11" s="149" t="e">
        <f>IF(OR(ISBLANK('Data derived from matrix DP'!J32),ISBLANK('Standalone datapoints'!#REF!)),"NA",IF('Data derived from matrix DP'!J32&lt;&gt;0,'Data derived from matrix DP'!J32/'Standalone datapoints'!#REF!, "NA"))</f>
        <v>#REF!</v>
      </c>
      <c r="J11" s="148">
        <v>43921</v>
      </c>
      <c r="K11" s="76"/>
      <c r="L11" s="47"/>
      <c r="M11" s="47"/>
      <c r="N11" s="47"/>
      <c r="O11" s="70"/>
    </row>
    <row r="12" spans="1:17" ht="90">
      <c r="A12" s="34" t="s">
        <v>14</v>
      </c>
      <c r="B12" s="34" t="s">
        <v>240</v>
      </c>
      <c r="C12" s="33" t="s">
        <v>182</v>
      </c>
      <c r="D12" s="34" t="s">
        <v>389</v>
      </c>
      <c r="E12" s="34" t="s">
        <v>590</v>
      </c>
      <c r="F12" s="21" t="s">
        <v>632</v>
      </c>
      <c r="G12" s="34" t="s">
        <v>643</v>
      </c>
      <c r="H12" s="21" t="s">
        <v>662</v>
      </c>
      <c r="I12" s="149" t="str">
        <f>IF(OR(ISBLANK('Data derived from matrix DP'!J33),ISBLANK('Standalone datapoints'!#REF!)),"NA",IF('Data derived from matrix DP'!J33&lt;&gt;0,'Data derived from matrix DP'!J33/'Standalone datapoints'!#REF!, "NA"))</f>
        <v>NA</v>
      </c>
      <c r="J12" s="148">
        <v>43921</v>
      </c>
      <c r="K12" s="76"/>
      <c r="L12" s="47"/>
      <c r="M12" s="47"/>
      <c r="N12" s="47"/>
      <c r="O12" s="70"/>
    </row>
    <row r="13" spans="1:17" ht="75">
      <c r="A13" s="34" t="s">
        <v>14</v>
      </c>
      <c r="B13" s="34" t="s">
        <v>240</v>
      </c>
      <c r="C13" s="33" t="s">
        <v>184</v>
      </c>
      <c r="D13" s="34" t="s">
        <v>391</v>
      </c>
      <c r="E13" s="34" t="s">
        <v>592</v>
      </c>
      <c r="F13" s="21" t="s">
        <v>632</v>
      </c>
      <c r="G13" s="34" t="s">
        <v>643</v>
      </c>
      <c r="H13" s="21" t="s">
        <v>662</v>
      </c>
      <c r="I13" s="149" t="e">
        <f>IF(OR(ISBLANK('Data derived from matrix DP'!J34),ISBLANK('Standalone datapoints'!#REF!)),"NA",IF('Data derived from matrix DP'!J34&lt;&gt;0,'Data derived from matrix DP'!J34/'Standalone datapoints'!#REF!, "NA"))</f>
        <v>#REF!</v>
      </c>
      <c r="J13" s="148">
        <v>43921</v>
      </c>
      <c r="K13" s="76"/>
      <c r="L13" s="47"/>
      <c r="M13" s="47"/>
      <c r="N13" s="47"/>
      <c r="O13" s="70"/>
    </row>
    <row r="14" spans="1:17" ht="90">
      <c r="A14" s="34" t="s">
        <v>14</v>
      </c>
      <c r="B14" s="34" t="s">
        <v>240</v>
      </c>
      <c r="C14" s="33" t="s">
        <v>186</v>
      </c>
      <c r="D14" s="34" t="s">
        <v>393</v>
      </c>
      <c r="E14" s="34" t="s">
        <v>594</v>
      </c>
      <c r="F14" s="21" t="s">
        <v>632</v>
      </c>
      <c r="G14" s="34" t="s">
        <v>643</v>
      </c>
      <c r="H14" s="21" t="s">
        <v>662</v>
      </c>
      <c r="I14" s="149" t="str">
        <f>IF(OR(ISBLANK('Data derived from matrix DP'!J35),ISBLANK('Standalone datapoints'!#REF!)),"NA",IF('Data derived from matrix DP'!J35&lt;&gt;0,'Data derived from matrix DP'!J35/'Standalone datapoints'!#REF!, "NA"))</f>
        <v>NA</v>
      </c>
      <c r="J14" s="148">
        <v>43921</v>
      </c>
      <c r="K14" s="76"/>
      <c r="L14" s="47"/>
      <c r="M14" s="47"/>
      <c r="N14" s="47"/>
      <c r="O14" s="70"/>
    </row>
    <row r="15" spans="1:17" ht="75">
      <c r="A15" s="34" t="s">
        <v>14</v>
      </c>
      <c r="B15" s="34" t="s">
        <v>240</v>
      </c>
      <c r="C15" s="33" t="s">
        <v>188</v>
      </c>
      <c r="D15" s="34" t="s">
        <v>395</v>
      </c>
      <c r="E15" s="34" t="s">
        <v>596</v>
      </c>
      <c r="F15" s="21" t="s">
        <v>632</v>
      </c>
      <c r="G15" s="34" t="s">
        <v>643</v>
      </c>
      <c r="H15" s="21" t="s">
        <v>662</v>
      </c>
      <c r="I15" s="149" t="e">
        <f>IF(OR(ISBLANK('Data derived from matrix DP'!J36),ISBLANK('Standalone datapoints'!#REF!)),"NA",IF('Data derived from matrix DP'!J36&lt;&gt;0,'Data derived from matrix DP'!J36/'Standalone datapoints'!#REF!, "NA"))</f>
        <v>#REF!</v>
      </c>
      <c r="J15" s="148">
        <v>43921</v>
      </c>
      <c r="K15" s="76"/>
      <c r="L15" s="47"/>
      <c r="M15" s="47"/>
      <c r="N15" s="47"/>
      <c r="O15" s="70"/>
    </row>
    <row r="16" spans="1:17" ht="60">
      <c r="A16" s="34" t="s">
        <v>14</v>
      </c>
      <c r="B16" s="34" t="s">
        <v>235</v>
      </c>
      <c r="C16" s="33" t="s">
        <v>35</v>
      </c>
      <c r="D16" s="34" t="s">
        <v>262</v>
      </c>
      <c r="E16" s="34" t="s">
        <v>455</v>
      </c>
      <c r="F16" s="21" t="s">
        <v>632</v>
      </c>
      <c r="G16" s="34" t="s">
        <v>643</v>
      </c>
      <c r="H16" s="21" t="s">
        <v>663</v>
      </c>
      <c r="I16" s="149" t="e">
        <f>IF(OR(ISBLANK('Standalone datapoints'!#REF!),ISBLANK('Data derived from matrix DP'!J43)),"NA",IF('Data derived from matrix DP'!J43&lt;&gt;"NA",'Data derived from matrix DP'!J43/'Standalone datapoints'!#REF!))</f>
        <v>#REF!</v>
      </c>
      <c r="J16" s="148">
        <v>43555</v>
      </c>
      <c r="K16" s="76"/>
      <c r="L16" s="47"/>
      <c r="M16" s="47"/>
      <c r="N16" s="47"/>
      <c r="O16" s="70"/>
    </row>
    <row r="17" spans="1:15" ht="60">
      <c r="A17" s="34" t="s">
        <v>14</v>
      </c>
      <c r="B17" s="34" t="s">
        <v>235</v>
      </c>
      <c r="C17" s="33" t="s">
        <v>37</v>
      </c>
      <c r="D17" s="34" t="s">
        <v>264</v>
      </c>
      <c r="E17" s="34" t="s">
        <v>457</v>
      </c>
      <c r="F17" s="21" t="s">
        <v>632</v>
      </c>
      <c r="G17" s="34" t="s">
        <v>643</v>
      </c>
      <c r="H17" s="21" t="s">
        <v>663</v>
      </c>
      <c r="I17" s="149" t="str">
        <f>IF(OR(ISBLANK('Standalone datapoints'!#REF!),ISBLANK('Data derived from matrix DP'!J44)),"NA",IF('Data derived from matrix DP'!J44&lt;&gt;0,'Data derived from matrix DP'!J44/'Standalone datapoints'!#REF!, "NA"))</f>
        <v>NA</v>
      </c>
      <c r="J17" s="148">
        <v>43555</v>
      </c>
      <c r="K17" s="76"/>
      <c r="L17" s="47"/>
      <c r="M17"/>
      <c r="N17"/>
      <c r="O17" s="70"/>
    </row>
    <row r="18" spans="1:15" ht="60">
      <c r="A18" s="34" t="s">
        <v>14</v>
      </c>
      <c r="B18" s="34" t="s">
        <v>235</v>
      </c>
      <c r="C18" s="33" t="s">
        <v>39</v>
      </c>
      <c r="D18" s="34" t="s">
        <v>266</v>
      </c>
      <c r="E18" s="34" t="s">
        <v>459</v>
      </c>
      <c r="F18" s="21" t="s">
        <v>632</v>
      </c>
      <c r="G18" s="34" t="s">
        <v>643</v>
      </c>
      <c r="H18" s="21" t="s">
        <v>663</v>
      </c>
      <c r="I18" s="149" t="e">
        <f>IF(OR(ISBLANK('Standalone datapoints'!#REF!),ISBLANK('Data derived from matrix DP'!J45)),"NA",IF('Data derived from matrix DP'!J45&lt;&gt;0,'Data derived from matrix DP'!J45/'Standalone datapoints'!#REF!, "NA"))</f>
        <v>#REF!</v>
      </c>
      <c r="J18" s="148">
        <v>43555</v>
      </c>
      <c r="K18" s="76"/>
      <c r="L18" s="47"/>
      <c r="O18" s="70"/>
    </row>
    <row r="19" spans="1:15" ht="60">
      <c r="A19" s="34" t="s">
        <v>14</v>
      </c>
      <c r="B19" s="34" t="s">
        <v>235</v>
      </c>
      <c r="C19" s="33" t="s">
        <v>41</v>
      </c>
      <c r="D19" s="34" t="s">
        <v>268</v>
      </c>
      <c r="E19" s="34" t="s">
        <v>461</v>
      </c>
      <c r="F19" s="21" t="s">
        <v>632</v>
      </c>
      <c r="G19" s="34" t="s">
        <v>643</v>
      </c>
      <c r="H19" s="21" t="s">
        <v>663</v>
      </c>
      <c r="I19" s="149" t="str">
        <f>IF(OR(ISBLANK('Standalone datapoints'!#REF!),ISBLANK('Data derived from matrix DP'!J46)),"NA",IF('Data derived from matrix DP'!J46&lt;&gt;0,'Data derived from matrix DP'!J46/'Standalone datapoints'!#REF!, "NA"))</f>
        <v>NA</v>
      </c>
      <c r="J19" s="148">
        <v>43555</v>
      </c>
      <c r="K19" s="76"/>
      <c r="L19" s="47"/>
      <c r="O19" s="70"/>
    </row>
    <row r="20" spans="1:15" ht="60">
      <c r="A20" s="34" t="s">
        <v>14</v>
      </c>
      <c r="B20" s="34" t="s">
        <v>235</v>
      </c>
      <c r="C20" s="33" t="s">
        <v>43</v>
      </c>
      <c r="D20" s="34" t="s">
        <v>270</v>
      </c>
      <c r="E20" s="34" t="s">
        <v>463</v>
      </c>
      <c r="F20" s="21" t="s">
        <v>632</v>
      </c>
      <c r="G20" s="34" t="s">
        <v>643</v>
      </c>
      <c r="H20" s="21" t="s">
        <v>663</v>
      </c>
      <c r="I20" s="149" t="str">
        <f>IF(OR(ISBLANK('Standalone datapoints'!#REF!),ISBLANK('Data derived from matrix DP'!J47)),"NA",IF('Data derived from matrix DP'!J47&lt;&gt;0,'Data derived from matrix DP'!J47/'Standalone datapoints'!#REF!, "NA"))</f>
        <v>NA</v>
      </c>
      <c r="J20" s="148">
        <v>43555</v>
      </c>
      <c r="K20" s="76"/>
      <c r="L20" s="47"/>
      <c r="O20" s="70"/>
    </row>
    <row r="21" spans="1:15" ht="60">
      <c r="A21" s="34" t="s">
        <v>14</v>
      </c>
      <c r="B21" s="34" t="s">
        <v>235</v>
      </c>
      <c r="C21" s="33" t="s">
        <v>45</v>
      </c>
      <c r="D21" s="34" t="s">
        <v>272</v>
      </c>
      <c r="E21" s="34" t="s">
        <v>465</v>
      </c>
      <c r="F21" s="21" t="s">
        <v>632</v>
      </c>
      <c r="G21" s="34" t="s">
        <v>643</v>
      </c>
      <c r="H21" s="21" t="s">
        <v>663</v>
      </c>
      <c r="I21" s="149" t="e">
        <f>IF(OR(ISBLANK('Standalone datapoints'!#REF!),ISBLANK('Data derived from matrix DP'!J48)),"NA",IF('Data derived from matrix DP'!J48&lt;&gt;0,'Data derived from matrix DP'!J48/'Standalone datapoints'!#REF!, "NA"))</f>
        <v>#REF!</v>
      </c>
      <c r="J21" s="148">
        <v>43555</v>
      </c>
      <c r="K21" s="76"/>
      <c r="L21" s="47"/>
      <c r="O21" s="70"/>
    </row>
    <row r="22" spans="1:15" ht="45">
      <c r="A22" s="34" t="s">
        <v>14</v>
      </c>
      <c r="B22" s="34" t="s">
        <v>240</v>
      </c>
      <c r="C22" s="33" t="s">
        <v>170</v>
      </c>
      <c r="D22" s="34" t="s">
        <v>380</v>
      </c>
      <c r="E22" s="34" t="s">
        <v>582</v>
      </c>
      <c r="F22" s="21" t="s">
        <v>632</v>
      </c>
      <c r="G22" s="34" t="s">
        <v>644</v>
      </c>
      <c r="H22" s="21" t="s">
        <v>663</v>
      </c>
      <c r="I22" s="149">
        <f>IF(OR(ISBLANK('Standalone datapoints'!I212),ISBLANK('Standalone datapoints'!I211)),"NA",IF('Standalone datapoints'!I212&gt;0,'Standalone datapoints'!I211/'Standalone datapoints'!I212, "NA"))</f>
        <v>0.25808368295725137</v>
      </c>
      <c r="J22" s="148">
        <v>43555</v>
      </c>
      <c r="K22" s="76"/>
      <c r="L22" s="47"/>
      <c r="O22" s="70"/>
    </row>
    <row r="23" spans="1:15" ht="60">
      <c r="A23" s="34" t="s">
        <v>14</v>
      </c>
      <c r="B23" s="34" t="s">
        <v>240</v>
      </c>
      <c r="C23" s="33" t="s">
        <v>177</v>
      </c>
      <c r="D23" s="34" t="s">
        <v>385</v>
      </c>
      <c r="E23" s="34" t="s">
        <v>586</v>
      </c>
      <c r="F23" s="21" t="s">
        <v>632</v>
      </c>
      <c r="G23" s="34" t="s">
        <v>643</v>
      </c>
      <c r="H23" s="21" t="s">
        <v>663</v>
      </c>
      <c r="I23" s="149" t="e">
        <f>IF(OR(ISBLANK('Standalone datapoints'!I212),ISBLANK('Standalone datapoints'!#REF!)),"NA",IF('Standalone datapoints'!I212&gt;0, 'Standalone datapoints'!I212/'Standalone datapoints'!#REF!, "NA"))</f>
        <v>#REF!</v>
      </c>
      <c r="J23" s="148">
        <v>43555</v>
      </c>
      <c r="K23" s="76"/>
      <c r="L23" s="47"/>
      <c r="O23" s="70"/>
    </row>
    <row r="24" spans="1:15" ht="45">
      <c r="A24" s="34" t="s">
        <v>14</v>
      </c>
      <c r="B24" s="34" t="s">
        <v>240</v>
      </c>
      <c r="C24" s="33" t="s">
        <v>178</v>
      </c>
      <c r="D24" s="34" t="s">
        <v>1123</v>
      </c>
      <c r="E24" s="34" t="s">
        <v>1123</v>
      </c>
      <c r="F24" s="34" t="s">
        <v>632</v>
      </c>
      <c r="G24" s="34" t="s">
        <v>632</v>
      </c>
      <c r="H24" s="21" t="s">
        <v>663</v>
      </c>
      <c r="I24" s="149">
        <f>IF(OR(ISBLANK('Standalone datapoints'!I215),ISBLANK('Standalone datapoints'!I218)),"NA",IF(AND('Standalone datapoints'!I215&lt;&gt;0,'Standalone datapoints'!I218&lt;&gt;0),'Standalone datapoints'!I218/'Standalone datapoints'!I215,"NA"))</f>
        <v>1.0441249137998663</v>
      </c>
      <c r="J24" s="148">
        <v>43555</v>
      </c>
      <c r="K24" s="76"/>
      <c r="L24" s="47"/>
      <c r="O24" s="70"/>
    </row>
    <row r="25" spans="1:15" ht="90">
      <c r="A25" s="34" t="s">
        <v>14</v>
      </c>
      <c r="B25" s="34" t="s">
        <v>240</v>
      </c>
      <c r="C25" s="33" t="s">
        <v>180</v>
      </c>
      <c r="D25" s="34" t="s">
        <v>387</v>
      </c>
      <c r="E25" s="34" t="s">
        <v>588</v>
      </c>
      <c r="F25" s="21" t="s">
        <v>632</v>
      </c>
      <c r="G25" s="34" t="s">
        <v>643</v>
      </c>
      <c r="H25" s="21" t="s">
        <v>663</v>
      </c>
      <c r="I25" s="149" t="e">
        <f>IF(OR(ISBLANK('Data derived from matrix DP'!J72),ISBLANK('Standalone datapoints'!#REF!)),"NA",IF('Data derived from matrix DP'!J72&lt;&gt;0,'Data derived from matrix DP'!J72/'Standalone datapoints'!#REF!, "NA"))</f>
        <v>#REF!</v>
      </c>
      <c r="J25" s="148">
        <v>43555</v>
      </c>
      <c r="K25" s="76"/>
      <c r="L25" s="47"/>
      <c r="O25" s="70"/>
    </row>
    <row r="26" spans="1:15" ht="90">
      <c r="A26" s="34" t="s">
        <v>14</v>
      </c>
      <c r="B26" s="34" t="s">
        <v>240</v>
      </c>
      <c r="C26" s="33" t="s">
        <v>182</v>
      </c>
      <c r="D26" s="34" t="s">
        <v>389</v>
      </c>
      <c r="E26" s="34" t="s">
        <v>590</v>
      </c>
      <c r="F26" s="21" t="s">
        <v>632</v>
      </c>
      <c r="G26" s="34" t="s">
        <v>643</v>
      </c>
      <c r="H26" s="21" t="s">
        <v>663</v>
      </c>
      <c r="I26" s="149" t="str">
        <f>IF(OR(ISBLANK('Data derived from matrix DP'!J73),ISBLANK('Standalone datapoints'!#REF!)),"NA",IF('Data derived from matrix DP'!J73&lt;&gt;0,'Data derived from matrix DP'!J73/'Standalone datapoints'!#REF!, "NA"))</f>
        <v>NA</v>
      </c>
      <c r="J26" s="148">
        <v>43555</v>
      </c>
      <c r="K26" s="76"/>
      <c r="L26" s="47"/>
      <c r="O26" s="70"/>
    </row>
    <row r="27" spans="1:15" ht="75">
      <c r="A27" s="34" t="s">
        <v>14</v>
      </c>
      <c r="B27" s="34" t="s">
        <v>240</v>
      </c>
      <c r="C27" s="33" t="s">
        <v>184</v>
      </c>
      <c r="D27" s="34" t="s">
        <v>391</v>
      </c>
      <c r="E27" s="34" t="s">
        <v>592</v>
      </c>
      <c r="F27" s="21" t="s">
        <v>632</v>
      </c>
      <c r="G27" s="34" t="s">
        <v>643</v>
      </c>
      <c r="H27" s="21" t="s">
        <v>663</v>
      </c>
      <c r="I27" s="149" t="e">
        <f>IF(OR(ISBLANK('Data derived from matrix DP'!J74),ISBLANK('Standalone datapoints'!#REF!)),"NA",IF('Data derived from matrix DP'!J74&lt;&gt;0,'Data derived from matrix DP'!J74/'Standalone datapoints'!#REF!, "NA"))</f>
        <v>#REF!</v>
      </c>
      <c r="J27" s="148">
        <v>43555</v>
      </c>
      <c r="K27" s="76"/>
      <c r="L27" s="47"/>
      <c r="O27" s="70"/>
    </row>
    <row r="28" spans="1:15" ht="90">
      <c r="A28" s="34" t="s">
        <v>14</v>
      </c>
      <c r="B28" s="34" t="s">
        <v>240</v>
      </c>
      <c r="C28" s="33" t="s">
        <v>186</v>
      </c>
      <c r="D28" s="34" t="s">
        <v>393</v>
      </c>
      <c r="E28" s="34" t="s">
        <v>594</v>
      </c>
      <c r="F28" s="21" t="s">
        <v>632</v>
      </c>
      <c r="G28" s="34" t="s">
        <v>643</v>
      </c>
      <c r="H28" s="21" t="s">
        <v>663</v>
      </c>
      <c r="I28" s="149" t="str">
        <f>IF(OR(ISBLANK('Data derived from matrix DP'!J75),ISBLANK('Standalone datapoints'!#REF!)),"NA",IF('Data derived from matrix DP'!J75&lt;&gt;0,'Data derived from matrix DP'!J75/'Standalone datapoints'!#REF!, "NA"))</f>
        <v>NA</v>
      </c>
      <c r="J28" s="148">
        <v>43555</v>
      </c>
      <c r="K28" s="76"/>
      <c r="L28" s="47"/>
      <c r="O28" s="70"/>
    </row>
    <row r="29" spans="1:15" ht="75">
      <c r="A29" s="34" t="s">
        <v>14</v>
      </c>
      <c r="B29" s="34" t="s">
        <v>240</v>
      </c>
      <c r="C29" s="33" t="s">
        <v>188</v>
      </c>
      <c r="D29" s="34" t="s">
        <v>395</v>
      </c>
      <c r="E29" s="34" t="s">
        <v>596</v>
      </c>
      <c r="F29" s="21" t="s">
        <v>632</v>
      </c>
      <c r="G29" s="34" t="s">
        <v>643</v>
      </c>
      <c r="H29" s="21" t="s">
        <v>663</v>
      </c>
      <c r="I29" s="149" t="e">
        <f>IF(OR(ISBLANK('Data derived from matrix DP'!J76),ISBLANK('Standalone datapoints'!#REF!)),"NA",IF('Data derived from matrix DP'!J76&lt;&gt;0,'Data derived from matrix DP'!J76/'Standalone datapoints'!#REF!, "NA"))</f>
        <v>#REF!</v>
      </c>
      <c r="J29" s="148">
        <v>43555</v>
      </c>
      <c r="K29" s="76"/>
      <c r="L29" s="47"/>
      <c r="O29" s="70"/>
    </row>
  </sheetData>
  <dataValidations count="1">
    <dataValidation type="list" allowBlank="1" showInputMessage="1" showErrorMessage="1" sqref="O2:O29">
      <formula1>"Error accepted, Error not accepted"</formula1>
    </dataValidation>
  </dataValidations>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'NIC industry'!$G$3:$G$13</xm:f>
          </x14:formula1>
          <xm:sqref>L2:L29</xm:sqref>
        </x14:dataValidation>
        <x14:dataValidation type="list" allowBlank="1" showInputMessage="1" showErrorMessage="1">
          <x14:formula1>
            <xm:f>'NIC industry'!$C$3:$C$4</xm:f>
          </x14:formula1>
          <xm:sqref>K2:K29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2"/>
  <sheetViews>
    <sheetView workbookViewId="0">
      <selection activeCell="G14" sqref="G14"/>
    </sheetView>
  </sheetViews>
  <sheetFormatPr defaultColWidth="10.75" defaultRowHeight="15.75"/>
  <cols>
    <col min="1" max="1" width="99" style="26" customWidth="1"/>
    <col min="2" max="2" width="22" customWidth="1"/>
  </cols>
  <sheetData>
    <row r="1" spans="1:7">
      <c r="A1" s="27" t="s">
        <v>864</v>
      </c>
    </row>
    <row r="2" spans="1:7">
      <c r="A2" s="25" t="s">
        <v>668</v>
      </c>
    </row>
    <row r="3" spans="1:7" ht="60">
      <c r="A3" s="25" t="s">
        <v>669</v>
      </c>
      <c r="C3" t="s">
        <v>865</v>
      </c>
      <c r="E3" t="s">
        <v>866</v>
      </c>
      <c r="G3" s="49" t="s">
        <v>893</v>
      </c>
    </row>
    <row r="4" spans="1:7" ht="30">
      <c r="A4" s="25" t="s">
        <v>670</v>
      </c>
      <c r="C4" t="s">
        <v>866</v>
      </c>
      <c r="E4" t="s">
        <v>868</v>
      </c>
      <c r="G4" s="49" t="s">
        <v>894</v>
      </c>
    </row>
    <row r="5" spans="1:7">
      <c r="A5" s="25" t="s">
        <v>671</v>
      </c>
      <c r="E5" t="s">
        <v>869</v>
      </c>
      <c r="G5" s="49" t="s">
        <v>895</v>
      </c>
    </row>
    <row r="6" spans="1:7">
      <c r="A6" s="25" t="s">
        <v>672</v>
      </c>
      <c r="E6" t="s">
        <v>870</v>
      </c>
      <c r="G6" s="49" t="s">
        <v>896</v>
      </c>
    </row>
    <row r="7" spans="1:7">
      <c r="A7" s="25" t="s">
        <v>673</v>
      </c>
      <c r="G7" s="49" t="s">
        <v>897</v>
      </c>
    </row>
    <row r="8" spans="1:7">
      <c r="A8" s="25" t="s">
        <v>674</v>
      </c>
      <c r="G8" s="49" t="s">
        <v>898</v>
      </c>
    </row>
    <row r="9" spans="1:7">
      <c r="A9" s="25" t="s">
        <v>675</v>
      </c>
      <c r="G9" s="49" t="s">
        <v>899</v>
      </c>
    </row>
    <row r="10" spans="1:7" ht="45">
      <c r="A10" s="25" t="s">
        <v>676</v>
      </c>
      <c r="G10" s="49" t="s">
        <v>900</v>
      </c>
    </row>
    <row r="11" spans="1:7">
      <c r="A11" s="25" t="s">
        <v>677</v>
      </c>
      <c r="G11" s="49" t="s">
        <v>901</v>
      </c>
    </row>
    <row r="12" spans="1:7">
      <c r="A12" s="25" t="s">
        <v>678</v>
      </c>
      <c r="G12" s="49" t="s">
        <v>902</v>
      </c>
    </row>
    <row r="13" spans="1:7">
      <c r="A13" s="25" t="s">
        <v>679</v>
      </c>
      <c r="G13" s="49" t="s">
        <v>903</v>
      </c>
    </row>
    <row r="14" spans="1:7">
      <c r="A14" s="25" t="s">
        <v>680</v>
      </c>
    </row>
    <row r="15" spans="1:7">
      <c r="A15" s="25" t="s">
        <v>681</v>
      </c>
    </row>
    <row r="16" spans="1:7" ht="30">
      <c r="A16" s="25" t="s">
        <v>682</v>
      </c>
    </row>
    <row r="17" spans="1:1">
      <c r="A17" s="25" t="s">
        <v>683</v>
      </c>
    </row>
    <row r="18" spans="1:1">
      <c r="A18" s="25" t="s">
        <v>684</v>
      </c>
    </row>
    <row r="19" spans="1:1" ht="30">
      <c r="A19" s="25" t="s">
        <v>685</v>
      </c>
    </row>
    <row r="20" spans="1:1" ht="30">
      <c r="A20" s="25" t="s">
        <v>686</v>
      </c>
    </row>
    <row r="21" spans="1:1" ht="30">
      <c r="A21" s="25" t="s">
        <v>682</v>
      </c>
    </row>
    <row r="22" spans="1:1">
      <c r="A22" s="25" t="s">
        <v>687</v>
      </c>
    </row>
    <row r="23" spans="1:1">
      <c r="A23" s="25" t="s">
        <v>678</v>
      </c>
    </row>
    <row r="24" spans="1:1">
      <c r="A24" s="25" t="s">
        <v>688</v>
      </c>
    </row>
    <row r="25" spans="1:1">
      <c r="A25" s="25" t="s">
        <v>684</v>
      </c>
    </row>
    <row r="26" spans="1:1">
      <c r="A26" s="25" t="s">
        <v>689</v>
      </c>
    </row>
    <row r="27" spans="1:1">
      <c r="A27" s="25" t="s">
        <v>678</v>
      </c>
    </row>
    <row r="28" spans="1:1">
      <c r="A28" s="25" t="s">
        <v>690</v>
      </c>
    </row>
    <row r="29" spans="1:1">
      <c r="A29" s="25" t="s">
        <v>691</v>
      </c>
    </row>
    <row r="30" spans="1:1" ht="30">
      <c r="A30" s="25" t="s">
        <v>692</v>
      </c>
    </row>
    <row r="31" spans="1:1" ht="60">
      <c r="A31" s="25" t="s">
        <v>669</v>
      </c>
    </row>
    <row r="32" spans="1:1">
      <c r="A32" s="25" t="s">
        <v>671</v>
      </c>
    </row>
    <row r="33" spans="1:1">
      <c r="A33" s="25" t="s">
        <v>693</v>
      </c>
    </row>
    <row r="34" spans="1:1">
      <c r="A34" s="25" t="s">
        <v>694</v>
      </c>
    </row>
    <row r="35" spans="1:1">
      <c r="A35" s="25" t="s">
        <v>695</v>
      </c>
    </row>
    <row r="36" spans="1:1" ht="30">
      <c r="A36" s="25" t="s">
        <v>696</v>
      </c>
    </row>
    <row r="37" spans="1:1">
      <c r="A37" s="25" t="s">
        <v>688</v>
      </c>
    </row>
    <row r="38" spans="1:1">
      <c r="A38" s="25" t="s">
        <v>693</v>
      </c>
    </row>
    <row r="39" spans="1:1">
      <c r="A39" s="25" t="s">
        <v>697</v>
      </c>
    </row>
    <row r="40" spans="1:1">
      <c r="A40" s="25" t="s">
        <v>668</v>
      </c>
    </row>
    <row r="41" spans="1:1">
      <c r="A41" s="25" t="s">
        <v>698</v>
      </c>
    </row>
    <row r="42" spans="1:1">
      <c r="A42" s="25" t="s">
        <v>678</v>
      </c>
    </row>
    <row r="43" spans="1:1">
      <c r="A43" s="25" t="s">
        <v>699</v>
      </c>
    </row>
    <row r="44" spans="1:1">
      <c r="A44" s="25" t="s">
        <v>700</v>
      </c>
    </row>
    <row r="45" spans="1:1">
      <c r="A45" s="25" t="s">
        <v>674</v>
      </c>
    </row>
    <row r="46" spans="1:1">
      <c r="A46" s="25" t="s">
        <v>701</v>
      </c>
    </row>
    <row r="47" spans="1:1" ht="30">
      <c r="A47" s="25" t="s">
        <v>702</v>
      </c>
    </row>
    <row r="48" spans="1:1">
      <c r="A48" s="25" t="s">
        <v>674</v>
      </c>
    </row>
    <row r="49" spans="1:1">
      <c r="A49" s="25" t="s">
        <v>703</v>
      </c>
    </row>
    <row r="50" spans="1:1" ht="30">
      <c r="A50" s="25" t="s">
        <v>704</v>
      </c>
    </row>
    <row r="51" spans="1:1">
      <c r="A51" s="25" t="s">
        <v>705</v>
      </c>
    </row>
    <row r="52" spans="1:1">
      <c r="A52" s="25" t="s">
        <v>706</v>
      </c>
    </row>
    <row r="53" spans="1:1">
      <c r="A53" s="25" t="s">
        <v>684</v>
      </c>
    </row>
    <row r="54" spans="1:1">
      <c r="A54" s="25" t="s">
        <v>684</v>
      </c>
    </row>
    <row r="55" spans="1:1">
      <c r="A55" s="25" t="s">
        <v>694</v>
      </c>
    </row>
    <row r="56" spans="1:1">
      <c r="A56" s="25" t="s">
        <v>701</v>
      </c>
    </row>
    <row r="57" spans="1:1">
      <c r="A57" s="25" t="s">
        <v>707</v>
      </c>
    </row>
    <row r="58" spans="1:1">
      <c r="A58" s="25" t="s">
        <v>674</v>
      </c>
    </row>
    <row r="59" spans="1:1">
      <c r="A59" s="25" t="s">
        <v>674</v>
      </c>
    </row>
    <row r="60" spans="1:1">
      <c r="A60" s="25" t="s">
        <v>674</v>
      </c>
    </row>
    <row r="61" spans="1:1">
      <c r="A61" s="25" t="s">
        <v>674</v>
      </c>
    </row>
    <row r="62" spans="1:1">
      <c r="A62" s="25" t="s">
        <v>708</v>
      </c>
    </row>
    <row r="63" spans="1:1">
      <c r="A63" s="25" t="s">
        <v>709</v>
      </c>
    </row>
    <row r="64" spans="1:1">
      <c r="A64" s="25" t="s">
        <v>688</v>
      </c>
    </row>
    <row r="65" spans="1:1">
      <c r="A65" s="25" t="s">
        <v>710</v>
      </c>
    </row>
    <row r="66" spans="1:1">
      <c r="A66" s="25" t="s">
        <v>711</v>
      </c>
    </row>
    <row r="67" spans="1:1">
      <c r="A67" s="25" t="s">
        <v>712</v>
      </c>
    </row>
    <row r="68" spans="1:1">
      <c r="A68" s="25" t="s">
        <v>713</v>
      </c>
    </row>
    <row r="69" spans="1:1" ht="45">
      <c r="A69" s="25" t="s">
        <v>714</v>
      </c>
    </row>
    <row r="70" spans="1:1">
      <c r="A70" s="25" t="s">
        <v>715</v>
      </c>
    </row>
    <row r="71" spans="1:1">
      <c r="A71" s="25" t="s">
        <v>716</v>
      </c>
    </row>
    <row r="72" spans="1:1">
      <c r="A72" s="25" t="s">
        <v>689</v>
      </c>
    </row>
    <row r="73" spans="1:1">
      <c r="A73" s="25" t="s">
        <v>671</v>
      </c>
    </row>
    <row r="74" spans="1:1">
      <c r="A74" s="25" t="s">
        <v>717</v>
      </c>
    </row>
    <row r="75" spans="1:1">
      <c r="A75" s="25" t="s">
        <v>675</v>
      </c>
    </row>
    <row r="76" spans="1:1">
      <c r="A76" s="25" t="s">
        <v>718</v>
      </c>
    </row>
    <row r="77" spans="1:1" ht="30">
      <c r="A77" s="25" t="s">
        <v>719</v>
      </c>
    </row>
    <row r="78" spans="1:1">
      <c r="A78" s="25" t="s">
        <v>701</v>
      </c>
    </row>
    <row r="79" spans="1:1">
      <c r="A79" s="25" t="s">
        <v>720</v>
      </c>
    </row>
    <row r="80" spans="1:1">
      <c r="A80" s="25" t="s">
        <v>721</v>
      </c>
    </row>
    <row r="81" spans="1:1">
      <c r="A81" s="25" t="s">
        <v>722</v>
      </c>
    </row>
    <row r="82" spans="1:1">
      <c r="A82" s="25" t="s">
        <v>723</v>
      </c>
    </row>
    <row r="83" spans="1:1">
      <c r="A83" s="25" t="s">
        <v>724</v>
      </c>
    </row>
    <row r="84" spans="1:1">
      <c r="A84" s="25" t="s">
        <v>725</v>
      </c>
    </row>
    <row r="85" spans="1:1">
      <c r="A85" s="25" t="s">
        <v>726</v>
      </c>
    </row>
    <row r="86" spans="1:1">
      <c r="A86" s="25" t="s">
        <v>724</v>
      </c>
    </row>
    <row r="87" spans="1:1">
      <c r="A87" s="25" t="s">
        <v>674</v>
      </c>
    </row>
    <row r="88" spans="1:1">
      <c r="A88" s="25" t="s">
        <v>678</v>
      </c>
    </row>
    <row r="89" spans="1:1">
      <c r="A89" s="25" t="s">
        <v>677</v>
      </c>
    </row>
    <row r="90" spans="1:1">
      <c r="A90" s="25" t="s">
        <v>674</v>
      </c>
    </row>
    <row r="91" spans="1:1">
      <c r="A91" s="25" t="s">
        <v>697</v>
      </c>
    </row>
    <row r="92" spans="1:1">
      <c r="A92" s="25" t="s">
        <v>727</v>
      </c>
    </row>
    <row r="93" spans="1:1">
      <c r="A93" s="25" t="s">
        <v>728</v>
      </c>
    </row>
    <row r="94" spans="1:1" ht="30">
      <c r="A94" s="25" t="s">
        <v>729</v>
      </c>
    </row>
    <row r="95" spans="1:1">
      <c r="A95" s="25" t="s">
        <v>694</v>
      </c>
    </row>
    <row r="96" spans="1:1">
      <c r="A96" s="25" t="s">
        <v>674</v>
      </c>
    </row>
    <row r="97" spans="1:1">
      <c r="A97" s="25" t="s">
        <v>674</v>
      </c>
    </row>
    <row r="98" spans="1:1">
      <c r="A98" s="25" t="s">
        <v>730</v>
      </c>
    </row>
    <row r="99" spans="1:1">
      <c r="A99" s="25" t="s">
        <v>731</v>
      </c>
    </row>
    <row r="100" spans="1:1" ht="30">
      <c r="A100" s="25" t="s">
        <v>732</v>
      </c>
    </row>
    <row r="101" spans="1:1">
      <c r="A101" s="25" t="s">
        <v>733</v>
      </c>
    </row>
    <row r="102" spans="1:1">
      <c r="A102" s="25" t="s">
        <v>734</v>
      </c>
    </row>
    <row r="103" spans="1:1" ht="45">
      <c r="A103" s="25" t="s">
        <v>714</v>
      </c>
    </row>
    <row r="104" spans="1:1">
      <c r="A104" s="25" t="s">
        <v>684</v>
      </c>
    </row>
    <row r="105" spans="1:1">
      <c r="A105" s="25" t="s">
        <v>706</v>
      </c>
    </row>
    <row r="106" spans="1:1">
      <c r="A106" s="25" t="s">
        <v>678</v>
      </c>
    </row>
    <row r="107" spans="1:1">
      <c r="A107" s="25" t="s">
        <v>674</v>
      </c>
    </row>
    <row r="108" spans="1:1">
      <c r="A108" s="25" t="s">
        <v>684</v>
      </c>
    </row>
    <row r="109" spans="1:1">
      <c r="A109" s="25" t="s">
        <v>735</v>
      </c>
    </row>
    <row r="110" spans="1:1">
      <c r="A110" s="25" t="s">
        <v>717</v>
      </c>
    </row>
    <row r="111" spans="1:1" ht="30">
      <c r="A111" s="25" t="s">
        <v>736</v>
      </c>
    </row>
    <row r="112" spans="1:1">
      <c r="A112" s="25" t="s">
        <v>737</v>
      </c>
    </row>
    <row r="113" spans="1:1">
      <c r="A113" s="25" t="s">
        <v>738</v>
      </c>
    </row>
    <row r="114" spans="1:1">
      <c r="A114" s="25" t="s">
        <v>674</v>
      </c>
    </row>
    <row r="115" spans="1:1">
      <c r="A115" s="25" t="s">
        <v>739</v>
      </c>
    </row>
    <row r="116" spans="1:1">
      <c r="A116" s="25" t="s">
        <v>721</v>
      </c>
    </row>
    <row r="117" spans="1:1">
      <c r="A117" s="25" t="s">
        <v>717</v>
      </c>
    </row>
    <row r="118" spans="1:1">
      <c r="A118" s="25" t="s">
        <v>740</v>
      </c>
    </row>
    <row r="119" spans="1:1">
      <c r="A119" s="25" t="s">
        <v>674</v>
      </c>
    </row>
    <row r="120" spans="1:1">
      <c r="A120" s="25" t="s">
        <v>701</v>
      </c>
    </row>
    <row r="121" spans="1:1">
      <c r="A121" s="25" t="s">
        <v>722</v>
      </c>
    </row>
    <row r="122" spans="1:1" ht="30">
      <c r="A122" s="25" t="s">
        <v>704</v>
      </c>
    </row>
    <row r="123" spans="1:1">
      <c r="A123" s="25" t="s">
        <v>674</v>
      </c>
    </row>
    <row r="124" spans="1:1">
      <c r="A124" s="25" t="s">
        <v>698</v>
      </c>
    </row>
    <row r="125" spans="1:1">
      <c r="A125" s="25" t="s">
        <v>741</v>
      </c>
    </row>
    <row r="126" spans="1:1">
      <c r="A126" s="25" t="s">
        <v>684</v>
      </c>
    </row>
    <row r="127" spans="1:1">
      <c r="A127" s="25" t="s">
        <v>709</v>
      </c>
    </row>
    <row r="128" spans="1:1">
      <c r="A128" s="25" t="s">
        <v>742</v>
      </c>
    </row>
    <row r="129" spans="1:1">
      <c r="A129" s="25" t="s">
        <v>743</v>
      </c>
    </row>
    <row r="130" spans="1:1">
      <c r="A130" s="25" t="s">
        <v>698</v>
      </c>
    </row>
    <row r="131" spans="1:1">
      <c r="A131" s="25" t="s">
        <v>675</v>
      </c>
    </row>
    <row r="132" spans="1:1">
      <c r="A132" s="25" t="s">
        <v>744</v>
      </c>
    </row>
    <row r="133" spans="1:1">
      <c r="A133" s="25" t="s">
        <v>693</v>
      </c>
    </row>
    <row r="134" spans="1:1">
      <c r="A134" s="25" t="s">
        <v>678</v>
      </c>
    </row>
    <row r="135" spans="1:1">
      <c r="A135" s="25" t="s">
        <v>707</v>
      </c>
    </row>
    <row r="136" spans="1:1">
      <c r="A136" s="25" t="s">
        <v>733</v>
      </c>
    </row>
    <row r="137" spans="1:1">
      <c r="A137" s="25" t="s">
        <v>745</v>
      </c>
    </row>
    <row r="138" spans="1:1">
      <c r="A138" s="25" t="s">
        <v>746</v>
      </c>
    </row>
    <row r="139" spans="1:1">
      <c r="A139" s="25" t="s">
        <v>747</v>
      </c>
    </row>
    <row r="140" spans="1:1">
      <c r="A140" s="25" t="s">
        <v>703</v>
      </c>
    </row>
    <row r="141" spans="1:1">
      <c r="A141" s="25" t="s">
        <v>748</v>
      </c>
    </row>
    <row r="142" spans="1:1" ht="45">
      <c r="A142" s="25" t="s">
        <v>749</v>
      </c>
    </row>
    <row r="143" spans="1:1">
      <c r="A143" s="25" t="s">
        <v>750</v>
      </c>
    </row>
    <row r="144" spans="1:1">
      <c r="A144" s="25" t="s">
        <v>701</v>
      </c>
    </row>
    <row r="145" spans="1:1">
      <c r="A145" s="25" t="s">
        <v>727</v>
      </c>
    </row>
    <row r="146" spans="1:1">
      <c r="A146" s="25" t="s">
        <v>689</v>
      </c>
    </row>
    <row r="147" spans="1:1">
      <c r="A147" s="25" t="s">
        <v>751</v>
      </c>
    </row>
    <row r="148" spans="1:1" ht="30">
      <c r="A148" s="25" t="s">
        <v>692</v>
      </c>
    </row>
    <row r="149" spans="1:1">
      <c r="A149" s="25" t="s">
        <v>678</v>
      </c>
    </row>
    <row r="150" spans="1:1">
      <c r="A150" s="25" t="s">
        <v>674</v>
      </c>
    </row>
    <row r="151" spans="1:1">
      <c r="A151" s="25" t="s">
        <v>698</v>
      </c>
    </row>
    <row r="152" spans="1:1">
      <c r="A152" s="25" t="s">
        <v>752</v>
      </c>
    </row>
    <row r="153" spans="1:1">
      <c r="A153" s="25" t="s">
        <v>668</v>
      </c>
    </row>
    <row r="154" spans="1:1">
      <c r="A154" s="25" t="s">
        <v>753</v>
      </c>
    </row>
    <row r="155" spans="1:1">
      <c r="A155" s="25" t="s">
        <v>674</v>
      </c>
    </row>
    <row r="156" spans="1:1">
      <c r="A156" s="25" t="s">
        <v>726</v>
      </c>
    </row>
    <row r="157" spans="1:1">
      <c r="A157" s="25" t="s">
        <v>700</v>
      </c>
    </row>
    <row r="158" spans="1:1" ht="30">
      <c r="A158" s="25" t="s">
        <v>682</v>
      </c>
    </row>
    <row r="159" spans="1:1">
      <c r="A159" s="25" t="s">
        <v>754</v>
      </c>
    </row>
    <row r="160" spans="1:1">
      <c r="A160" s="25" t="s">
        <v>690</v>
      </c>
    </row>
    <row r="161" spans="1:1">
      <c r="A161" s="25" t="s">
        <v>755</v>
      </c>
    </row>
    <row r="162" spans="1:1">
      <c r="A162" s="25" t="s">
        <v>742</v>
      </c>
    </row>
    <row r="163" spans="1:1">
      <c r="A163" s="25" t="s">
        <v>756</v>
      </c>
    </row>
    <row r="164" spans="1:1">
      <c r="A164" s="25" t="s">
        <v>735</v>
      </c>
    </row>
    <row r="165" spans="1:1">
      <c r="A165" s="25" t="s">
        <v>757</v>
      </c>
    </row>
    <row r="166" spans="1:1">
      <c r="A166" s="25" t="s">
        <v>758</v>
      </c>
    </row>
    <row r="167" spans="1:1">
      <c r="A167" s="25" t="s">
        <v>759</v>
      </c>
    </row>
    <row r="168" spans="1:1">
      <c r="A168" s="25" t="s">
        <v>678</v>
      </c>
    </row>
    <row r="169" spans="1:1">
      <c r="A169" s="25" t="s">
        <v>678</v>
      </c>
    </row>
    <row r="170" spans="1:1">
      <c r="A170" s="25" t="s">
        <v>760</v>
      </c>
    </row>
    <row r="171" spans="1:1">
      <c r="A171" s="25" t="s">
        <v>699</v>
      </c>
    </row>
    <row r="172" spans="1:1">
      <c r="A172" s="25" t="s">
        <v>701</v>
      </c>
    </row>
    <row r="173" spans="1:1">
      <c r="A173" s="25" t="s">
        <v>690</v>
      </c>
    </row>
    <row r="174" spans="1:1">
      <c r="A174" s="25" t="s">
        <v>722</v>
      </c>
    </row>
    <row r="175" spans="1:1">
      <c r="A175" s="25" t="s">
        <v>678</v>
      </c>
    </row>
    <row r="176" spans="1:1">
      <c r="A176" s="25" t="s">
        <v>761</v>
      </c>
    </row>
    <row r="177" spans="1:1">
      <c r="A177" s="25" t="s">
        <v>720</v>
      </c>
    </row>
    <row r="178" spans="1:1">
      <c r="A178" s="25" t="s">
        <v>762</v>
      </c>
    </row>
    <row r="179" spans="1:1">
      <c r="A179" s="25" t="s">
        <v>721</v>
      </c>
    </row>
    <row r="180" spans="1:1" ht="30">
      <c r="A180" s="25" t="s">
        <v>763</v>
      </c>
    </row>
    <row r="181" spans="1:1">
      <c r="A181" s="25" t="s">
        <v>690</v>
      </c>
    </row>
    <row r="182" spans="1:1">
      <c r="A182" s="25" t="s">
        <v>764</v>
      </c>
    </row>
    <row r="183" spans="1:1">
      <c r="A183" s="25" t="s">
        <v>698</v>
      </c>
    </row>
    <row r="184" spans="1:1" ht="30">
      <c r="A184" s="25" t="s">
        <v>682</v>
      </c>
    </row>
    <row r="185" spans="1:1">
      <c r="A185" s="25" t="s">
        <v>765</v>
      </c>
    </row>
    <row r="186" spans="1:1">
      <c r="A186" s="25" t="s">
        <v>698</v>
      </c>
    </row>
    <row r="187" spans="1:1">
      <c r="A187" s="25" t="s">
        <v>681</v>
      </c>
    </row>
    <row r="188" spans="1:1">
      <c r="A188" s="25" t="s">
        <v>738</v>
      </c>
    </row>
    <row r="189" spans="1:1">
      <c r="A189" s="25" t="s">
        <v>766</v>
      </c>
    </row>
    <row r="190" spans="1:1" ht="30">
      <c r="A190" s="25" t="s">
        <v>729</v>
      </c>
    </row>
    <row r="191" spans="1:1">
      <c r="A191" s="25" t="s">
        <v>761</v>
      </c>
    </row>
    <row r="192" spans="1:1">
      <c r="A192" s="25" t="s">
        <v>717</v>
      </c>
    </row>
    <row r="193" spans="1:1">
      <c r="A193" s="25" t="s">
        <v>767</v>
      </c>
    </row>
    <row r="194" spans="1:1">
      <c r="A194" s="25" t="s">
        <v>674</v>
      </c>
    </row>
    <row r="195" spans="1:1">
      <c r="A195" s="25" t="s">
        <v>758</v>
      </c>
    </row>
    <row r="196" spans="1:1">
      <c r="A196" s="25" t="s">
        <v>754</v>
      </c>
    </row>
    <row r="197" spans="1:1">
      <c r="A197" s="25" t="s">
        <v>743</v>
      </c>
    </row>
    <row r="198" spans="1:1">
      <c r="A198" s="25" t="s">
        <v>768</v>
      </c>
    </row>
    <row r="199" spans="1:1">
      <c r="A199" s="25" t="s">
        <v>769</v>
      </c>
    </row>
    <row r="200" spans="1:1">
      <c r="A200" s="25" t="s">
        <v>671</v>
      </c>
    </row>
    <row r="201" spans="1:1">
      <c r="A201" s="25" t="s">
        <v>768</v>
      </c>
    </row>
    <row r="202" spans="1:1">
      <c r="A202" s="25" t="s">
        <v>703</v>
      </c>
    </row>
    <row r="203" spans="1:1" ht="75">
      <c r="A203" s="25" t="s">
        <v>770</v>
      </c>
    </row>
    <row r="204" spans="1:1">
      <c r="A204" s="25" t="s">
        <v>771</v>
      </c>
    </row>
    <row r="205" spans="1:1">
      <c r="A205" s="25" t="s">
        <v>701</v>
      </c>
    </row>
    <row r="206" spans="1:1">
      <c r="A206" s="25" t="s">
        <v>772</v>
      </c>
    </row>
    <row r="207" spans="1:1" ht="45">
      <c r="A207" s="25" t="s">
        <v>714</v>
      </c>
    </row>
    <row r="208" spans="1:1">
      <c r="A208" s="25" t="s">
        <v>773</v>
      </c>
    </row>
    <row r="209" spans="1:1">
      <c r="A209" s="25" t="s">
        <v>774</v>
      </c>
    </row>
    <row r="210" spans="1:1">
      <c r="A210" s="25" t="s">
        <v>775</v>
      </c>
    </row>
    <row r="211" spans="1:1">
      <c r="A211" s="25" t="s">
        <v>776</v>
      </c>
    </row>
    <row r="212" spans="1:1">
      <c r="A212" s="25" t="s">
        <v>677</v>
      </c>
    </row>
    <row r="213" spans="1:1">
      <c r="A213" s="25" t="s">
        <v>777</v>
      </c>
    </row>
    <row r="214" spans="1:1">
      <c r="A214" s="25" t="s">
        <v>674</v>
      </c>
    </row>
    <row r="215" spans="1:1">
      <c r="A215" s="25" t="s">
        <v>778</v>
      </c>
    </row>
    <row r="216" spans="1:1">
      <c r="A216" s="25" t="s">
        <v>758</v>
      </c>
    </row>
    <row r="217" spans="1:1">
      <c r="A217" s="25" t="s">
        <v>779</v>
      </c>
    </row>
    <row r="218" spans="1:1">
      <c r="A218" s="25" t="s">
        <v>724</v>
      </c>
    </row>
    <row r="219" spans="1:1">
      <c r="A219" s="25" t="s">
        <v>674</v>
      </c>
    </row>
    <row r="220" spans="1:1">
      <c r="A220" s="25" t="s">
        <v>674</v>
      </c>
    </row>
    <row r="221" spans="1:1">
      <c r="A221" s="25" t="s">
        <v>684</v>
      </c>
    </row>
    <row r="222" spans="1:1" ht="30">
      <c r="A222" s="25" t="s">
        <v>719</v>
      </c>
    </row>
    <row r="223" spans="1:1">
      <c r="A223" s="25" t="s">
        <v>674</v>
      </c>
    </row>
    <row r="224" spans="1:1">
      <c r="A224" s="25" t="s">
        <v>701</v>
      </c>
    </row>
    <row r="225" spans="1:1">
      <c r="A225" s="25" t="s">
        <v>678</v>
      </c>
    </row>
    <row r="226" spans="1:1" ht="30">
      <c r="A226" s="25" t="s">
        <v>696</v>
      </c>
    </row>
    <row r="227" spans="1:1">
      <c r="A227" s="25" t="s">
        <v>754</v>
      </c>
    </row>
    <row r="228" spans="1:1">
      <c r="A228" s="25" t="s">
        <v>760</v>
      </c>
    </row>
    <row r="229" spans="1:1">
      <c r="A229" s="25" t="s">
        <v>724</v>
      </c>
    </row>
    <row r="230" spans="1:1">
      <c r="A230" s="25" t="s">
        <v>671</v>
      </c>
    </row>
    <row r="231" spans="1:1">
      <c r="A231" s="25" t="s">
        <v>677</v>
      </c>
    </row>
    <row r="232" spans="1:1">
      <c r="A232" s="25" t="s">
        <v>674</v>
      </c>
    </row>
    <row r="233" spans="1:1">
      <c r="A233" s="25" t="s">
        <v>780</v>
      </c>
    </row>
    <row r="234" spans="1:1">
      <c r="A234" s="25" t="s">
        <v>674</v>
      </c>
    </row>
    <row r="235" spans="1:1">
      <c r="A235" s="25" t="s">
        <v>674</v>
      </c>
    </row>
    <row r="236" spans="1:1">
      <c r="A236" s="25" t="s">
        <v>733</v>
      </c>
    </row>
    <row r="237" spans="1:1" ht="45">
      <c r="A237" s="25" t="s">
        <v>714</v>
      </c>
    </row>
    <row r="238" spans="1:1">
      <c r="A238" s="25" t="s">
        <v>674</v>
      </c>
    </row>
    <row r="239" spans="1:1">
      <c r="A239" s="25" t="s">
        <v>726</v>
      </c>
    </row>
    <row r="240" spans="1:1">
      <c r="A240" s="25" t="s">
        <v>678</v>
      </c>
    </row>
    <row r="241" spans="1:1" ht="30">
      <c r="A241" s="25" t="s">
        <v>682</v>
      </c>
    </row>
    <row r="242" spans="1:1">
      <c r="A242" s="25" t="s">
        <v>781</v>
      </c>
    </row>
    <row r="243" spans="1:1">
      <c r="A243" s="25" t="s">
        <v>674</v>
      </c>
    </row>
    <row r="244" spans="1:1">
      <c r="A244" s="25" t="s">
        <v>782</v>
      </c>
    </row>
    <row r="245" spans="1:1">
      <c r="A245" s="25" t="s">
        <v>717</v>
      </c>
    </row>
    <row r="246" spans="1:1">
      <c r="A246" s="25" t="s">
        <v>748</v>
      </c>
    </row>
    <row r="247" spans="1:1">
      <c r="A247" s="25" t="s">
        <v>783</v>
      </c>
    </row>
    <row r="248" spans="1:1">
      <c r="A248" s="25" t="s">
        <v>784</v>
      </c>
    </row>
    <row r="249" spans="1:1">
      <c r="A249" s="25" t="s">
        <v>678</v>
      </c>
    </row>
    <row r="250" spans="1:1">
      <c r="A250" s="25" t="s">
        <v>678</v>
      </c>
    </row>
    <row r="251" spans="1:1">
      <c r="A251" s="25" t="s">
        <v>785</v>
      </c>
    </row>
    <row r="252" spans="1:1">
      <c r="A252" s="25" t="s">
        <v>671</v>
      </c>
    </row>
    <row r="253" spans="1:1">
      <c r="A253" s="25" t="s">
        <v>731</v>
      </c>
    </row>
    <row r="254" spans="1:1">
      <c r="A254" s="25" t="s">
        <v>694</v>
      </c>
    </row>
    <row r="255" spans="1:1">
      <c r="A255" s="25" t="s">
        <v>724</v>
      </c>
    </row>
    <row r="256" spans="1:1">
      <c r="A256" s="25" t="s">
        <v>786</v>
      </c>
    </row>
    <row r="257" spans="1:1">
      <c r="A257" s="25" t="s">
        <v>787</v>
      </c>
    </row>
    <row r="258" spans="1:1" ht="45">
      <c r="A258" s="25" t="s">
        <v>788</v>
      </c>
    </row>
    <row r="259" spans="1:1">
      <c r="A259" s="25" t="s">
        <v>740</v>
      </c>
    </row>
    <row r="260" spans="1:1">
      <c r="A260" s="25" t="s">
        <v>745</v>
      </c>
    </row>
    <row r="261" spans="1:1">
      <c r="A261" s="25" t="s">
        <v>674</v>
      </c>
    </row>
    <row r="262" spans="1:1" ht="45">
      <c r="A262" s="25" t="s">
        <v>788</v>
      </c>
    </row>
    <row r="263" spans="1:1">
      <c r="A263" s="25" t="s">
        <v>673</v>
      </c>
    </row>
    <row r="264" spans="1:1">
      <c r="A264" s="25" t="s">
        <v>789</v>
      </c>
    </row>
    <row r="265" spans="1:1">
      <c r="A265" s="25" t="s">
        <v>787</v>
      </c>
    </row>
    <row r="266" spans="1:1">
      <c r="A266" s="25" t="s">
        <v>790</v>
      </c>
    </row>
    <row r="267" spans="1:1">
      <c r="A267" s="25" t="s">
        <v>791</v>
      </c>
    </row>
    <row r="268" spans="1:1">
      <c r="A268" s="25" t="s">
        <v>792</v>
      </c>
    </row>
    <row r="269" spans="1:1">
      <c r="A269" s="25" t="s">
        <v>724</v>
      </c>
    </row>
    <row r="270" spans="1:1">
      <c r="A270" s="25" t="s">
        <v>773</v>
      </c>
    </row>
    <row r="271" spans="1:1">
      <c r="A271" s="25" t="s">
        <v>752</v>
      </c>
    </row>
    <row r="272" spans="1:1" ht="30">
      <c r="A272" s="25" t="s">
        <v>696</v>
      </c>
    </row>
    <row r="273" spans="1:1">
      <c r="A273" s="25" t="s">
        <v>793</v>
      </c>
    </row>
    <row r="274" spans="1:1">
      <c r="A274" s="25" t="s">
        <v>748</v>
      </c>
    </row>
    <row r="275" spans="1:1">
      <c r="A275" s="25" t="s">
        <v>794</v>
      </c>
    </row>
    <row r="276" spans="1:1">
      <c r="A276" s="25" t="s">
        <v>742</v>
      </c>
    </row>
    <row r="277" spans="1:1">
      <c r="A277" s="25" t="s">
        <v>688</v>
      </c>
    </row>
    <row r="278" spans="1:1">
      <c r="A278" s="25" t="s">
        <v>674</v>
      </c>
    </row>
    <row r="279" spans="1:1">
      <c r="A279" s="25" t="s">
        <v>674</v>
      </c>
    </row>
    <row r="280" spans="1:1">
      <c r="A280" s="25" t="s">
        <v>795</v>
      </c>
    </row>
    <row r="281" spans="1:1">
      <c r="A281" s="25" t="s">
        <v>742</v>
      </c>
    </row>
    <row r="282" spans="1:1">
      <c r="A282" s="25" t="s">
        <v>722</v>
      </c>
    </row>
    <row r="283" spans="1:1">
      <c r="A283" s="25" t="s">
        <v>674</v>
      </c>
    </row>
    <row r="284" spans="1:1">
      <c r="A284" s="25" t="s">
        <v>684</v>
      </c>
    </row>
    <row r="285" spans="1:1">
      <c r="A285" s="25" t="s">
        <v>796</v>
      </c>
    </row>
    <row r="286" spans="1:1">
      <c r="A286" s="25" t="s">
        <v>677</v>
      </c>
    </row>
    <row r="287" spans="1:1">
      <c r="A287" s="25" t="s">
        <v>797</v>
      </c>
    </row>
    <row r="288" spans="1:1" ht="30">
      <c r="A288" s="25" t="s">
        <v>798</v>
      </c>
    </row>
    <row r="289" spans="1:1">
      <c r="A289" s="25" t="s">
        <v>717</v>
      </c>
    </row>
    <row r="290" spans="1:1">
      <c r="A290" s="25" t="s">
        <v>754</v>
      </c>
    </row>
    <row r="291" spans="1:1">
      <c r="A291" s="25" t="s">
        <v>675</v>
      </c>
    </row>
    <row r="292" spans="1:1">
      <c r="A292" s="25" t="s">
        <v>733</v>
      </c>
    </row>
    <row r="293" spans="1:1">
      <c r="A293" s="25" t="s">
        <v>799</v>
      </c>
    </row>
    <row r="294" spans="1:1">
      <c r="A294" s="25" t="s">
        <v>678</v>
      </c>
    </row>
    <row r="295" spans="1:1">
      <c r="A295" s="25" t="s">
        <v>800</v>
      </c>
    </row>
    <row r="296" spans="1:1">
      <c r="A296" s="25" t="s">
        <v>727</v>
      </c>
    </row>
    <row r="297" spans="1:1">
      <c r="A297" s="25" t="s">
        <v>801</v>
      </c>
    </row>
    <row r="298" spans="1:1">
      <c r="A298" s="25" t="s">
        <v>802</v>
      </c>
    </row>
    <row r="299" spans="1:1">
      <c r="A299" s="25" t="s">
        <v>694</v>
      </c>
    </row>
    <row r="300" spans="1:1" ht="30">
      <c r="A300" s="25" t="s">
        <v>682</v>
      </c>
    </row>
    <row r="301" spans="1:1">
      <c r="A301" s="25" t="s">
        <v>684</v>
      </c>
    </row>
    <row r="302" spans="1:1">
      <c r="A302" s="25" t="s">
        <v>673</v>
      </c>
    </row>
    <row r="303" spans="1:1">
      <c r="A303" s="25" t="s">
        <v>706</v>
      </c>
    </row>
    <row r="304" spans="1:1">
      <c r="A304" s="25" t="s">
        <v>803</v>
      </c>
    </row>
    <row r="305" spans="1:1">
      <c r="A305" s="25" t="s">
        <v>750</v>
      </c>
    </row>
    <row r="306" spans="1:1">
      <c r="A306" s="25" t="s">
        <v>733</v>
      </c>
    </row>
    <row r="307" spans="1:1">
      <c r="A307" s="25" t="s">
        <v>804</v>
      </c>
    </row>
    <row r="308" spans="1:1">
      <c r="A308" s="25" t="s">
        <v>706</v>
      </c>
    </row>
    <row r="309" spans="1:1" ht="45">
      <c r="A309" s="25" t="s">
        <v>714</v>
      </c>
    </row>
    <row r="310" spans="1:1">
      <c r="A310" s="25" t="s">
        <v>805</v>
      </c>
    </row>
    <row r="311" spans="1:1">
      <c r="A311" s="25" t="s">
        <v>806</v>
      </c>
    </row>
    <row r="312" spans="1:1">
      <c r="A312" s="25" t="s">
        <v>684</v>
      </c>
    </row>
    <row r="313" spans="1:1">
      <c r="A313" s="25" t="s">
        <v>807</v>
      </c>
    </row>
    <row r="314" spans="1:1">
      <c r="A314" s="25" t="s">
        <v>717</v>
      </c>
    </row>
    <row r="315" spans="1:1">
      <c r="A315" s="25" t="s">
        <v>712</v>
      </c>
    </row>
    <row r="316" spans="1:1">
      <c r="A316" s="25" t="s">
        <v>712</v>
      </c>
    </row>
    <row r="317" spans="1:1">
      <c r="A317" s="25" t="s">
        <v>808</v>
      </c>
    </row>
    <row r="318" spans="1:1" ht="30">
      <c r="A318" s="25" t="s">
        <v>809</v>
      </c>
    </row>
    <row r="319" spans="1:1">
      <c r="A319" s="25" t="s">
        <v>779</v>
      </c>
    </row>
    <row r="320" spans="1:1">
      <c r="A320" s="25" t="s">
        <v>717</v>
      </c>
    </row>
    <row r="321" spans="1:1">
      <c r="A321" s="25" t="s">
        <v>674</v>
      </c>
    </row>
    <row r="322" spans="1:1">
      <c r="A322" s="25" t="s">
        <v>706</v>
      </c>
    </row>
    <row r="323" spans="1:1">
      <c r="A323" s="25" t="s">
        <v>675</v>
      </c>
    </row>
    <row r="324" spans="1:1">
      <c r="A324" s="25" t="s">
        <v>722</v>
      </c>
    </row>
    <row r="325" spans="1:1">
      <c r="A325" s="25" t="s">
        <v>742</v>
      </c>
    </row>
    <row r="326" spans="1:1">
      <c r="A326" s="25" t="s">
        <v>810</v>
      </c>
    </row>
    <row r="327" spans="1:1">
      <c r="A327" s="25" t="s">
        <v>811</v>
      </c>
    </row>
    <row r="328" spans="1:1">
      <c r="A328" s="25" t="s">
        <v>812</v>
      </c>
    </row>
    <row r="329" spans="1:1">
      <c r="A329" s="25" t="s">
        <v>813</v>
      </c>
    </row>
    <row r="330" spans="1:1" ht="45">
      <c r="A330" s="25" t="s">
        <v>676</v>
      </c>
    </row>
    <row r="331" spans="1:1">
      <c r="A331" s="25" t="s">
        <v>812</v>
      </c>
    </row>
    <row r="332" spans="1:1">
      <c r="A332" s="25" t="s">
        <v>693</v>
      </c>
    </row>
    <row r="333" spans="1:1">
      <c r="A333" s="25" t="s">
        <v>771</v>
      </c>
    </row>
    <row r="334" spans="1:1">
      <c r="A334" s="25" t="s">
        <v>814</v>
      </c>
    </row>
    <row r="335" spans="1:1">
      <c r="A335" s="25" t="s">
        <v>690</v>
      </c>
    </row>
    <row r="336" spans="1:1" ht="30">
      <c r="A336" s="25" t="s">
        <v>815</v>
      </c>
    </row>
    <row r="337" spans="1:1">
      <c r="A337" s="25" t="s">
        <v>816</v>
      </c>
    </row>
    <row r="338" spans="1:1">
      <c r="A338" s="25" t="s">
        <v>687</v>
      </c>
    </row>
    <row r="339" spans="1:1">
      <c r="A339" s="25" t="s">
        <v>668</v>
      </c>
    </row>
    <row r="340" spans="1:1">
      <c r="A340" s="25" t="s">
        <v>767</v>
      </c>
    </row>
    <row r="341" spans="1:1">
      <c r="A341" s="25" t="s">
        <v>722</v>
      </c>
    </row>
    <row r="342" spans="1:1">
      <c r="A342" s="25" t="s">
        <v>817</v>
      </c>
    </row>
    <row r="343" spans="1:1">
      <c r="A343" s="25" t="s">
        <v>817</v>
      </c>
    </row>
    <row r="344" spans="1:1">
      <c r="A344" s="25" t="s">
        <v>722</v>
      </c>
    </row>
    <row r="345" spans="1:1">
      <c r="A345" s="25" t="s">
        <v>717</v>
      </c>
    </row>
    <row r="346" spans="1:1">
      <c r="A346" s="25" t="s">
        <v>785</v>
      </c>
    </row>
    <row r="347" spans="1:1">
      <c r="A347" s="25" t="s">
        <v>818</v>
      </c>
    </row>
    <row r="348" spans="1:1">
      <c r="A348" s="25" t="s">
        <v>819</v>
      </c>
    </row>
    <row r="349" spans="1:1">
      <c r="A349" s="25" t="s">
        <v>709</v>
      </c>
    </row>
    <row r="350" spans="1:1">
      <c r="A350" s="25" t="s">
        <v>677</v>
      </c>
    </row>
    <row r="351" spans="1:1" ht="30">
      <c r="A351" s="25" t="s">
        <v>696</v>
      </c>
    </row>
    <row r="352" spans="1:1">
      <c r="A352" s="25" t="s">
        <v>722</v>
      </c>
    </row>
    <row r="353" spans="1:1">
      <c r="A353" s="25" t="s">
        <v>726</v>
      </c>
    </row>
    <row r="354" spans="1:1">
      <c r="A354" s="25" t="s">
        <v>783</v>
      </c>
    </row>
    <row r="355" spans="1:1">
      <c r="A355" s="25" t="s">
        <v>820</v>
      </c>
    </row>
    <row r="356" spans="1:1">
      <c r="A356" s="25" t="s">
        <v>717</v>
      </c>
    </row>
    <row r="357" spans="1:1" ht="30">
      <c r="A357" s="25" t="s">
        <v>682</v>
      </c>
    </row>
    <row r="358" spans="1:1">
      <c r="A358" s="25" t="s">
        <v>701</v>
      </c>
    </row>
    <row r="359" spans="1:1">
      <c r="A359" s="25" t="s">
        <v>690</v>
      </c>
    </row>
    <row r="360" spans="1:1">
      <c r="A360" s="25" t="s">
        <v>722</v>
      </c>
    </row>
    <row r="361" spans="1:1">
      <c r="A361" s="25" t="s">
        <v>698</v>
      </c>
    </row>
    <row r="362" spans="1:1">
      <c r="A362" s="25" t="s">
        <v>701</v>
      </c>
    </row>
    <row r="363" spans="1:1">
      <c r="A363" s="25" t="s">
        <v>821</v>
      </c>
    </row>
    <row r="364" spans="1:1">
      <c r="A364" s="25" t="s">
        <v>752</v>
      </c>
    </row>
    <row r="365" spans="1:1">
      <c r="A365" s="25" t="s">
        <v>822</v>
      </c>
    </row>
    <row r="366" spans="1:1">
      <c r="A366" s="25" t="s">
        <v>706</v>
      </c>
    </row>
    <row r="367" spans="1:1">
      <c r="A367" s="25" t="s">
        <v>823</v>
      </c>
    </row>
    <row r="368" spans="1:1">
      <c r="A368" s="25" t="s">
        <v>824</v>
      </c>
    </row>
    <row r="369" spans="1:1">
      <c r="A369" s="25" t="s">
        <v>722</v>
      </c>
    </row>
    <row r="370" spans="1:1">
      <c r="A370" s="25" t="s">
        <v>671</v>
      </c>
    </row>
    <row r="371" spans="1:1">
      <c r="A371" s="25" t="s">
        <v>678</v>
      </c>
    </row>
    <row r="372" spans="1:1">
      <c r="A372" s="25" t="s">
        <v>773</v>
      </c>
    </row>
    <row r="373" spans="1:1">
      <c r="A373" s="25" t="s">
        <v>674</v>
      </c>
    </row>
    <row r="374" spans="1:1">
      <c r="A374" s="25" t="s">
        <v>825</v>
      </c>
    </row>
    <row r="375" spans="1:1">
      <c r="A375" s="25" t="s">
        <v>674</v>
      </c>
    </row>
    <row r="376" spans="1:1">
      <c r="A376" s="25" t="s">
        <v>706</v>
      </c>
    </row>
    <row r="377" spans="1:1">
      <c r="A377" s="25" t="s">
        <v>726</v>
      </c>
    </row>
    <row r="378" spans="1:1">
      <c r="A378" s="25" t="s">
        <v>826</v>
      </c>
    </row>
    <row r="379" spans="1:1">
      <c r="A379" s="25" t="s">
        <v>827</v>
      </c>
    </row>
    <row r="380" spans="1:1">
      <c r="A380" s="25" t="s">
        <v>726</v>
      </c>
    </row>
    <row r="381" spans="1:1" ht="30">
      <c r="A381" s="25" t="s">
        <v>828</v>
      </c>
    </row>
    <row r="382" spans="1:1">
      <c r="A382" s="25" t="s">
        <v>709</v>
      </c>
    </row>
    <row r="383" spans="1:1">
      <c r="A383" s="25" t="s">
        <v>829</v>
      </c>
    </row>
    <row r="384" spans="1:1">
      <c r="A384" s="25" t="s">
        <v>673</v>
      </c>
    </row>
    <row r="385" spans="1:1">
      <c r="A385" s="25" t="s">
        <v>830</v>
      </c>
    </row>
    <row r="386" spans="1:1">
      <c r="A386" s="25" t="s">
        <v>831</v>
      </c>
    </row>
    <row r="387" spans="1:1">
      <c r="A387" s="25" t="s">
        <v>832</v>
      </c>
    </row>
    <row r="388" spans="1:1" ht="45">
      <c r="A388" s="25" t="s">
        <v>714</v>
      </c>
    </row>
    <row r="389" spans="1:1">
      <c r="A389" s="25" t="s">
        <v>727</v>
      </c>
    </row>
    <row r="390" spans="1:1">
      <c r="A390" s="25" t="s">
        <v>758</v>
      </c>
    </row>
    <row r="391" spans="1:1">
      <c r="A391" s="25" t="s">
        <v>811</v>
      </c>
    </row>
    <row r="392" spans="1:1">
      <c r="A392" s="25" t="s">
        <v>833</v>
      </c>
    </row>
    <row r="393" spans="1:1">
      <c r="A393" s="25" t="s">
        <v>698</v>
      </c>
    </row>
    <row r="394" spans="1:1">
      <c r="A394" s="25" t="s">
        <v>678</v>
      </c>
    </row>
    <row r="395" spans="1:1">
      <c r="A395" s="25" t="s">
        <v>833</v>
      </c>
    </row>
    <row r="396" spans="1:1">
      <c r="A396" s="25" t="s">
        <v>769</v>
      </c>
    </row>
    <row r="397" spans="1:1">
      <c r="A397" s="25" t="s">
        <v>834</v>
      </c>
    </row>
    <row r="398" spans="1:1">
      <c r="A398" s="25" t="s">
        <v>675</v>
      </c>
    </row>
    <row r="399" spans="1:1">
      <c r="A399" s="25" t="s">
        <v>835</v>
      </c>
    </row>
    <row r="400" spans="1:1">
      <c r="A400" s="25" t="s">
        <v>675</v>
      </c>
    </row>
    <row r="401" spans="1:1">
      <c r="A401" s="25" t="s">
        <v>762</v>
      </c>
    </row>
    <row r="402" spans="1:1">
      <c r="A402" s="25" t="s">
        <v>700</v>
      </c>
    </row>
    <row r="403" spans="1:1">
      <c r="A403" s="25" t="s">
        <v>671</v>
      </c>
    </row>
    <row r="404" spans="1:1">
      <c r="A404" s="25" t="s">
        <v>727</v>
      </c>
    </row>
    <row r="405" spans="1:1">
      <c r="A405" s="25" t="s">
        <v>706</v>
      </c>
    </row>
    <row r="406" spans="1:1" ht="60">
      <c r="A406" s="25" t="s">
        <v>669</v>
      </c>
    </row>
    <row r="407" spans="1:1">
      <c r="A407" s="25" t="s">
        <v>722</v>
      </c>
    </row>
    <row r="408" spans="1:1">
      <c r="A408" s="25" t="s">
        <v>836</v>
      </c>
    </row>
    <row r="409" spans="1:1">
      <c r="A409" s="25" t="s">
        <v>678</v>
      </c>
    </row>
    <row r="410" spans="1:1">
      <c r="A410" s="25" t="s">
        <v>717</v>
      </c>
    </row>
    <row r="411" spans="1:1">
      <c r="A411" s="25" t="s">
        <v>674</v>
      </c>
    </row>
    <row r="412" spans="1:1">
      <c r="A412" s="25" t="s">
        <v>784</v>
      </c>
    </row>
    <row r="413" spans="1:1">
      <c r="A413" s="25" t="s">
        <v>671</v>
      </c>
    </row>
    <row r="414" spans="1:1">
      <c r="A414" s="25" t="s">
        <v>674</v>
      </c>
    </row>
    <row r="415" spans="1:1">
      <c r="A415" s="25" t="s">
        <v>787</v>
      </c>
    </row>
    <row r="416" spans="1:1">
      <c r="A416" s="25" t="s">
        <v>837</v>
      </c>
    </row>
    <row r="417" spans="1:1">
      <c r="A417" s="25" t="s">
        <v>838</v>
      </c>
    </row>
    <row r="418" spans="1:1">
      <c r="A418" s="25" t="s">
        <v>678</v>
      </c>
    </row>
    <row r="419" spans="1:1">
      <c r="A419" s="25" t="s">
        <v>839</v>
      </c>
    </row>
    <row r="420" spans="1:1">
      <c r="A420" s="25" t="s">
        <v>715</v>
      </c>
    </row>
    <row r="421" spans="1:1">
      <c r="A421" s="25" t="s">
        <v>840</v>
      </c>
    </row>
    <row r="422" spans="1:1">
      <c r="A422" s="25" t="s">
        <v>678</v>
      </c>
    </row>
    <row r="423" spans="1:1">
      <c r="A423" s="25" t="s">
        <v>841</v>
      </c>
    </row>
    <row r="424" spans="1:1">
      <c r="A424" s="25" t="s">
        <v>706</v>
      </c>
    </row>
    <row r="425" spans="1:1">
      <c r="A425" s="25" t="s">
        <v>750</v>
      </c>
    </row>
    <row r="426" spans="1:1">
      <c r="A426" s="25" t="s">
        <v>684</v>
      </c>
    </row>
    <row r="427" spans="1:1">
      <c r="A427" s="25" t="s">
        <v>712</v>
      </c>
    </row>
    <row r="428" spans="1:1">
      <c r="A428" s="25" t="s">
        <v>842</v>
      </c>
    </row>
    <row r="429" spans="1:1">
      <c r="A429" s="25" t="s">
        <v>843</v>
      </c>
    </row>
    <row r="430" spans="1:1">
      <c r="A430" s="25" t="s">
        <v>689</v>
      </c>
    </row>
    <row r="431" spans="1:1">
      <c r="A431" s="25" t="s">
        <v>721</v>
      </c>
    </row>
    <row r="432" spans="1:1">
      <c r="A432" s="25" t="s">
        <v>844</v>
      </c>
    </row>
    <row r="433" spans="1:1">
      <c r="A433" s="25" t="s">
        <v>721</v>
      </c>
    </row>
    <row r="434" spans="1:1">
      <c r="A434" s="25" t="s">
        <v>705</v>
      </c>
    </row>
    <row r="435" spans="1:1" ht="45">
      <c r="A435" s="25" t="s">
        <v>845</v>
      </c>
    </row>
    <row r="436" spans="1:1">
      <c r="A436" s="25" t="s">
        <v>846</v>
      </c>
    </row>
    <row r="437" spans="1:1">
      <c r="A437" s="25" t="s">
        <v>820</v>
      </c>
    </row>
    <row r="438" spans="1:1">
      <c r="A438" s="25" t="s">
        <v>701</v>
      </c>
    </row>
    <row r="439" spans="1:1">
      <c r="A439" s="25" t="s">
        <v>841</v>
      </c>
    </row>
    <row r="440" spans="1:1">
      <c r="A440" s="25" t="s">
        <v>841</v>
      </c>
    </row>
    <row r="441" spans="1:1">
      <c r="A441" s="25" t="s">
        <v>703</v>
      </c>
    </row>
    <row r="442" spans="1:1" ht="30">
      <c r="A442" s="25" t="s">
        <v>847</v>
      </c>
    </row>
    <row r="443" spans="1:1">
      <c r="A443" s="25" t="s">
        <v>701</v>
      </c>
    </row>
    <row r="444" spans="1:1">
      <c r="A444" s="25" t="s">
        <v>725</v>
      </c>
    </row>
    <row r="445" spans="1:1">
      <c r="A445" s="25" t="s">
        <v>848</v>
      </c>
    </row>
    <row r="446" spans="1:1">
      <c r="A446" s="25" t="s">
        <v>717</v>
      </c>
    </row>
    <row r="447" spans="1:1">
      <c r="A447" s="25" t="s">
        <v>849</v>
      </c>
    </row>
    <row r="448" spans="1:1">
      <c r="A448" s="25" t="s">
        <v>717</v>
      </c>
    </row>
    <row r="449" spans="1:1">
      <c r="A449" s="25" t="s">
        <v>684</v>
      </c>
    </row>
    <row r="450" spans="1:1">
      <c r="A450" s="25" t="s">
        <v>695</v>
      </c>
    </row>
    <row r="451" spans="1:1">
      <c r="A451" s="25" t="s">
        <v>695</v>
      </c>
    </row>
    <row r="452" spans="1:1">
      <c r="A452" s="25" t="s">
        <v>812</v>
      </c>
    </row>
    <row r="453" spans="1:1">
      <c r="A453" s="25" t="s">
        <v>787</v>
      </c>
    </row>
    <row r="454" spans="1:1">
      <c r="A454" s="25" t="s">
        <v>787</v>
      </c>
    </row>
    <row r="455" spans="1:1">
      <c r="A455" s="25" t="s">
        <v>825</v>
      </c>
    </row>
    <row r="456" spans="1:1">
      <c r="A456" s="25" t="s">
        <v>717</v>
      </c>
    </row>
    <row r="457" spans="1:1">
      <c r="A457" s="25" t="s">
        <v>758</v>
      </c>
    </row>
    <row r="458" spans="1:1">
      <c r="A458" s="25" t="s">
        <v>671</v>
      </c>
    </row>
    <row r="459" spans="1:1">
      <c r="A459" s="25" t="s">
        <v>850</v>
      </c>
    </row>
    <row r="460" spans="1:1">
      <c r="A460" s="25" t="s">
        <v>693</v>
      </c>
    </row>
    <row r="461" spans="1:1">
      <c r="A461" s="25" t="s">
        <v>833</v>
      </c>
    </row>
    <row r="462" spans="1:1" ht="30">
      <c r="A462" s="25" t="s">
        <v>828</v>
      </c>
    </row>
    <row r="463" spans="1:1">
      <c r="A463" s="25" t="s">
        <v>678</v>
      </c>
    </row>
    <row r="464" spans="1:1">
      <c r="A464" s="25" t="s">
        <v>812</v>
      </c>
    </row>
    <row r="465" spans="1:1" ht="30">
      <c r="A465" s="25" t="s">
        <v>685</v>
      </c>
    </row>
    <row r="466" spans="1:1">
      <c r="A466" s="25" t="s">
        <v>851</v>
      </c>
    </row>
    <row r="467" spans="1:1">
      <c r="A467" s="25" t="s">
        <v>852</v>
      </c>
    </row>
    <row r="468" spans="1:1">
      <c r="A468" s="25" t="s">
        <v>674</v>
      </c>
    </row>
    <row r="469" spans="1:1">
      <c r="A469" s="25" t="s">
        <v>668</v>
      </c>
    </row>
    <row r="470" spans="1:1">
      <c r="A470" s="25" t="s">
        <v>709</v>
      </c>
    </row>
    <row r="471" spans="1:1">
      <c r="A471" s="25" t="s">
        <v>684</v>
      </c>
    </row>
    <row r="472" spans="1:1">
      <c r="A472" s="25" t="s">
        <v>674</v>
      </c>
    </row>
    <row r="473" spans="1:1">
      <c r="A473" s="25" t="s">
        <v>671</v>
      </c>
    </row>
    <row r="474" spans="1:1">
      <c r="A474" s="25" t="s">
        <v>674</v>
      </c>
    </row>
    <row r="475" spans="1:1">
      <c r="A475" s="25" t="s">
        <v>853</v>
      </c>
    </row>
    <row r="476" spans="1:1">
      <c r="A476" s="25" t="s">
        <v>854</v>
      </c>
    </row>
    <row r="477" spans="1:1">
      <c r="A477" s="25" t="s">
        <v>855</v>
      </c>
    </row>
    <row r="478" spans="1:1" ht="30">
      <c r="A478" s="25" t="s">
        <v>685</v>
      </c>
    </row>
    <row r="479" spans="1:1">
      <c r="A479" s="25" t="s">
        <v>726</v>
      </c>
    </row>
    <row r="480" spans="1:1">
      <c r="A480" s="25" t="s">
        <v>856</v>
      </c>
    </row>
    <row r="481" spans="1:1">
      <c r="A481" s="25" t="s">
        <v>760</v>
      </c>
    </row>
    <row r="482" spans="1:1" ht="30">
      <c r="A482" s="25" t="s">
        <v>857</v>
      </c>
    </row>
    <row r="483" spans="1:1">
      <c r="A483" s="25" t="s">
        <v>717</v>
      </c>
    </row>
    <row r="484" spans="1:1">
      <c r="A484" s="25" t="s">
        <v>851</v>
      </c>
    </row>
    <row r="485" spans="1:1" ht="30">
      <c r="A485" s="25" t="s">
        <v>809</v>
      </c>
    </row>
    <row r="486" spans="1:1">
      <c r="A486" s="25" t="s">
        <v>816</v>
      </c>
    </row>
    <row r="487" spans="1:1">
      <c r="A487" s="25" t="s">
        <v>764</v>
      </c>
    </row>
    <row r="488" spans="1:1">
      <c r="A488" s="25" t="s">
        <v>690</v>
      </c>
    </row>
    <row r="489" spans="1:1">
      <c r="A489" s="25" t="s">
        <v>716</v>
      </c>
    </row>
    <row r="490" spans="1:1">
      <c r="A490" s="25" t="s">
        <v>791</v>
      </c>
    </row>
    <row r="491" spans="1:1" ht="45">
      <c r="A491" s="25" t="s">
        <v>788</v>
      </c>
    </row>
    <row r="492" spans="1:1">
      <c r="A492" s="25" t="s">
        <v>673</v>
      </c>
    </row>
    <row r="493" spans="1:1">
      <c r="A493" s="25" t="s">
        <v>858</v>
      </c>
    </row>
    <row r="494" spans="1:1">
      <c r="A494" s="25" t="s">
        <v>684</v>
      </c>
    </row>
    <row r="495" spans="1:1" ht="30">
      <c r="A495" s="25" t="s">
        <v>719</v>
      </c>
    </row>
    <row r="496" spans="1:1">
      <c r="A496" s="25" t="s">
        <v>717</v>
      </c>
    </row>
    <row r="497" spans="1:1">
      <c r="A497" s="25" t="s">
        <v>678</v>
      </c>
    </row>
    <row r="498" spans="1:1">
      <c r="A498" s="25" t="s">
        <v>674</v>
      </c>
    </row>
    <row r="499" spans="1:1">
      <c r="A499" s="25" t="s">
        <v>841</v>
      </c>
    </row>
    <row r="500" spans="1:1">
      <c r="A500" s="25" t="s">
        <v>717</v>
      </c>
    </row>
    <row r="501" spans="1:1">
      <c r="A501" s="25" t="s">
        <v>859</v>
      </c>
    </row>
    <row r="502" spans="1:1">
      <c r="A502" s="25" t="s">
        <v>753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C41CABE0A94034084E8B1300CCF26CB" ma:contentTypeVersion="2" ma:contentTypeDescription="Create a new document." ma:contentTypeScope="" ma:versionID="19a20410a48c0d89ad785d84d7cbf73f">
  <xsd:schema xmlns:xsd="http://www.w3.org/2001/XMLSchema" xmlns:xs="http://www.w3.org/2001/XMLSchema" xmlns:p="http://schemas.microsoft.com/office/2006/metadata/properties" xmlns:ns2="824b3003-f3cd-4693-8b5d-9c1c2e73ed47" targetNamespace="http://schemas.microsoft.com/office/2006/metadata/properties" ma:root="true" ma:fieldsID="a3be16f27769079858aa032a0b85d981" ns2:_="">
    <xsd:import namespace="824b3003-f3cd-4693-8b5d-9c1c2e73ed4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24b3003-f3cd-4693-8b5d-9c1c2e73ed4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9BC1A6-1CB1-4443-96B9-FDAF7E0B31E8}">
  <ds:schemaRefs>
    <ds:schemaRef ds:uri="http://schemas.microsoft.com/office/2006/documentManagement/types"/>
    <ds:schemaRef ds:uri="0a282b2a-a7fb-4e44-9f6d-45c7d1be93c8"/>
    <ds:schemaRef ds:uri="http://schemas.microsoft.com/office/2006/metadata/properties"/>
    <ds:schemaRef ds:uri="http://schemas.openxmlformats.org/package/2006/metadata/core-properties"/>
    <ds:schemaRef ds:uri="http://purl.org/dc/dcmitype/"/>
    <ds:schemaRef ds:uri="http://www.w3.org/XML/1998/namespace"/>
    <ds:schemaRef ds:uri="http://purl.org/dc/elements/1.1/"/>
    <ds:schemaRef ds:uri="http://schemas.microsoft.com/office/infopath/2007/PartnerControls"/>
    <ds:schemaRef ds:uri="http://purl.org/dc/terms/"/>
  </ds:schemaRefs>
</ds:datastoreItem>
</file>

<file path=customXml/itemProps2.xml><?xml version="1.0" encoding="utf-8"?>
<ds:datastoreItem xmlns:ds="http://schemas.openxmlformats.org/officeDocument/2006/customXml" ds:itemID="{62F205AF-EF79-4093-9A15-6941072B61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24b3003-f3cd-4693-8b5d-9c1c2e73ed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A7588CD-7BEE-48A7-ABF6-CA6865920F0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Company Information</vt:lpstr>
      <vt:lpstr>Standalone datapoints</vt:lpstr>
      <vt:lpstr>Matrix datapoints - Direc</vt:lpstr>
      <vt:lpstr>Matrix datapoints - KMP</vt:lpstr>
      <vt:lpstr>Data derived from matrix DP</vt:lpstr>
      <vt:lpstr>Data derived from standalone DP</vt:lpstr>
      <vt:lpstr>NIC industry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Indium Software</cp:lastModifiedBy>
  <dcterms:created xsi:type="dcterms:W3CDTF">2021-01-19T13:34:03Z</dcterms:created>
  <dcterms:modified xsi:type="dcterms:W3CDTF">2021-03-06T10:04:23Z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0x010100BC41CABE0A94034084E8B1300CCF26CB</vt:lpwstr>
  </property>
</Properties>
</file>