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105" yWindow="-105" windowWidth="23250" windowHeight="12570" tabRatio="598" activeTab="3"/>
  </bookViews>
  <sheets>
    <sheet name="Company Information" sheetId="12" r:id="rId1"/>
    <sheet name="Standalone datapoints" sheetId="5" r:id="rId2"/>
    <sheet name="Matrix datapoints - Direc" sheetId="3" r:id="rId3"/>
    <sheet name="Matrix datapoints - KMP" sheetId="7" r:id="rId4"/>
    <sheet name="Data derived from matrix DP" sheetId="4" r:id="rId5"/>
    <sheet name="Data derived from standalone DP" sheetId="11" r:id="rId6"/>
    <sheet name="NIC industry" sheetId="6" state="hidden" r:id="rId7"/>
  </sheets>
  <definedNames>
    <definedName name="_xlnm._FilterDatabase" localSheetId="4" hidden="1">'Data derived from matrix DP'!$A$1:$J$81</definedName>
    <definedName name="_xlnm._FilterDatabase" localSheetId="5" hidden="1">'Data derived from standalone DP'!$A$1:$I$29</definedName>
    <definedName name="_xlnm._FilterDatabase" localSheetId="2" hidden="1">'Matrix datapoints - Direc'!$A$1:$BB$1</definedName>
    <definedName name="_xlnm._FilterDatabase" localSheetId="3" hidden="1">'Matrix datapoints - KMP'!$A$1:$AP$24</definedName>
    <definedName name="_xlnm._FilterDatabase" localSheetId="1" hidden="1">'Standalone datapoints'!$A$1:$AB$247</definedName>
  </definedNames>
  <calcPr calcId="145621"/>
</workbook>
</file>

<file path=xl/calcChain.xml><?xml version="1.0" encoding="utf-8"?>
<calcChain xmlns="http://schemas.openxmlformats.org/spreadsheetml/2006/main">
  <c r="I218" i="5" l="1"/>
  <c r="I215" i="5"/>
  <c r="I98" i="5"/>
  <c r="I95" i="5"/>
  <c r="O23" i="7"/>
  <c r="N23" i="7"/>
  <c r="M23" i="7"/>
  <c r="L23" i="7"/>
  <c r="V66" i="3"/>
  <c r="AC66" i="3"/>
  <c r="AD66" i="3"/>
  <c r="P23" i="7"/>
  <c r="Q23" i="7"/>
  <c r="R23" i="7"/>
  <c r="N10" i="7"/>
  <c r="N11" i="7"/>
  <c r="L10" i="7"/>
  <c r="L11" i="7" s="1"/>
  <c r="O10" i="7"/>
  <c r="O11" i="7" s="1"/>
  <c r="M10" i="7"/>
  <c r="M11" i="7" s="1"/>
  <c r="S32" i="3"/>
  <c r="S29" i="3"/>
  <c r="U29" i="3"/>
  <c r="U32" i="3" s="1"/>
  <c r="W29" i="3"/>
  <c r="W32" i="3" s="1"/>
  <c r="V29" i="3"/>
  <c r="V32" i="3" s="1"/>
  <c r="U98" i="5"/>
  <c r="Q19" i="7" l="1"/>
  <c r="P19" i="7"/>
  <c r="O19" i="7"/>
  <c r="N19" i="7"/>
  <c r="M19" i="7"/>
  <c r="L19" i="7"/>
  <c r="K19" i="7"/>
  <c r="J19" i="7"/>
  <c r="O7" i="7"/>
  <c r="N7" i="7"/>
  <c r="M7" i="7"/>
  <c r="L7" i="7"/>
  <c r="K7" i="7"/>
  <c r="J7" i="7"/>
  <c r="U220" i="5"/>
  <c r="U146" i="5"/>
  <c r="U26" i="5"/>
  <c r="U100" i="5"/>
  <c r="W66" i="3" l="1"/>
  <c r="J66" i="3"/>
  <c r="R32" i="3"/>
  <c r="Q32" i="3"/>
  <c r="P32" i="3"/>
  <c r="O32" i="3"/>
  <c r="N32" i="3"/>
  <c r="K32" i="3"/>
  <c r="W19" i="3"/>
  <c r="S34" i="3"/>
  <c r="U34" i="3"/>
  <c r="L34" i="3"/>
  <c r="M34" i="3"/>
  <c r="V34" i="3"/>
  <c r="R34" i="3"/>
  <c r="Q34" i="3"/>
  <c r="P34" i="3"/>
  <c r="O34" i="3"/>
  <c r="K34" i="3"/>
  <c r="N34" i="3"/>
  <c r="J34" i="3"/>
  <c r="N66" i="3"/>
  <c r="R66" i="3"/>
  <c r="AE66" i="3"/>
  <c r="Z66" i="3"/>
  <c r="X66" i="3"/>
  <c r="AB68" i="3"/>
  <c r="U68" i="3"/>
  <c r="AC68" i="3"/>
  <c r="AF68" i="3"/>
  <c r="AD68" i="3"/>
  <c r="S68" i="3"/>
  <c r="V68" i="3"/>
  <c r="Z68" i="3"/>
  <c r="Y68" i="3"/>
  <c r="L68" i="3"/>
  <c r="AA68" i="3"/>
  <c r="R68" i="3"/>
  <c r="AE68" i="3"/>
  <c r="Q68" i="3"/>
  <c r="P68" i="3"/>
  <c r="O68" i="3"/>
  <c r="N68" i="3"/>
  <c r="X68" i="3"/>
  <c r="W68" i="3"/>
  <c r="J68" i="3"/>
  <c r="V53" i="3"/>
  <c r="V19" i="3"/>
  <c r="U53" i="3"/>
  <c r="P53" i="3"/>
  <c r="S19" i="3"/>
  <c r="P19" i="3"/>
  <c r="M19" i="3"/>
  <c r="L19" i="3"/>
  <c r="U218" i="5"/>
</calcChain>
</file>

<file path=xl/sharedStrings.xml><?xml version="1.0" encoding="utf-8"?>
<sst xmlns="http://schemas.openxmlformats.org/spreadsheetml/2006/main" count="7884" uniqueCount="1179">
  <si>
    <t>Indicator</t>
  </si>
  <si>
    <t>URL</t>
  </si>
  <si>
    <t>Page number</t>
  </si>
  <si>
    <t>Category</t>
  </si>
  <si>
    <t>DP Code</t>
  </si>
  <si>
    <t>Key Issues</t>
  </si>
  <si>
    <t>Function</t>
  </si>
  <si>
    <t>Data Type</t>
  </si>
  <si>
    <t>Unit</t>
  </si>
  <si>
    <t>Source name</t>
  </si>
  <si>
    <t>Publication date</t>
  </si>
  <si>
    <t>Comments/Calculations</t>
  </si>
  <si>
    <t>Company Name</t>
  </si>
  <si>
    <t>Corporate Governance</t>
  </si>
  <si>
    <t>ANTP001</t>
  </si>
  <si>
    <t>ANTP002</t>
  </si>
  <si>
    <t>ANTP004</t>
  </si>
  <si>
    <t>ANTP005</t>
  </si>
  <si>
    <t>ANTP008</t>
  </si>
  <si>
    <t>ANTP010</t>
  </si>
  <si>
    <t>ANTP011</t>
  </si>
  <si>
    <t>ANTR001</t>
  </si>
  <si>
    <t>AUDC001</t>
  </si>
  <si>
    <t>AUDC002</t>
  </si>
  <si>
    <t>AUDC003</t>
  </si>
  <si>
    <t>AUDC004</t>
  </si>
  <si>
    <t>AUDC005</t>
  </si>
  <si>
    <t>AUDC006</t>
  </si>
  <si>
    <t>AUDP001</t>
  </si>
  <si>
    <t>AUDR001</t>
  </si>
  <si>
    <t>AUDR002</t>
  </si>
  <si>
    <t>AUDR003</t>
  </si>
  <si>
    <t>BOCP001</t>
  </si>
  <si>
    <t>BOCR001</t>
  </si>
  <si>
    <t>BOCR002</t>
  </si>
  <si>
    <t>BOCR003</t>
  </si>
  <si>
    <t>BOCR004</t>
  </si>
  <si>
    <t>BOCR005</t>
  </si>
  <si>
    <t>BOCR006</t>
  </si>
  <si>
    <t>BOCR007</t>
  </si>
  <si>
    <t>BOCR008</t>
  </si>
  <si>
    <t>BOCR009</t>
  </si>
  <si>
    <t>BOCR010</t>
  </si>
  <si>
    <t>BOCR011</t>
  </si>
  <si>
    <t>BOCR012</t>
  </si>
  <si>
    <t>BOCR013</t>
  </si>
  <si>
    <t>BOCR014</t>
  </si>
  <si>
    <t>BOCR015</t>
  </si>
  <si>
    <t>BOCR016</t>
  </si>
  <si>
    <t>BOCR017</t>
  </si>
  <si>
    <t>BOCR018</t>
  </si>
  <si>
    <t>BODS001</t>
  </si>
  <si>
    <t>BODS002</t>
  </si>
  <si>
    <t>BODC001</t>
  </si>
  <si>
    <t>BODP001</t>
  </si>
  <si>
    <t>BODR001</t>
  </si>
  <si>
    <t>BODR002</t>
  </si>
  <si>
    <t>BODR003</t>
  </si>
  <si>
    <t>BODR004</t>
  </si>
  <si>
    <t>BODR005</t>
  </si>
  <si>
    <t>BOIS001</t>
  </si>
  <si>
    <t>BOIC001</t>
  </si>
  <si>
    <t>BOIP002</t>
  </si>
  <si>
    <t>BOIP003</t>
  </si>
  <si>
    <t>BOIP004</t>
  </si>
  <si>
    <t>BOIP005</t>
  </si>
  <si>
    <t>BOIP006</t>
  </si>
  <si>
    <t>BOIP007</t>
  </si>
  <si>
    <t>BOIP008</t>
  </si>
  <si>
    <t>BOIR001</t>
  </si>
  <si>
    <t>BOIR002</t>
  </si>
  <si>
    <t>BOIR003</t>
  </si>
  <si>
    <t>BOIR004</t>
  </si>
  <si>
    <t>BOIR005</t>
  </si>
  <si>
    <t>BOIR006</t>
  </si>
  <si>
    <t>BOIR007</t>
  </si>
  <si>
    <t>BOIR008</t>
  </si>
  <si>
    <t>BOIR009</t>
  </si>
  <si>
    <t>BOIR010</t>
  </si>
  <si>
    <t>BOIR011</t>
  </si>
  <si>
    <t>BOIR012</t>
  </si>
  <si>
    <t>BOIR013</t>
  </si>
  <si>
    <t>BOIR014</t>
  </si>
  <si>
    <t>BOIR015</t>
  </si>
  <si>
    <t>BOIR016</t>
  </si>
  <si>
    <t>BOIR017</t>
  </si>
  <si>
    <t>BOIR018</t>
  </si>
  <si>
    <t>BOIR019</t>
  </si>
  <si>
    <t>BOIR020</t>
  </si>
  <si>
    <t>BOIR021</t>
  </si>
  <si>
    <t>BOIR022</t>
  </si>
  <si>
    <t>BOIR023</t>
  </si>
  <si>
    <t>BOSS002</t>
  </si>
  <si>
    <t>BOSC001</t>
  </si>
  <si>
    <t>BOSC002</t>
  </si>
  <si>
    <t>BOSC003</t>
  </si>
  <si>
    <t>BOSC004</t>
  </si>
  <si>
    <t>BOSC007</t>
  </si>
  <si>
    <t>BOSP001</t>
  </si>
  <si>
    <t>BOSP003</t>
  </si>
  <si>
    <t>BOSP004</t>
  </si>
  <si>
    <t>BOSP005</t>
  </si>
  <si>
    <t>BOSP006</t>
  </si>
  <si>
    <t>BOSR001</t>
  </si>
  <si>
    <t>BOSR002</t>
  </si>
  <si>
    <t>BOSR003</t>
  </si>
  <si>
    <t>BOSR004</t>
  </si>
  <si>
    <t>BOSR005</t>
  </si>
  <si>
    <t>BOSR006</t>
  </si>
  <si>
    <t>BOSR007</t>
  </si>
  <si>
    <t>BOSR008</t>
  </si>
  <si>
    <t>BOSR009</t>
  </si>
  <si>
    <t>BOSR010</t>
  </si>
  <si>
    <t>BOSR011</t>
  </si>
  <si>
    <t>BOSR012</t>
  </si>
  <si>
    <t>COMC001</t>
  </si>
  <si>
    <t>COMC002</t>
  </si>
  <si>
    <t>COMC003</t>
  </si>
  <si>
    <t>COMC004</t>
  </si>
  <si>
    <t>COMC005</t>
  </si>
  <si>
    <t>COMC006</t>
  </si>
  <si>
    <t>COMC007</t>
  </si>
  <si>
    <t>COMC008</t>
  </si>
  <si>
    <t>COMP001</t>
  </si>
  <si>
    <t>COMP002</t>
  </si>
  <si>
    <t>COMP003</t>
  </si>
  <si>
    <t>COMP004</t>
  </si>
  <si>
    <t>COMR001</t>
  </si>
  <si>
    <t>COMR002</t>
  </si>
  <si>
    <t>COMR003</t>
  </si>
  <si>
    <t>COMR004</t>
  </si>
  <si>
    <t>COMR005</t>
  </si>
  <si>
    <t>COMR006</t>
  </si>
  <si>
    <t>BUSS001</t>
  </si>
  <si>
    <t>BUSS002</t>
  </si>
  <si>
    <t>BUSS003</t>
  </si>
  <si>
    <t>BUSS004</t>
  </si>
  <si>
    <t>BUSC001</t>
  </si>
  <si>
    <t>BUSC002</t>
  </si>
  <si>
    <t>BUSC003</t>
  </si>
  <si>
    <t>BUSP001</t>
  </si>
  <si>
    <t>BUSP002</t>
  </si>
  <si>
    <t>BUSP003</t>
  </si>
  <si>
    <t>BUSP004</t>
  </si>
  <si>
    <t>BUSP005</t>
  </si>
  <si>
    <t>BUSP006</t>
  </si>
  <si>
    <t>BUSP007</t>
  </si>
  <si>
    <t>BUSP008</t>
  </si>
  <si>
    <t>BUSP009</t>
  </si>
  <si>
    <t>FINC001</t>
  </si>
  <si>
    <t>FINP001</t>
  </si>
  <si>
    <t>FINP002</t>
  </si>
  <si>
    <t>FINR001</t>
  </si>
  <si>
    <t>FINR002</t>
  </si>
  <si>
    <t>FINR003</t>
  </si>
  <si>
    <t>MACS001</t>
  </si>
  <si>
    <t>MACP001</t>
  </si>
  <si>
    <t>MACP002</t>
  </si>
  <si>
    <t>MACP003</t>
  </si>
  <si>
    <t>MACP004</t>
  </si>
  <si>
    <t>MACP005</t>
  </si>
  <si>
    <t>MACP006</t>
  </si>
  <si>
    <t>MACP007</t>
  </si>
  <si>
    <t>MACP008</t>
  </si>
  <si>
    <t>MACP009</t>
  </si>
  <si>
    <t>MACP010</t>
  </si>
  <si>
    <t>MACR001</t>
  </si>
  <si>
    <t>MACR002</t>
  </si>
  <si>
    <t>MACR003</t>
  </si>
  <si>
    <t>MACR004</t>
  </si>
  <si>
    <t>MACR005</t>
  </si>
  <si>
    <t>MACR006</t>
  </si>
  <si>
    <t>MACR007</t>
  </si>
  <si>
    <t>MACR008</t>
  </si>
  <si>
    <t>MACR009</t>
  </si>
  <si>
    <t>MACR010</t>
  </si>
  <si>
    <t>MACR011</t>
  </si>
  <si>
    <t>MACR012</t>
  </si>
  <si>
    <t>MACR013</t>
  </si>
  <si>
    <t>MACR014</t>
  </si>
  <si>
    <t>MACR015</t>
  </si>
  <si>
    <t>MACR016</t>
  </si>
  <si>
    <t>MACR017</t>
  </si>
  <si>
    <t>MACR018</t>
  </si>
  <si>
    <t>MACR019</t>
  </si>
  <si>
    <t>MACR020</t>
  </si>
  <si>
    <t>MACR021</t>
  </si>
  <si>
    <t>MACR022</t>
  </si>
  <si>
    <t>MACR023</t>
  </si>
  <si>
    <t>MACR024</t>
  </si>
  <si>
    <t>MACR025</t>
  </si>
  <si>
    <t>MACR026</t>
  </si>
  <si>
    <t>MACR029</t>
  </si>
  <si>
    <t>MASP001</t>
  </si>
  <si>
    <t>MASP002</t>
  </si>
  <si>
    <t>MASP003</t>
  </si>
  <si>
    <t>MASR001</t>
  </si>
  <si>
    <t>MASR002</t>
  </si>
  <si>
    <t>MASR003</t>
  </si>
  <si>
    <t>MASR004</t>
  </si>
  <si>
    <t>MASR005</t>
  </si>
  <si>
    <t>MASR006</t>
  </si>
  <si>
    <t>MASR007</t>
  </si>
  <si>
    <t>MASR008</t>
  </si>
  <si>
    <t>MASR009</t>
  </si>
  <si>
    <t>MASR010</t>
  </si>
  <si>
    <t>SHAS001</t>
  </si>
  <si>
    <t>SHAS002</t>
  </si>
  <si>
    <t>SHAC001</t>
  </si>
  <si>
    <t>SHAC002</t>
  </si>
  <si>
    <t>SHAC003</t>
  </si>
  <si>
    <t>SHAC004</t>
  </si>
  <si>
    <t>SHAC005</t>
  </si>
  <si>
    <t>SHAC006</t>
  </si>
  <si>
    <t>SHAC007</t>
  </si>
  <si>
    <t>SHAC008</t>
  </si>
  <si>
    <t>SHAC009</t>
  </si>
  <si>
    <t>SHAC010</t>
  </si>
  <si>
    <t>SHAC011</t>
  </si>
  <si>
    <t>SHAC012</t>
  </si>
  <si>
    <t>SHAP001</t>
  </si>
  <si>
    <t>SHAP002</t>
  </si>
  <si>
    <t>SHAP003</t>
  </si>
  <si>
    <t>SHAP004</t>
  </si>
  <si>
    <t>SHAP005</t>
  </si>
  <si>
    <t>SHAP006</t>
  </si>
  <si>
    <t>SHAP007</t>
  </si>
  <si>
    <t>Antitakeover mechanism</t>
  </si>
  <si>
    <t>Board &amp; Committee functioning</t>
  </si>
  <si>
    <t>Business Ethics</t>
  </si>
  <si>
    <t>Financial Audit &amp; Control</t>
  </si>
  <si>
    <t>Management Structure and Compensation</t>
  </si>
  <si>
    <t>Shareholders rights</t>
  </si>
  <si>
    <t>Audit committee functioning</t>
  </si>
  <si>
    <t>Board compensation</t>
  </si>
  <si>
    <t>Board diversity</t>
  </si>
  <si>
    <t>Board independence</t>
  </si>
  <si>
    <t>Board structure and functioning</t>
  </si>
  <si>
    <t>Committee Functioning</t>
  </si>
  <si>
    <t>Management compensation</t>
  </si>
  <si>
    <t>Management structure</t>
  </si>
  <si>
    <t>Result</t>
  </si>
  <si>
    <t>Staggered Board</t>
  </si>
  <si>
    <t>Vote ceiling</t>
  </si>
  <si>
    <t>Veto Power</t>
  </si>
  <si>
    <t>State-Owned Organisation</t>
  </si>
  <si>
    <t>Significant cross holding</t>
  </si>
  <si>
    <t>Limitation of Mergers, amalgamation and acquisition transactions approval</t>
  </si>
  <si>
    <t>Sharebuy back without shareholders approval</t>
  </si>
  <si>
    <t>Total number of defense mechanisms</t>
  </si>
  <si>
    <t>Audit committee compliance</t>
  </si>
  <si>
    <t>Financial literacy Audit Committee member compliance</t>
  </si>
  <si>
    <t>Financial expertise Audit Committee member compliance</t>
  </si>
  <si>
    <t>Chairperson independence Audit Committee compliance</t>
  </si>
  <si>
    <t>Independent Audit Committee member compliance</t>
  </si>
  <si>
    <t>Audit committee meeting compliance</t>
  </si>
  <si>
    <t>Total audit committee members</t>
  </si>
  <si>
    <t>Number of independent members in audit committee</t>
  </si>
  <si>
    <t>Pecentage of independent members in audit committee</t>
  </si>
  <si>
    <t>Directors pay approval</t>
  </si>
  <si>
    <t>Total board fixed cash based compensation</t>
  </si>
  <si>
    <t>Total board fixed cash based compensation normalized to revenue</t>
  </si>
  <si>
    <t>Total board variable cash based compensation (bonuses and other cash incentive based pay)</t>
  </si>
  <si>
    <t>Total board variable cash based compensation normalized to revenue</t>
  </si>
  <si>
    <t>Total board other fringe compensation</t>
  </si>
  <si>
    <t>Total board other fringe compensation normalized to revenue</t>
  </si>
  <si>
    <t>Total board share based compensation</t>
  </si>
  <si>
    <t>Total board share based compensation normalized to revenue</t>
  </si>
  <si>
    <t>Non-board related compensation for the board</t>
  </si>
  <si>
    <t>Total other non-board related compensation normalized to revenue</t>
  </si>
  <si>
    <t xml:space="preserve">Total Board compensation
</t>
  </si>
  <si>
    <t>Total Board compensation normalized to revenue</t>
  </si>
  <si>
    <t>Board member non-board related compensation</t>
  </si>
  <si>
    <t>Board member total compensation</t>
  </si>
  <si>
    <t>Board Gender Diversity Strategy</t>
  </si>
  <si>
    <t>Board Ethnic Diversity Strategy</t>
  </si>
  <si>
    <t>Board gender diversity compliance</t>
  </si>
  <si>
    <t>Total female board members</t>
  </si>
  <si>
    <t>Percentage of female board members</t>
  </si>
  <si>
    <t>Total board members tagged as minority culture/nationality/ethnicity</t>
  </si>
  <si>
    <t>Percentage of board members tagged as minority ethnicity/culture/nationality</t>
  </si>
  <si>
    <t>Board Independence Strategy</t>
  </si>
  <si>
    <t>Board independence compliance</t>
  </si>
  <si>
    <t>Combined Chairman and CEO Roles</t>
  </si>
  <si>
    <t>Chairman is EX CEO</t>
  </si>
  <si>
    <t>Total Independent board members</t>
  </si>
  <si>
    <t>Percentage of independent board members</t>
  </si>
  <si>
    <t>Total non executive board members</t>
  </si>
  <si>
    <t>Percentage of non executive board members</t>
  </si>
  <si>
    <t>Total number of promoter board members</t>
  </si>
  <si>
    <t>Percentage of promoter board members</t>
  </si>
  <si>
    <t>Total number of executive board members</t>
  </si>
  <si>
    <t>Percentage of executive board members</t>
  </si>
  <si>
    <t>Number of active board members with non-executive role.</t>
  </si>
  <si>
    <t>Percentage of active board members with non-executive role.</t>
  </si>
  <si>
    <t>Total number of shares held by the board</t>
  </si>
  <si>
    <t>Percentage of company shares held by the board</t>
  </si>
  <si>
    <t>Total number of directors holding more than 2% of shares in the company</t>
  </si>
  <si>
    <t>Percentage of directors holding more than 2% of shares in the company</t>
  </si>
  <si>
    <t>Average term length in years of board members</t>
  </si>
  <si>
    <t xml:space="preserve">Average Number of other mandates of board members
</t>
  </si>
  <si>
    <t>Board member other mandates/corporate affiliates</t>
  </si>
  <si>
    <t xml:space="preserve">Number of shares outstanding </t>
  </si>
  <si>
    <t>Board Experience Strategy</t>
  </si>
  <si>
    <t>Board Size compliance</t>
  </si>
  <si>
    <t>Independent directors meeting compliance</t>
  </si>
  <si>
    <t>Meetings of Board compliance</t>
  </si>
  <si>
    <t>Board member mandates compliance</t>
  </si>
  <si>
    <t>Corporate Social Responsibility (CSR) committee compliance</t>
  </si>
  <si>
    <t>Risk Management Committee compliance</t>
  </si>
  <si>
    <t>Vigil mechanism compliance</t>
  </si>
  <si>
    <t>Board function improvement mechanism</t>
  </si>
  <si>
    <t>Corporate Governance Committee</t>
  </si>
  <si>
    <t>Board member biography</t>
  </si>
  <si>
    <t>Board member name</t>
  </si>
  <si>
    <t>Total board members</t>
  </si>
  <si>
    <t>Total board members having financial expertise</t>
  </si>
  <si>
    <t>Percentage of board members having financial expertise</t>
  </si>
  <si>
    <t>Total board members having industrial experience</t>
  </si>
  <si>
    <t>Percentage of board members having industrial experience</t>
  </si>
  <si>
    <t>Average age of board members</t>
  </si>
  <si>
    <t>Board Meetings</t>
  </si>
  <si>
    <t>Percentage of meeting attendance by the board</t>
  </si>
  <si>
    <t>Board member age</t>
  </si>
  <si>
    <t>Number of board meetings</t>
  </si>
  <si>
    <t>Percentage of board member meeting attendance</t>
  </si>
  <si>
    <t>Remuneration committee compliance</t>
  </si>
  <si>
    <t>Non-executive Remuneration Committee member compliance</t>
  </si>
  <si>
    <t>Chairperson independence Remuneration Committee compliance</t>
  </si>
  <si>
    <t>Independent Remuneration Committee member compliance</t>
  </si>
  <si>
    <t>Nomination committee compliance</t>
  </si>
  <si>
    <t>Non-executive Nomination Committee member compliance</t>
  </si>
  <si>
    <t>Chairperson independence Nomination Committee compliance</t>
  </si>
  <si>
    <t>Independent Nomination Committee member compliance</t>
  </si>
  <si>
    <t>Remuneration committee External Consultant</t>
  </si>
  <si>
    <t>Nomination committee External Consultant</t>
  </si>
  <si>
    <t>Total remuneration committee members</t>
  </si>
  <si>
    <t>Number of independent members in remuneration committee</t>
  </si>
  <si>
    <t>Pecentage of independent members in remuneration committee</t>
  </si>
  <si>
    <t>Total nomination committee members</t>
  </si>
  <si>
    <t>Number of independent members in nomination committee</t>
  </si>
  <si>
    <t>Pecentage of independent members in nomination committee</t>
  </si>
  <si>
    <t>Business Ethics Strategy</t>
  </si>
  <si>
    <t>Anti-Corruption Strategy</t>
  </si>
  <si>
    <t>Fair Competition Strategy</t>
  </si>
  <si>
    <t>Related party transaction policy</t>
  </si>
  <si>
    <t>Shareholders approval of related party transactions compliance</t>
  </si>
  <si>
    <t>Audit committee approval of related party transactions compliance</t>
  </si>
  <si>
    <t>Prohibition on insider trading</t>
  </si>
  <si>
    <t>Business Ethics Initiative</t>
  </si>
  <si>
    <t>Anti-Corruption Initiative</t>
  </si>
  <si>
    <t>Fair Competition Initiative</t>
  </si>
  <si>
    <t>Ethical Audit- External</t>
  </si>
  <si>
    <t>ISO 37001-Anti Bribery Management System</t>
  </si>
  <si>
    <t>Business Ethics Code of Conduct</t>
  </si>
  <si>
    <t>Business Ethics Complaints</t>
  </si>
  <si>
    <t>Board member Related party transaction</t>
  </si>
  <si>
    <t>Key managerial personnel related party transaction</t>
  </si>
  <si>
    <t>Business Ethics Fines</t>
  </si>
  <si>
    <t>External Auditor rotation compliance</t>
  </si>
  <si>
    <t>Unqualified opinion auditor's report</t>
  </si>
  <si>
    <t>Internal Auditor reporting</t>
  </si>
  <si>
    <t>External Auditor'Remuneration - Audit fees</t>
  </si>
  <si>
    <t>External Auditor'Remuneration - Other fees</t>
  </si>
  <si>
    <t>Ratio of non-audit fees to audit/audit-related fees</t>
  </si>
  <si>
    <t>Compensation Strategy Key Management Personnel Retention</t>
  </si>
  <si>
    <t>Key Management Personnel Compensation Strategy inclusive of ESG</t>
  </si>
  <si>
    <t>CEO/MD Pay link to Total Shareholder returns</t>
  </si>
  <si>
    <t>Key Management Personnel compensation is long term focused</t>
  </si>
  <si>
    <t>Clawback compensation Mechanism</t>
  </si>
  <si>
    <t>Key Management Personnel pay approval</t>
  </si>
  <si>
    <t>Key Management Personnel compensation longest time horizon target</t>
  </si>
  <si>
    <t>Key Management Personnel bonus cap</t>
  </si>
  <si>
    <t>Key Management Personnel deferred bonus</t>
  </si>
  <si>
    <t xml:space="preserve">Key Management Personnel performance objectives </t>
  </si>
  <si>
    <t>Minimum vesting period of share based compensation</t>
  </si>
  <si>
    <t>Total Workforce Salary</t>
  </si>
  <si>
    <t>Average workforce salary</t>
  </si>
  <si>
    <t>CEO's Salary</t>
  </si>
  <si>
    <t>CEO Pay Gap</t>
  </si>
  <si>
    <t>Current fiscal year total revenue</t>
  </si>
  <si>
    <t>Previous fiscal year total revenue</t>
  </si>
  <si>
    <t>Year on year growth in revenue</t>
  </si>
  <si>
    <t>Current fiscal year total CEO compensation</t>
  </si>
  <si>
    <t>Previous fiscal year total CEO compensation</t>
  </si>
  <si>
    <t>Year on year increase in CEO compensation</t>
  </si>
  <si>
    <t>Total CEO compensation revenue normalization</t>
  </si>
  <si>
    <t>Ratio of increase in revenue to increase in CEO compensation</t>
  </si>
  <si>
    <t>Total Key Management Personel fixed cash based compensation</t>
  </si>
  <si>
    <t>Total Key Management Personel fixed cash based compensation normalized to revenue</t>
  </si>
  <si>
    <t>Total Key Management Personel variable cash based compensation (bonuses and other cash incentive based pay)</t>
  </si>
  <si>
    <t>Total Key Management Personel variable cash based compensation normalized to revenue</t>
  </si>
  <si>
    <t>Total Key Management Personel other fringe compensation</t>
  </si>
  <si>
    <t>Total Key Management Personel other fringe compensation normalized to revenue</t>
  </si>
  <si>
    <t>Total Key Management Personel total share based compensation</t>
  </si>
  <si>
    <t>Total Key Management Personel total share based compensation normalized to revenue</t>
  </si>
  <si>
    <t>Total Key Management Personnel  Compensation</t>
  </si>
  <si>
    <t>Total Key Management Personnel  compensation revenue normalization</t>
  </si>
  <si>
    <t>Key Management Personel fixed cash compensation</t>
  </si>
  <si>
    <t>Key Management Personel cash bonus compensation</t>
  </si>
  <si>
    <t>Key Management Personel fringe benefits compensation</t>
  </si>
  <si>
    <t>Key Management Personel stock options compensation</t>
  </si>
  <si>
    <t>Key Management Personel total compensation</t>
  </si>
  <si>
    <t>Succession Planning</t>
  </si>
  <si>
    <t>Key Management Personel Biography</t>
  </si>
  <si>
    <t>Key Management Personel Name</t>
  </si>
  <si>
    <t>Number of company shares held by all Key Management Personel</t>
  </si>
  <si>
    <t>Percentage of company shares held by all Key Management Personel</t>
  </si>
  <si>
    <t>Size of Key Management Personel</t>
  </si>
  <si>
    <t>Total number of females forming part of the Key Management Personel</t>
  </si>
  <si>
    <t>Percentage of females forming part of the Key Management Personel</t>
  </si>
  <si>
    <t>Average age of the Key Management Personel</t>
  </si>
  <si>
    <t>Key Management Personel Age</t>
  </si>
  <si>
    <t>Key Management Personel Gender</t>
  </si>
  <si>
    <t>Number of Key Management Personel's share ownership</t>
  </si>
  <si>
    <t>Percentage of Key Management Personel's share ownership</t>
  </si>
  <si>
    <t>Equal Voting Strategy</t>
  </si>
  <si>
    <t>Shareholder Engagement Strategy</t>
  </si>
  <si>
    <t>Issuance of new shares pre-emptive right compliance</t>
  </si>
  <si>
    <t>Limitation of alteration of share capital compliance</t>
  </si>
  <si>
    <t>Limitation of alteration of memorandum compliance</t>
  </si>
  <si>
    <t>Limitation of alteration of articles compliance</t>
  </si>
  <si>
    <t>Directors and Officers insurance (‘D and O insurance’) compliance</t>
  </si>
  <si>
    <t>Removal of directors compliance</t>
  </si>
  <si>
    <t>Calling of extraordinary general meeting compliance</t>
  </si>
  <si>
    <t>Postal ballot voting compliance</t>
  </si>
  <si>
    <t>Remote e-voting facility compliance</t>
  </si>
  <si>
    <t>Appointment of proxies compliance</t>
  </si>
  <si>
    <t>Stakeholders Relationship Committee compliance</t>
  </si>
  <si>
    <t>Board rotation compliance</t>
  </si>
  <si>
    <t>Shareholders right improvement mechanism</t>
  </si>
  <si>
    <t>Cumulation of votes</t>
  </si>
  <si>
    <t>Confidential Voting mechanism</t>
  </si>
  <si>
    <t>External Scrutinizer</t>
  </si>
  <si>
    <t>Actions by written consent</t>
  </si>
  <si>
    <t>Board of Director minimum term of office</t>
  </si>
  <si>
    <t>Major shareholders disclosure</t>
  </si>
  <si>
    <t>Does the company have a staggered board?</t>
  </si>
  <si>
    <t>Does the company impose a vote ceiling for its shareholders?</t>
  </si>
  <si>
    <t>Does the company's biggest shareholder hold veto power?</t>
  </si>
  <si>
    <t>Does the State or government own more than 50% of shares in the company?</t>
  </si>
  <si>
    <t>Does the company have significant cross shareholdings with other listed companies?</t>
  </si>
  <si>
    <t>Does the company impose supermajority requirement for the approval its merger and acquisition transaction?</t>
  </si>
  <si>
    <t>Does the company permit its board or management to buyback its shares without shareholders approval?</t>
  </si>
  <si>
    <t>Total number of defense mechanism in place</t>
  </si>
  <si>
    <t>Does the company comply with Companies Act 2013 requirement to set up an audit committee?</t>
  </si>
  <si>
    <t>Does the company comply with SEBI listing rules on its audit committee members' financial literacy requirement?</t>
  </si>
  <si>
    <t>Does the company comply with SEBI listing rules on its audit committee members' financial expertise requirement?</t>
  </si>
  <si>
    <t>Does the company comply with SEBI listing rules on its audit committee's chairperson independence?</t>
  </si>
  <si>
    <t>Does the company comply with SEBI listing rules on the percentage of its audit committee's independent members?</t>
  </si>
  <si>
    <t>Does the company comply with SEBI listing rules on the meeting frequency of its audit committee?</t>
  </si>
  <si>
    <t>Does the board member hold a seat in the audit committee?</t>
  </si>
  <si>
    <t>Total audit committee members at the end of the fiscal year</t>
  </si>
  <si>
    <t>Number of independent members in audit committee at the end of the fiscal year</t>
  </si>
  <si>
    <t>Pecentage of independent members in audit committee at the end of the fiscal year</t>
  </si>
  <si>
    <t>Do the Company's shareholders approve its board's compensation plan including share based compensation?</t>
  </si>
  <si>
    <t>Total fixed cash based compensation paid to the directors.</t>
  </si>
  <si>
    <t xml:space="preserve">Total fixed cash based Director compensation normalized to revenue </t>
  </si>
  <si>
    <t>Total variable cash based compensation (bonuses and other cash incentive based pay) paid to the directors.</t>
  </si>
  <si>
    <t>Total variable cash based Director compensation normalized to revenue</t>
  </si>
  <si>
    <t>Total fringe compensation paid to the directors.</t>
  </si>
  <si>
    <t>Total fringe compensation paid to the directors, normalized to revenue.</t>
  </si>
  <si>
    <t>Total share based compensation paid to the directors.</t>
  </si>
  <si>
    <t>Total board share based compensation  paid to the directors, normalized to revenue.</t>
  </si>
  <si>
    <t>Non-board related compensation paid to the directors.</t>
  </si>
  <si>
    <t>Total  non-board related compensation paid to the directors, normalized to revenue.</t>
  </si>
  <si>
    <t>Total board compensation.</t>
  </si>
  <si>
    <t>Total board compensation normalized to revenue.</t>
  </si>
  <si>
    <t>Board member's fixed cash based compensation</t>
  </si>
  <si>
    <t>Board member's variable cash based compensation (bonus)</t>
  </si>
  <si>
    <t>Board member's other fringe compensation</t>
  </si>
  <si>
    <t>Board member's share based compensation</t>
  </si>
  <si>
    <t>Does the company have a policy on board gender diversity?</t>
  </si>
  <si>
    <t>Does the company have a policy on board ethnic/cultural/nationality diversity?</t>
  </si>
  <si>
    <t>Does the company comply with Companies Act 2013 requirement on board gender diversity?</t>
  </si>
  <si>
    <t>Board member ethnicity/culture/nationality</t>
  </si>
  <si>
    <t xml:space="preserve">Total number of Board members who are female or persons identifying as females. </t>
  </si>
  <si>
    <t>Percentage of Board members who are female or persons identifying as females, at the end of the fiscal year.</t>
  </si>
  <si>
    <t>Total board members tagged as minority ethnicity/culture/nationality</t>
  </si>
  <si>
    <t>Percentage of board members tagged as minority ethnicity/culture/nationality at the end of the fiscal year</t>
  </si>
  <si>
    <t>Board member's declared gender</t>
  </si>
  <si>
    <t>Does the company have a policy on board independence?</t>
  </si>
  <si>
    <t>Does the company comply with Companies Act 2013 requirement on board independance?</t>
  </si>
  <si>
    <t>Is the same person both CEO and Chairman?</t>
  </si>
  <si>
    <t>Has the company's non-executive chairman previously held the position of CEO/Managing director in the company?</t>
  </si>
  <si>
    <t>Is the board member independent?</t>
  </si>
  <si>
    <t>Is the board member a non-executive?</t>
  </si>
  <si>
    <t>Is the board member a promoter?</t>
  </si>
  <si>
    <t>Is the board member an executive?</t>
  </si>
  <si>
    <t>Does the board member hold other relationships with the company?</t>
  </si>
  <si>
    <t>Total number of independent board members.</t>
  </si>
  <si>
    <t xml:space="preserve">Percentage of independent board members at the end of the fiscal year
</t>
  </si>
  <si>
    <t>Percentage of non executive board members at the end of the fiscal year</t>
  </si>
  <si>
    <t>Percentage of promoter board members at the end of the fiscal year</t>
  </si>
  <si>
    <t>Percentage of executive board members at the end of the fiscal year</t>
  </si>
  <si>
    <t>Number of board members that serve other interests with the company other than being non-executive board members</t>
  </si>
  <si>
    <t>Percentage of active board members serving other interests with the company other than being non-executive board members</t>
  </si>
  <si>
    <t>Total number of shares held by the board members at the end of the fiscal year</t>
  </si>
  <si>
    <t>Percentage of shares held by the board at the end of the fiscal year</t>
  </si>
  <si>
    <t>Percentage of directors holding more than 2% of shares in the company at the end of the fiscal year</t>
  </si>
  <si>
    <t>Average term length in years that the active members have been on the board as of the current fiscal year</t>
  </si>
  <si>
    <t xml:space="preserve">Average number of other mandates/corporate affiliates held by board members at the end of the fiscal year
</t>
  </si>
  <si>
    <t>Date of appointment of board member</t>
  </si>
  <si>
    <t>Date of cessation of board member</t>
  </si>
  <si>
    <t>The term length in years, the board member has been on the board.</t>
  </si>
  <si>
    <t>Number of shares owned by the board member</t>
  </si>
  <si>
    <t>Total number of outstanding shares at the end of the fiscal year.</t>
  </si>
  <si>
    <t>Percentage of shares owned by the board member at the end of fiscal year</t>
  </si>
  <si>
    <t>Does the company have a policy on Board members skill and industry experience?</t>
  </si>
  <si>
    <t>Does the company comply with Companies Act 2013 requirement on board size?</t>
  </si>
  <si>
    <t>Does the company comply with SEBI listing rules on independent directors meetings?</t>
  </si>
  <si>
    <t>The company complies with the Companies Act 2013 of India that its board shall meet a minimum of 4 times per year.</t>
  </si>
  <si>
    <t>Does the company comply with SEBI listing rules on the number of directorship that can be held in other listed companies?</t>
  </si>
  <si>
    <t>Does the company comply with Companies Act 2013 requirement to set up a Corporate Social Responsibility (CSR) committee?</t>
  </si>
  <si>
    <t>Does the company comply with SEBI listing rules requirement to set up a risk management committee?</t>
  </si>
  <si>
    <t>Does the company comply with SEBI listing rules requirement to set up a vigil mechanism?</t>
  </si>
  <si>
    <t>Does the company have an mechanism in place to enhance the effectiveness of its board?</t>
  </si>
  <si>
    <t>Does the company have a corporate governance committee?</t>
  </si>
  <si>
    <t>Does the board member have industry experience?</t>
  </si>
  <si>
    <t>Does the board member have financial expertise?</t>
  </si>
  <si>
    <t>Does the board member hold a seat in the corporate governance committee?</t>
  </si>
  <si>
    <t>Does the board member hold a seat in the CSR committee?</t>
  </si>
  <si>
    <t>Does the board member hold a seat in the risk committee?</t>
  </si>
  <si>
    <t>Total number of active board members at the end of the financial year</t>
  </si>
  <si>
    <t>Percentage of board members having financial expertise at the end of the fiscal year</t>
  </si>
  <si>
    <t>Total board members having industry experience</t>
  </si>
  <si>
    <t>Percentage of board members having industry experience at the end of the fiscal year</t>
  </si>
  <si>
    <t>Average age of board members at the end of the fiscal year</t>
  </si>
  <si>
    <t>Total board meetings held during the fiscal year (excluding Board committee and adhoc Board committee meetings)</t>
  </si>
  <si>
    <t>Average attendance percentage for all Board meetings conducted in the fiscal year.</t>
  </si>
  <si>
    <t>Number of meetings attended by each Board member for the fiscal year</t>
  </si>
  <si>
    <t>Average attendance percentage for the Board member for Board meetings conducted in the fiscal year.</t>
  </si>
  <si>
    <t>Does the company comply with Companies Act 2013 requirement to set up a remuneration committee?</t>
  </si>
  <si>
    <t>Does the company comply with SEBI listing rules on its remuneration committee's members non-executive status?</t>
  </si>
  <si>
    <t>Does the company comply with SEBI listing rules on its remuneration committee's chairperson independence?</t>
  </si>
  <si>
    <t>Does the company comply with SEBI listing rules on the percentage of its remuneration committee's independent members?</t>
  </si>
  <si>
    <t>Does the company comply with Companies Act 2013 requirement to set up a nomination committee?</t>
  </si>
  <si>
    <t>Does the company comply with SEBI listing rules on its nomination committee members' non-executive status?</t>
  </si>
  <si>
    <t>Does the company comply with SEBI listing rules on its nomination committee's chairperson independence?</t>
  </si>
  <si>
    <t>Does the company comply with SEBI listing rules on the percentage of its nomination committee's independent members?</t>
  </si>
  <si>
    <t>Does the Company's remuneration committee have the right to hire an external consultant?</t>
  </si>
  <si>
    <t>Does the Company's nomination committee have the right to hire an external consultant?</t>
  </si>
  <si>
    <t>Does the board member hold a seat in the remuneration committee?</t>
  </si>
  <si>
    <t>Does the board member hold a seat in the nomination committee?</t>
  </si>
  <si>
    <t>Total remuneration committee members at the end of the fiscal year</t>
  </si>
  <si>
    <t>Number of independent members in remuneration committee at the end of the fiscal year</t>
  </si>
  <si>
    <t>Pecentage of independent members in remuneration committee at the end of the fiscal year</t>
  </si>
  <si>
    <t>Total nomination committee members at the end of the fiscal year</t>
  </si>
  <si>
    <t>Number of independent members in nomination committee at the end of the fiscal year</t>
  </si>
  <si>
    <t>Pecentage of independent members in nomination committee at the end of the fiscal year</t>
  </si>
  <si>
    <t>Does the company have a policy on business ethics?</t>
  </si>
  <si>
    <t>Does the company have a policy on anti-corruption?</t>
  </si>
  <si>
    <t>Does the company have a policy on fair competition?</t>
  </si>
  <si>
    <t>Does the company have a policy on related party transaction?</t>
  </si>
  <si>
    <t>Does the company comply with SEBI listing rules on shareholders approval of related party transactions?</t>
  </si>
  <si>
    <t>Does the company comply with SEBI listing rules on audit committee approval of related party transactions?</t>
  </si>
  <si>
    <t>Does the company comply with SEBI regulation 2015 requirement on prohibition of insider trading of securities?</t>
  </si>
  <si>
    <t>Does the company have any initiative, programs for improvement of business ethics?</t>
  </si>
  <si>
    <t>Does the company have any initiative, programs to prevent bribery, anti-corruption and/or money laundering?</t>
  </si>
  <si>
    <t>Does the company have any initiative, programs to enhance fair competition?</t>
  </si>
  <si>
    <t>Does the company conduct external verification or audit to evaluate its adherence to ethics?</t>
  </si>
  <si>
    <t>Does the company have an Anti-Bribery Management System which is ISO 37001 certified?</t>
  </si>
  <si>
    <t>Does the company comply with SEBI listing regulation on publishing a code of conduct for directors and key management personnel?</t>
  </si>
  <si>
    <t>Do any business Ethics complaints filed against the company during the financial year</t>
  </si>
  <si>
    <t>Does the company report about its board member(s) related party transactions?</t>
  </si>
  <si>
    <t>Does the company reports about its Key managerial personnel's related party transactions?</t>
  </si>
  <si>
    <t>Total fines/penalties paid for business ethics/integrity/fair Competition/Fair pricing/corruption/bribery/money laundering  issues for the fiscal year</t>
  </si>
  <si>
    <t>Does the company comply with Companies Act 2013 requirement on its external auditor rotation</t>
  </si>
  <si>
    <t>Does the external auditor issue an unqualified opinion on the company's financial statements at the end of the fiscal year being evaluated?</t>
  </si>
  <si>
    <t>Does the company's internal auditor report to the Audit Committee?</t>
  </si>
  <si>
    <t>External Auditor's Remuneration - Audit fees</t>
  </si>
  <si>
    <t>External Auditor's Remuneration - Other fees (Audit realted and other Fees)</t>
  </si>
  <si>
    <t>Percentage of non-audit fees to total audit and non-audit fees</t>
  </si>
  <si>
    <t>Does the company's compensation policy gear towards retention of its Key Management Personnel?</t>
  </si>
  <si>
    <t>Does the company's Key Management Personnel compensation policy include non-financial components?</t>
  </si>
  <si>
    <t>Is the company's CEO/MD compensation linked to total shareholder returns?</t>
  </si>
  <si>
    <t>Does the company's Key Management Personnel compensation focus on the long term targets?</t>
  </si>
  <si>
    <t>Does the company have a Malus and Clawback clause in its Key Management Personnel compensation?</t>
  </si>
  <si>
    <t>Does the Company's shareholders approve its Key Management Personnel's compensation?</t>
  </si>
  <si>
    <t>What is the longest performance period applied to evaluate Key Management compensation plan?</t>
  </si>
  <si>
    <t>Does the company impose a cap on its Key Management Personnel bonus?</t>
  </si>
  <si>
    <t>Does the company impose a deferral on part of its Key Management Personnel variable compensation?</t>
  </si>
  <si>
    <t>Does the company disclose the performance objectives for its Key Management Personnel?</t>
  </si>
  <si>
    <t>Does the stock based compensation have a minimum vesting period of 3 years?</t>
  </si>
  <si>
    <t>CEO pay gap with company average pay</t>
  </si>
  <si>
    <t>Total revenue for the fiscal year under evaluation</t>
  </si>
  <si>
    <t>Total revenue for the previous fiscal year</t>
  </si>
  <si>
    <t>CEO compensation for the fiscal year under evaluation</t>
  </si>
  <si>
    <t xml:space="preserve"> CEO compensation normalized to  revenue, for the fiscal year under evaluation</t>
  </si>
  <si>
    <t>Ratio of increase in CEO compensation to increase in revenue</t>
  </si>
  <si>
    <t>Total Key Management Personel's fixed cash based compensation</t>
  </si>
  <si>
    <t>Total Key Management Personel's fixed cash based compensation normalized to revenue, for the fiscal year under evaluation</t>
  </si>
  <si>
    <t>Total Key Management Personel's variable cash based compensation (bonuses and other cash incentive based pay)</t>
  </si>
  <si>
    <t>Total Key Management Personel's variable cash based compensation normalized to revenue, for the fiscal year under evaluation</t>
  </si>
  <si>
    <t>Total Key Management Personel's other fringe compensation</t>
  </si>
  <si>
    <t>Total Key Management Personel's other fringe compensation normalized to revenue, for the fiscal year under evaluation</t>
  </si>
  <si>
    <t>Total Key Management Personel's total share based compensation</t>
  </si>
  <si>
    <t>Total Key Management Personel's total share based compensation normalized to revenue, for the fiscal year under evaluation.</t>
  </si>
  <si>
    <t>Total Key Management Personnel's  Compensation</t>
  </si>
  <si>
    <t>Total Key Management Personnel's compensation normalized to revenue for the discal year under evaluation</t>
  </si>
  <si>
    <t>Key Management Personel stock options/restricted stocks/share rights compensation</t>
  </si>
  <si>
    <t>Does the company disclose its succession planning initiatives for key management roles?</t>
  </si>
  <si>
    <t>Number of company shares held by Key Management Personnel</t>
  </si>
  <si>
    <t>Percentage of company shares held by all Key Management Personel at the end of the fiscal year under evaluation</t>
  </si>
  <si>
    <t>Total number of women or persons identifying as women, forming part of the Key Management Personnel.</t>
  </si>
  <si>
    <t>Percentage of women or persons identifying as women, forming part of the key management personnel at the end of the fiscal year under evaluation.</t>
  </si>
  <si>
    <t>Does the company have policy on Equal Voting?</t>
  </si>
  <si>
    <t>Does the company have policy on shareholder engagement?</t>
  </si>
  <si>
    <t>Does the company comply with Companies Act 2013 requirement on pre-emptive right for the issuance of new shares?</t>
  </si>
  <si>
    <t>Does the company comply with Companies Act 2013 requirement on the limitation of share capital alteration?</t>
  </si>
  <si>
    <t>Does the company comply with Companies Act 2013 requirement on the limitation of memorandum alteration?</t>
  </si>
  <si>
    <t>Does the company comply with Companies Act 2013 requirement on the limitation of article alteration?</t>
  </si>
  <si>
    <t>Does the company comply with SEBI listing rules on Directors and Officers insurance (‘D &amp; O insurance’)?</t>
  </si>
  <si>
    <t>Does the company comply with Companies Act 2013 requirement to support the removal of directors by its shareholders ?</t>
  </si>
  <si>
    <t>Does the company comply with Companies Act 2013 requirement on calling of extraordinary general meeting?</t>
  </si>
  <si>
    <t>Does the company comply with Companies Act 2013 requirement on postal ballot voting?</t>
  </si>
  <si>
    <t>Does the company comply with Companies Act 2013 requirement on remote e-voting facility?</t>
  </si>
  <si>
    <t>Does the company comply with Companies Act 2013 requirement on appointment of proxies?</t>
  </si>
  <si>
    <t>Does the company comply with SEBI listing rules requirement to set up a stakeholders relationship committee?</t>
  </si>
  <si>
    <t>Does the company comply with Companies Act 2013 requirement on board rotation?</t>
  </si>
  <si>
    <t>Does the company have any mechanism to enhance shareholders rights?</t>
  </si>
  <si>
    <t>Does the company permit its shareholders to cumulate their votes?</t>
  </si>
  <si>
    <t>Does the company permit its shareholders to vote in a confidential manner?</t>
  </si>
  <si>
    <t>Does the company appoint an external scrutinizer to oversee its voting procedure?</t>
  </si>
  <si>
    <t>Does the company permit its shareholders to act by written consent?</t>
  </si>
  <si>
    <t>The minimum term of office for which shareholders can re-elect a board member</t>
  </si>
  <si>
    <t>Does the company disclose the ownership of its majority shareholders?</t>
  </si>
  <si>
    <t>Number</t>
  </si>
  <si>
    <t>Number of years</t>
  </si>
  <si>
    <t>Number of directors</t>
  </si>
  <si>
    <t>Percentage</t>
  </si>
  <si>
    <t>Percentage of directors</t>
  </si>
  <si>
    <t>Percentage of shares</t>
  </si>
  <si>
    <t>Average age in years</t>
  </si>
  <si>
    <t>Number of meetings</t>
  </si>
  <si>
    <t>Ratio</t>
  </si>
  <si>
    <t>Text</t>
  </si>
  <si>
    <t>Age in years</t>
  </si>
  <si>
    <t>Date</t>
  </si>
  <si>
    <t>Number of shares</t>
  </si>
  <si>
    <t>Percentage attendance</t>
  </si>
  <si>
    <t>Revenue in INR</t>
  </si>
  <si>
    <t>Number of members</t>
  </si>
  <si>
    <t>Percentage of members</t>
  </si>
  <si>
    <t>Fees in INR</t>
  </si>
  <si>
    <t>Yes/No</t>
  </si>
  <si>
    <t>Ratio of compensation per million revenue</t>
  </si>
  <si>
    <t>Ratio of average workforce salary to CEO salary</t>
  </si>
  <si>
    <t>Compensation in INR</t>
  </si>
  <si>
    <t>Number of mechanisms</t>
  </si>
  <si>
    <t>Average term length in years</t>
  </si>
  <si>
    <t>Number of mandates</t>
  </si>
  <si>
    <t>Penalties in INR</t>
  </si>
  <si>
    <t>Period in years</t>
  </si>
  <si>
    <t>Percentage of fees</t>
  </si>
  <si>
    <t>Response</t>
  </si>
  <si>
    <t>Description</t>
  </si>
  <si>
    <t>F</t>
  </si>
  <si>
    <t>I</t>
  </si>
  <si>
    <t>J</t>
  </si>
  <si>
    <t>K</t>
  </si>
  <si>
    <t>Y</t>
  </si>
  <si>
    <t>N</t>
  </si>
  <si>
    <t>M</t>
  </si>
  <si>
    <t>Screenshot (in png)</t>
  </si>
  <si>
    <t>Text snippet</t>
  </si>
  <si>
    <t>Text  snippet</t>
  </si>
  <si>
    <t>Fiscal Year</t>
  </si>
  <si>
    <t>2019-2020</t>
  </si>
  <si>
    <t>2018-2019</t>
  </si>
  <si>
    <t>ISIN Code</t>
  </si>
  <si>
    <t>CMIE/Prowess Code</t>
  </si>
  <si>
    <t>NIC Code</t>
  </si>
  <si>
    <t>NIC industry</t>
  </si>
  <si>
    <t>Manufacture of other plastics products n.e.c.</t>
  </si>
  <si>
    <t>Manufacture of other general purpose machinery n.e.c. ( fans intended for industrial applications, exhaust hoods for commercial, laboratory or industrial use; calendering or other rolling machines other than for metals or glass; gaskets and similar joints made of a combination of materials or layers of the same material and other general purpose machinery including Manufacture of parts and accessories for general purpose machinery and equipment.)</t>
  </si>
  <si>
    <t>Manufacture of electric power distribution transformers, arc-welding transformers, fluorescent ballasts, transmission and distribution voltage regulators</t>
  </si>
  <si>
    <t>Manufacture of clinkers and cement</t>
  </si>
  <si>
    <t>Manufacture of other iron and steel casting and products thereof</t>
  </si>
  <si>
    <t>Manufacture of tubes, pipes and hollow profiles and of tube or pipe fittings of cast-iron/cast-steel</t>
  </si>
  <si>
    <t>Monetary intermediation of commercial banks, saving banks. postal savings bank and discount houses</t>
  </si>
  <si>
    <t>Manufacture of pharmaceuticals, medicinal chemical and botanical products</t>
  </si>
  <si>
    <t>Manufacture  of  various  other  chemical  products  n.e.c.(antiknock preparations, anti-freeze preparations, liquids for hydraulic transmission, composite diagnostic or laboratory reagents, writing or drawing ink, chemical substance used in manufacturing of pesticides and other chemical products)</t>
  </si>
  <si>
    <t>Activities of specialized institutions granting credit for house purchases that also take deposits</t>
  </si>
  <si>
    <t>Manufacture of allopathic pharmaceutical preparations</t>
  </si>
  <si>
    <t>Wholesale of solid, liquid and gaseous fuels and related products</t>
  </si>
  <si>
    <t>Wholesale of other electronic equipments and parts thereof</t>
  </si>
  <si>
    <t>Service activities incidental to water transportation</t>
  </si>
  <si>
    <t>Storage and warehousing n.e.c.[Includes general merchandise warehouses and warehousing of furniture, automobiles, gas and oil, chemicals, textiles etc. Also included is storage of goods in foreign trade zones]</t>
  </si>
  <si>
    <t>Wholesale of edible oils, fats, sugar and processed/manufactured spices etc.</t>
  </si>
  <si>
    <t>Trusts, funds and other financial vehicles</t>
  </si>
  <si>
    <t>Retail sale of readymade garments, hosiery goods, other articles of clothing and clothing accessories such as gloves, ties, braces etc.</t>
  </si>
  <si>
    <t>Manufacture of gelatine and its derivatives, resinoids, glues, prepared adhesives, including rubber-based glues and adhesives</t>
  </si>
  <si>
    <t>Advertising</t>
  </si>
  <si>
    <t>Manufacture of paints and varnishes, enamels or lacquers</t>
  </si>
  <si>
    <t>Manufacture of other pharmaceutical and botanical products n.e.c. like hina powder etc.</t>
  </si>
  <si>
    <t>Manufacture of organic and inorganic chemical compounds n.e.c.</t>
  </si>
  <si>
    <t>Finishing of cotton and blended cotton textiles.</t>
  </si>
  <si>
    <t>Manufacture of primary cells and primary batteries nd rechargable batteries, cells containing manganese oxide, mercuric oxide silver oxide or other material</t>
  </si>
  <si>
    <t>Hospital activities</t>
  </si>
  <si>
    <t>Manufacture of rubber tyres and tubes n.e.c.</t>
  </si>
  <si>
    <t>Manufacture of commercial vehicles such as vans, lorries, over-the-road tractors for semi-trailers etc.</t>
  </si>
  <si>
    <t>Construction and maintenance of motorways, streets, roads, other vehicular and pedestrian ways, highways, bridges, tunnels and subways</t>
  </si>
  <si>
    <t>Wholesale of pharmaceutical and medical goods</t>
  </si>
  <si>
    <t>Manufacture of Chemicals and Chemical products</t>
  </si>
  <si>
    <t>Manufacture of other animal feeds n.e.c.</t>
  </si>
  <si>
    <t>Retail sale in non-specialized stores</t>
  </si>
  <si>
    <t>Diversified</t>
  </si>
  <si>
    <t>Manufacture of earth-moving machinery (bulldozers, angle-dozers, graders, scrapers, levellers, mechanical shovels, shovel loaders, off-road dumping trucks etc.)</t>
  </si>
  <si>
    <t>Manufacture of motorcycles, scooters, mopeds etc. and their engine</t>
  </si>
  <si>
    <t>Manufacture of hair oil, shampoo, hair dye etc. (includes Manufacture of shampoos, hair sprays, hair fixers, hair oils, hair creams, hair dyes and bleaches and preparations for permanent waving or straightening of the hair etc.)</t>
  </si>
  <si>
    <t>Wholesale of electrical machinery, equipment and supplies, n.e.c.</t>
  </si>
  <si>
    <t>Other credit granting</t>
  </si>
  <si>
    <t>Manufacture or refining of sugar (sucrose) from sugarcane</t>
  </si>
  <si>
    <t>Retail sale of footwear</t>
  </si>
  <si>
    <t>Manufacture of pesticides and other agrochemical products</t>
  </si>
  <si>
    <t>Manufacture of other communication equipments n.e.c.</t>
  </si>
  <si>
    <t>Manufacture of radar equipment, GPS devices, search, detection, navigation, aeronautical and nautical equipment</t>
  </si>
  <si>
    <t>Manufacture of other attachments to motor vehicles n.e.c.</t>
  </si>
  <si>
    <t>Manufacture of steam generators, except central heating hot water boilers</t>
  </si>
  <si>
    <t>Manufacture of other petroleum n.e.c. (includes Manufacture of petroleum jelly, micro-crystalline petroleum wax, slack wax, ozokerite, lignite wax, petroleum coke, petroleum bitumen and other residues of petroleum oils or of oils obtained from bituminous minerals)</t>
  </si>
  <si>
    <t>Manufacture of insecticides, rodenticides, fungicides, herbicides</t>
  </si>
  <si>
    <t>Activities of other wireless telecommunications activities</t>
  </si>
  <si>
    <t>Providing software support and maintenance to the clients</t>
  </si>
  <si>
    <t>Support activities for transportation</t>
  </si>
  <si>
    <t>Manufacture of domestic electric appliances such as refrigerators, washing machines, vacuum cleaners, mixers, grinders etc.</t>
  </si>
  <si>
    <t>Manufacture of synthetic or artificial filament staple fibre not textured</t>
  </si>
  <si>
    <t>Manufacture of engines and turbines, except aircraft, vehicle and cycle engines</t>
  </si>
  <si>
    <t>Construction of buildings carried out on own-account basis or on a fee or contract basis</t>
  </si>
  <si>
    <t>Manufacture of biscuits, cakes, pastries, rusks etc.</t>
  </si>
  <si>
    <t>Management consultancy activities</t>
  </si>
  <si>
    <t>Coffee curing, roasting, grinding blending etc. and manufacturing of coffee products</t>
  </si>
  <si>
    <t>Other non-specialised wholesale trade n.e.c.</t>
  </si>
  <si>
    <t>Other financial service activities, except insurance and pension funding activities, n.e.c.</t>
  </si>
  <si>
    <t>Manufacture of other non-metallic mineral products</t>
  </si>
  <si>
    <t>Production of liquid and gaseous fuels, illuminating oils, lubricating oils or greases or other products from crude petroleum or bituminous minerals</t>
  </si>
  <si>
    <t>Manufacture of ply wood and veneer sheets</t>
  </si>
  <si>
    <t>Manufacture of paper and paper rolls not further processed</t>
  </si>
  <si>
    <t>Wholesale of hardware and sanitary fittings and fixtures and flat glass including tools such as hammers, saws, screwdrivers and other hand tools</t>
  </si>
  <si>
    <t>Hotels and Motels, inns, resorts providing short term lodging facilities; includes accommodation in house boats</t>
  </si>
  <si>
    <t>Wholesale of fertilizers and agrochemical products</t>
  </si>
  <si>
    <t>Building of ships and boats</t>
  </si>
  <si>
    <t>Manufacture of preparations for oral or dental hygiene (includes manufacture of toothpastes, toothpowder, mouthwash, oral, perfumes, dental fixative pastes and powders etc.)</t>
  </si>
  <si>
    <t>Freight rail transport</t>
  </si>
  <si>
    <t>Manufacture of fertilizers and nitrogen compounds</t>
  </si>
  <si>
    <t>Manufacture of other domestic appliances n.e.c.</t>
  </si>
  <si>
    <t>Publishing of newspapers</t>
  </si>
  <si>
    <t>Other amusement and recreation activities n.e.c.</t>
  </si>
  <si>
    <t>Other civil engineering projects n.e.c.</t>
  </si>
  <si>
    <t>Activities of the cable operators</t>
  </si>
  <si>
    <t>Manufacture of televisions, television monitors and displays</t>
  </si>
  <si>
    <t>Manufacture of plastic articles for the packing of goods (plastic bags, sacks, containers, boxes, cases, carboys, bottles etc.)</t>
  </si>
  <si>
    <t>Manufacture of other electrical equipment</t>
  </si>
  <si>
    <t>Financial leasing</t>
  </si>
  <si>
    <t>Manufacture of other pumps, compressors, taps and valves etc.</t>
  </si>
  <si>
    <t>Manufacture of cosmetics and toileteries (includes Manufacture of pre- shave, shaving or after shave preparations; personal deodorants and anti- respirants; perfumed bath salts and other bath preparations; beauty or make-up preparations and preparations for the care of the skin, other than medicaments; manicure and pedicure preparations etc.)</t>
  </si>
  <si>
    <t>Manufacture of parts and accessories for motor vehicles</t>
  </si>
  <si>
    <t>Manufacture of tractors used in agriculture and forestry</t>
  </si>
  <si>
    <t>Manufacture of other electronic and electric wires and cables (insulated wire and cable made of steel, copper, aluminium)</t>
  </si>
  <si>
    <t>Other information service activities n.e.c.</t>
  </si>
  <si>
    <t>Construction of utility projects n.e.c.</t>
  </si>
  <si>
    <t>Manufacture of other special-purpose machinery n.e.c.</t>
  </si>
  <si>
    <t>Manufacture of detergent and similar washing agents excluding soap</t>
  </si>
  <si>
    <t>Manufacture of other textiles/textile products n.e.c.</t>
  </si>
  <si>
    <t>Life insurance</t>
  </si>
  <si>
    <t>Manufacture of cutlery such as knives, forks, spoons, cleavers, choppers, razors, razor blades, scissors, hair clippers etc.</t>
  </si>
  <si>
    <t>Manufacture of cigarettes, cigarette tobacco</t>
  </si>
  <si>
    <t>Manufacture of refractory bricks, blocks tiles and similar refractory ceramic constructional goods</t>
  </si>
  <si>
    <t>Water transport</t>
  </si>
  <si>
    <t>Manufacture of millstones, sharpening or polishing stones and natural or artificial abrasive products, including abrasive powder or grain on a base of textile material, paper, paper board or other material</t>
  </si>
  <si>
    <t>Manufacture of non-edible animal oil and fats</t>
  </si>
  <si>
    <t>Mining of lignite</t>
  </si>
  <si>
    <t>Transport via pipeline</t>
  </si>
  <si>
    <t>Management of mutual funds</t>
  </si>
  <si>
    <t>Production of milk from cows or buffaloes</t>
  </si>
  <si>
    <t>Manufacture of electric motors, generators, transformers and electricity distribution and control apparatus</t>
  </si>
  <si>
    <t>Manufacture of other non-metallic mineral products n.e.c. (includes asbestos yarn and fabric, and articles of asbestos yarn and fabric such as clothing, headgear, footwear, cord, string, paper o felt; friction material with a basis of asbestos or other mineral substances or of cellulose including unmounted articles such as friction material; mineral insulating material (slag wool, rockwool and similar mineral wools, exfoliated vermiculite, expanded clays and similar insulating material); products of glass wool for heat-insulating; articles of asphalt or of similar material (e.g. coal tar pitc</t>
  </si>
  <si>
    <t>Manufacture of Aluminium from alumina and by other methods and products of aluminium and alloys</t>
  </si>
  <si>
    <t>Manufacture of Copper from ore, and other copper products and alloys</t>
  </si>
  <si>
    <t>Manufacture of other perfumes and toilet preparations n.e.c.</t>
  </si>
  <si>
    <t>Manufacture of other non-ferrous metals n.e.c.</t>
  </si>
  <si>
    <t>Manufacture of industrial process control equipment</t>
  </si>
  <si>
    <t>Activities auxiliary to financial service activities n.e.c.</t>
  </si>
  <si>
    <t>Manufacture of other primary paper materials including composite paper and paper board n.e.c.</t>
  </si>
  <si>
    <t>Non-life insurance</t>
  </si>
  <si>
    <t>Security and commodity contracts brokerage</t>
  </si>
  <si>
    <t>Other retail sale not in stores, stalls or markets</t>
  </si>
  <si>
    <t>Activities of maintaining and operating pageing, cellular and other telecommunication networks</t>
  </si>
  <si>
    <t>Other business support service activities n.e.c.</t>
  </si>
  <si>
    <t>Motion picture or video tape projection in cinemas, in the open air or in other projection facilities</t>
  </si>
  <si>
    <t>Passenger airways</t>
  </si>
  <si>
    <t>Manufacture of portland cement, aluminous cement, slag cement and similar hydraulic cement</t>
  </si>
  <si>
    <t>Electric power generation by coal based thermal power plants</t>
  </si>
  <si>
    <t>Manufacture of hot-rolled and cold-rolled products of steel</t>
  </si>
  <si>
    <t>Manufacture of diverse parts and accessories for motor vehicles such as brakes, gearboxes, axles, road wheels, suspension shock absorbers, radiators, silencers, exhaust pipes, catalysers, clutches, steering wheels, steering columns and steering boxes etc.</t>
  </si>
  <si>
    <t>Manufacture of steel in ingots or other primary forms, and other semi- finished products of steel</t>
  </si>
  <si>
    <t>Manufacture of basic iron and steel</t>
  </si>
  <si>
    <t>Manufacture of air-conditioning machines, including motor vehicles air- conditioners</t>
  </si>
  <si>
    <t>Manufacture of other bakery products n.e.c.</t>
  </si>
  <si>
    <t>Inorganic farming of non-basmati rice</t>
  </si>
  <si>
    <t>Manufacture of ceramic products n.e.c.</t>
  </si>
  <si>
    <t>Seed processing for propagation</t>
  </si>
  <si>
    <t>Architectural and engineering activities and related technical consultancy</t>
  </si>
  <si>
    <t>Manufacture of table or kitchen glassware</t>
  </si>
  <si>
    <t>Manufacture of machinery for preparation of textile fibers, spinning machines, machines for preparing textile yarns, weaving machines (looms), including hand looms, knitting machines</t>
  </si>
  <si>
    <t>Manufacture of basic chemical elements</t>
  </si>
  <si>
    <t>Manufacture of other knitted and crocheted apparel including hosiery</t>
  </si>
  <si>
    <t>Wholesale of precious metals and jewellery</t>
  </si>
  <si>
    <t>Mining of manganese ore</t>
  </si>
  <si>
    <t>Manufacture of motor vehicles</t>
  </si>
  <si>
    <t>Other land transport services n.e.c</t>
  </si>
  <si>
    <t>Manufacture of vegetable oils and fats excluding corn oil</t>
  </si>
  <si>
    <t>Manufacture of passenger cars</t>
  </si>
  <si>
    <t>Medical practice activities</t>
  </si>
  <si>
    <t>Manufacture of ferro-alloys</t>
  </si>
  <si>
    <t>Manufacture of motor vehicle electrical equipment, such as generators, alternators, spark plugs, ignition wiring harnesses, power window and door systems, assembly of purchased gauges into instrument panels, voltage regulators, etc.</t>
  </si>
  <si>
    <t>Rental and leasing activities</t>
  </si>
  <si>
    <t>Electric power generation by hydroelectric power plants</t>
  </si>
  <si>
    <t>Electric power generation by non-coal based thermal (e.g. diesel, gas )</t>
  </si>
  <si>
    <t>Mining of iron ores</t>
  </si>
  <si>
    <t>Manufacture of urea and other organic fertilizers</t>
  </si>
  <si>
    <t>Publishing of books, brochures, leaflets and similar publications, including publishing encyclopedias (including on CD-ROM)</t>
  </si>
  <si>
    <t>Manufacture of other non-alcoholic beverages n.e.c.</t>
  </si>
  <si>
    <t>Extraction of crude petroleum</t>
  </si>
  <si>
    <t>Manufacture of consumer electronics</t>
  </si>
  <si>
    <t>Manufacture of other refractory articles n.e.c.</t>
  </si>
  <si>
    <t>Manufacture of wearing apparel, except fur apparel</t>
  </si>
  <si>
    <t>Manufacture of bone plates and screws, syringes, needles, catheters, cannulae, etc.</t>
  </si>
  <si>
    <t>Manufacture of semi-finished of plastic products (plastic plates, sheets, blocks, film, foil, strip etc.)</t>
  </si>
  <si>
    <t>Transmission of electric energy</t>
  </si>
  <si>
    <t>Manufacture of presses, crushers etc. used to make wine, cider, fruit juices etc.</t>
  </si>
  <si>
    <t>Activities of employment placement agencies</t>
  </si>
  <si>
    <t>Manufacture of distilled, potable, alcoholic beverages such as whisky, brandy, gin, 'mixed drinks' etc.</t>
  </si>
  <si>
    <t>Construction and maintenance of railways and rail-bridges</t>
  </si>
  <si>
    <t>Manufacture of jewellery of gold, silver and other precious or base metal metal clad with precious metals or precious or semi-precious stones, or of combinations of precious metal and precious or semi-precious stones or of other materials</t>
  </si>
  <si>
    <t>Manufacture of straight mixed, compound or complex inorganic fertilizers</t>
  </si>
  <si>
    <t>Weaving, Manufacture of wool and wool mixture fabrics.</t>
  </si>
  <si>
    <t>Wholesale of computers and computer peripheral equipment</t>
  </si>
  <si>
    <t>Manufacture of other footwear n.e.c.</t>
  </si>
  <si>
    <t>Manufacture of bearings, gears, gearing and driving elements</t>
  </si>
  <si>
    <t>Security and investigation activities</t>
  </si>
  <si>
    <t>Manufacture of other rubber products n.e.c.</t>
  </si>
  <si>
    <t>Manufacture of explosives, ammunition and fire works</t>
  </si>
  <si>
    <t>Construction and maintenance of power plants</t>
  </si>
  <si>
    <t>Maintenance of telecom network</t>
  </si>
  <si>
    <t>Manufacture of dyes and pigments from any source in basic form or as concentrate</t>
  </si>
  <si>
    <t>Research and experimental development on natural sciences and engineering</t>
  </si>
  <si>
    <t>Television programming and broadcasting activities</t>
  </si>
  <si>
    <t>Manufacture of plastics products</t>
  </si>
  <si>
    <t>Manufacture of plastic in primary forms (includes amino-resins, polyurethanes etc.)</t>
  </si>
  <si>
    <t>Weaving, Manufacture of cotton and cotton mixture fabrics.</t>
  </si>
  <si>
    <t>Manufacture  of  medicinal  substances  used  in  the  manufacture  of pharmaceuticals: antibiotics, endocrine products, basic vitamins; opium derivatives; sulpha drugs; serums and plasmas; salicylic acid, its salts and esters; glycosides and vegetable alkaloids; chemically pure suger etc.</t>
  </si>
  <si>
    <t>Motorised road freight transport</t>
  </si>
  <si>
    <t>Other semi-processed, processed or instant foods n.e.c. except farinaceous products and malted foods and manufacturing activities like Manufacture of egg powder, sambar powder etc. (this excludes the activities covered under 10619)</t>
  </si>
  <si>
    <t>Telecommunications</t>
  </si>
  <si>
    <t>Processing and blending of tea including Manufacture of instant tea</t>
  </si>
  <si>
    <t>Manufacture of steam or other vapour generating boilers and hot water boilers other than central heating boilers</t>
  </si>
  <si>
    <t>Preparation and spinning of cotton fiber including blended* cotton</t>
  </si>
  <si>
    <t>Manufacture of basic metals</t>
  </si>
  <si>
    <t>Manufacture of beer</t>
  </si>
  <si>
    <t>Distilling, rectifying and blending of spirits; ethyl alcohol production from fermented materials</t>
  </si>
  <si>
    <t>Other retail sale of new goods in specialized stores n.e.c (weapons and ammunition, non food products)</t>
  </si>
  <si>
    <t>Freight transport by road</t>
  </si>
  <si>
    <t>Working of diamonds and other precious and semi-precious stones including the working of industrial quality stones and synthetic or reconstructed precious or semi-precious stones</t>
  </si>
  <si>
    <t>Weaving of textiles</t>
  </si>
  <si>
    <t>Manufacture of other vegetable oil, animal oil and fats n.e.c</t>
  </si>
  <si>
    <t>PDF</t>
  </si>
  <si>
    <t>Word Doc (.docx)</t>
  </si>
  <si>
    <t>Excel (.xlxsx)</t>
  </si>
  <si>
    <t>File pathway</t>
  </si>
  <si>
    <t>Industry name</t>
  </si>
  <si>
    <t>Yes</t>
  </si>
  <si>
    <t>No</t>
  </si>
  <si>
    <t>File pathway (if any)</t>
  </si>
  <si>
    <t>Low</t>
  </si>
  <si>
    <t>Medium</t>
  </si>
  <si>
    <t>High</t>
  </si>
  <si>
    <t>Fines/Penalties in INR</t>
  </si>
  <si>
    <t>Total number of directors in 2019-2020</t>
  </si>
  <si>
    <t>Total number of directors in 2018-2019</t>
  </si>
  <si>
    <t>Total number of KMPs in 2019-2020</t>
  </si>
  <si>
    <t>Total number of KMPs in 2018-2019</t>
  </si>
  <si>
    <t>Governance QA Name</t>
  </si>
  <si>
    <t>Governance Analyst Name</t>
  </si>
  <si>
    <t>Revenue of 2019-2020 (in Rs. millions)</t>
  </si>
  <si>
    <t>Revenue of 2018-2019 (in Rs. millions)</t>
  </si>
  <si>
    <t>CIN</t>
  </si>
  <si>
    <t>Y/N</t>
  </si>
  <si>
    <t>M/F</t>
  </si>
  <si>
    <t>Date - DD/MM/YY</t>
  </si>
  <si>
    <t>Average number of mandates</t>
  </si>
  <si>
    <t>Remuneration/compensation in INR</t>
  </si>
  <si>
    <t>Data Verification</t>
  </si>
  <si>
    <t>Error Type</t>
  </si>
  <si>
    <t>Error Comments</t>
  </si>
  <si>
    <t>Internal file source</t>
  </si>
  <si>
    <t>Error Status</t>
  </si>
  <si>
    <t>Analyst Comments</t>
  </si>
  <si>
    <t>Additional comments</t>
  </si>
  <si>
    <t>T1. Incorrect data input/typo</t>
  </si>
  <si>
    <t>T1. Document missed</t>
  </si>
  <si>
    <t>T1. Data/Information missed</t>
  </si>
  <si>
    <t>T1. SOP not followed</t>
  </si>
  <si>
    <t>T1. Incorrect Evidence</t>
  </si>
  <si>
    <t>T1. Missed snippet</t>
  </si>
  <si>
    <t>T1. Incorrect Scoring</t>
  </si>
  <si>
    <t>T2. Evidence not substantive</t>
  </si>
  <si>
    <t>T2. Improvement for next time</t>
  </si>
  <si>
    <t>T2. Comments and calculation</t>
  </si>
  <si>
    <t>T2. Others/No error</t>
  </si>
  <si>
    <t>Error types and definations</t>
  </si>
  <si>
    <t>Type</t>
  </si>
  <si>
    <t>Error buckets</t>
  </si>
  <si>
    <t>Error definitions</t>
  </si>
  <si>
    <t>Must required</t>
  </si>
  <si>
    <t>Any of the relevant source document is missed during research (Whole document missed)</t>
  </si>
  <si>
    <t>Information was publicly available, but analyst missed to capture </t>
  </si>
  <si>
    <t>Guidelines not followed as per SOP; primarily a conceptual error</t>
  </si>
  <si>
    <t>Incorrect reference document attached</t>
  </si>
  <si>
    <t>Primary snapshot or snippet not provided</t>
  </si>
  <si>
    <t>Good to have</t>
  </si>
  <si>
    <t>Inadequacy/appropriateness of the evidence</t>
  </si>
  <si>
    <t>SOP is unclear/Needs enhancement</t>
  </si>
  <si>
    <t>Comments for Not Disclosed Cases mentioning which all sources checked
Comments showing calculation of directly reported data (&lt;=2 data point) and conversions of units – kg to tonnes, etc. /converting the amount scales to absolute</t>
  </si>
  <si>
    <t>When it is not an analyst error / it is just a suggestion</t>
  </si>
  <si>
    <t>Basic human errors Ex. Error in entering the data</t>
  </si>
  <si>
    <t>Wrong scoring chosen. Ex. Chose "LOW" instead of "Medium".</t>
  </si>
  <si>
    <t>Fiscal Year End Date</t>
  </si>
  <si>
    <t>Total number of  board meetings in the fiscal year, the Director was eligible to attend</t>
  </si>
  <si>
    <t>Girish Chandra Chaturvedi</t>
  </si>
  <si>
    <t>Hari L. Mundra</t>
  </si>
  <si>
    <t>Lalit Kumar Chandel</t>
  </si>
  <si>
    <t>S. Madhavan</t>
  </si>
  <si>
    <t>Neelam Dhawan</t>
  </si>
  <si>
    <t>Radhakrishnan Nair</t>
  </si>
  <si>
    <t>Rama Bijapurkar</t>
  </si>
  <si>
    <t>B. Sriram</t>
  </si>
  <si>
    <t>Uday Chitale</t>
  </si>
  <si>
    <t>Anup Bagchi</t>
  </si>
  <si>
    <t>Sandeep Bakhshi</t>
  </si>
  <si>
    <t>Sandeep Batra</t>
  </si>
  <si>
    <t>Vishakha Mulye</t>
  </si>
  <si>
    <t>https://www.icicibank.com/aboutus/Annual-Reports/2019-20/AR/ICICI-Bank-Annual-Report-FY2020.pdf</t>
  </si>
  <si>
    <t>62,63</t>
  </si>
  <si>
    <t>https://www.icicibank.com/annual-report-microsite/ICICI_AR_2019.pdf</t>
  </si>
  <si>
    <t>57,58</t>
  </si>
  <si>
    <t>ICICI Bank Ltd.</t>
  </si>
  <si>
    <t>L65190GJ1994PLC021012</t>
  </si>
  <si>
    <t>INE090A01021</t>
  </si>
  <si>
    <t>Supreetha</t>
  </si>
  <si>
    <t>67,68</t>
  </si>
  <si>
    <t>Rakesh Jha</t>
  </si>
  <si>
    <t>Annual Report_2019-2020</t>
  </si>
  <si>
    <t>The Bank is committed to act professionally, fairly and with integrity in all its dealings. It has a zero tolerance approach to bribery and corruption and has a well-defined policy articulating the obligations of employees in these matters. The responsible banking pillars also include a focus on cyber security and data privacy</t>
  </si>
  <si>
    <t>Reporting of Frauds by Auditors During the year under review, there were no instances of fraud reported by the statutory auditors, branch auditors and secretarial auditor under Section 143(12) of the Companies Act, 2013 to the Audit Committee or the Board of Directors.</t>
  </si>
  <si>
    <t>Annual Report_2018-2019</t>
  </si>
  <si>
    <t>Declaration of Independence All Independent Directors have given declarations that they meet the criteria of independence as laid down under Section 149 of the Companies Act, 2013 as amended (the Act) and Regulation 16 of the Securities and Exchange Board of India (Listing Obligations and Disclosure Requirements) Regulations, 2015, (SEBI Listing Regulations) which have been relied on by the Bank and were placed at the Board Meeting held on May 9, 2020. In the opinion of the Board, the Independent Directors fulfil the conditions specified in the Act and the SEBI Listing Regulations and are independent of the Management.</t>
  </si>
  <si>
    <t>Declaration of Independence All independent Directors have given declarations that they meet the criteria of independence as laid down under Section 149 of the Companies Act, 2013 as amended (the Act) and Regulation 16 of the Securities and Exchange Board of India (Listing Obligations and Disclosure Requirements) Regulations, 2015, (SEBI Listing Regulations) which have been relied on by the Bank and were placed at the Board Meeting held on May 6, 2019. In the opinion of the Board, the independent Directors fulfil the conditions specified in the Act and the SEBI Listing Regulations and are independent of the Management.</t>
  </si>
  <si>
    <t>RELATED PARTY TRANSACTIONS The Bank has a Board approved Group Arm’s Length Policy which requires transactions with the group companies to be at arm’s length. All the Related Party Transactions between the Bank and its related parties, entered during the year ended March 31, 2020, were on arm’s length basis and were in the ordinary course of business. There were no related party transactions to be reported under section 188(1) of the Companies Act 2013, in form AOC-2, pursuant to Rule 8(2) of the Companies (Accounts) Rules, 2014. All related party transactions as required under Accounting Standard AS-18 are reported in note no. 48 of schedule 18 – Notes to Accounts of standalone financial statements and note no. 2 of schedule 18 – Notes to Accounts of consolidated financial statements of the Bank. The Bank has a Board approved policy on Related Party Transactions, which has been disclosed on the website of the Bank and can be viewed at (https://www.icicibank. com/aboutus/other-policies.page?#toptitle).</t>
  </si>
  <si>
    <t>RELATED PARTY TRANSACTIONS The Bank undertakes various transactions with related parties in the ordinary course of business. The Bank has a Board approved policy on Related Party Transactions, which has been disclosed on the website // of the Bank at (https://www.icicibank.com/aboutus/ other-policies.page?#toptitle). The Bank also has a Board approved Group Arm’s Length Policy which requires transactions with the group companies to be at arm’s length. The transactions between the Bank and its related parties, during the year ended March 31, 2019, were in the ordinary course of business and based on the principles of arm’s length. The details of material related party transactions at an aggregate level for the year ended March 31, 2019 are given in Annexure B</t>
  </si>
  <si>
    <t>Code of Conduct as prescribed under the Securities and Exchange Board of India (Prohibition of Insider Trading) Regulations, 2015 In accordance with the requirements of the Securities and Exchange Board of India (Prohibition of Insider Trading) Regulations, 2015, the Bank has adopted the Code on Prohibition of Insider Trading. Group Code of Business Conduct and Ethics The Group Code of Business Conduct and Ethics for Directors and employees of the ICICI Group aims at ensuring consistent standards of conduct and ethical business practices across the constituents of the ICICI Group. This Code is reviewed on an annual basis and the latest Code is available on the website of the Bank (https://www.icicibank.com/managed-assets/docs/ personal/general-links/code_of_business_conduct_ ethics.pdf). Pursuant to the Securities and Exchange Board of India (Listing Obligations and Disclosure Requirements) Regulations, 2015, a confirmation from the Managing Director &amp; CEO regarding compliance with the Code by all the Directors and senior management forms part of the Annual Report</t>
  </si>
  <si>
    <t>Code of Conduct as prescribed under the Securities and Exchange Board of India (Prohibition of Insider Trading) Regulations, 2015 In accordance with the amendments to the Securities and Exchange Board of India (Prohibition of Insider Trading) Regulations, 2015, the Bank has adopted the revised ICICI Bank Code on Prohibition of Insider Trading. Group Code of Business Conduct and Ethics The Group Code of Business Conduct and Ethics for Directors and employees of the ICICI Group aims at ensuring consistent standards of conduct and ethical business practices across the constituents of the ICICI Group. This Code is reviewed on an annual basis and the latest Code is available on the website of the Bank (www.icicibank.com). Pursuant to the Securities and Exchange Board of India (Listing Obligations and Disclosure Requirements) Regulations, 2015, a confirmation from the Managing Director &amp; CEO regarding compliance with the Code by all the Directors and senior management forms part of the Annual Report.</t>
  </si>
  <si>
    <t>Group Code of Business Conduct and Ethics The Group Code of Business Conduct and Ethics for Directors and employees of the ICICI Group aims at ensuring consistent standards of conduct and ethical business practices across the constituents of the ICICI Group. This Code is reviewed on an annual basis and the latest Code is available on the website of the Bank (https://www.icicibank.com/managed-assets/docs/ personal/general-links/code_of_business_conduct_ ethics.pdf). Pursuant to the Securities and Exchange Board of India (Listing Obligations and Disclosure Requirements) Regulations, 2015, a confirmation from the Managing Director &amp; CEO regarding compliance with the Code by all the Directors and senior management forms part of the Annual Report.</t>
  </si>
  <si>
    <t>Group Code of Business Conduct and Ethics The Group Code of Business Conduct and Ethics for Directors and employees of the ICICI Group aims at ensuring consistent standards of conduct and ethical business practices across the constituents of the ICICI Group. This Code is reviewed on an annual basis and the latest Code is available on the website of the Bank (www.icicibank.com). Pursuant to the Securities and Exchange Board of India (Listing Obligations and Disclosure Requirements) Regulations, 2015, a confirmation from the Managing Director &amp; CEO regarding compliance with the Code by all the Directors and senior management forms part of the Annual Report</t>
  </si>
  <si>
    <t>There IS different CEO and CHAIRMAN</t>
  </si>
  <si>
    <t>Fees to statutory auditor Nature of service Amount in `1 Audit 77,226,573 Certification and other audit related services 8,910,000 Total 86,136,573</t>
  </si>
  <si>
    <t>Nature of service Amount in `1 Audit 72,218,686 Certification and other audit related services 6,800,000 Total 79,018,686</t>
  </si>
  <si>
    <t>S. Madhavan Accountancy, Economics, Finance, Law, Information Technology, Human Resources, Risk Management, Business Management // Audit Committee
Uday Chitale, Chairman
S. Madhavan
Radhakrishnan Nair</t>
  </si>
  <si>
    <t>12,55</t>
  </si>
  <si>
    <t>Audit Committee Uday Chitale, Chairman S. Madhavan Radhakrishnan Nair // S. Madhavan Accountancy, Economics,Finance, Law, InformationTechnology, Human Resources,Risk Management and BusinessManagement</t>
  </si>
  <si>
    <t>11,60</t>
  </si>
  <si>
    <t>Key features and objectives of remuneration policy The Bank has under the guidance of the Board and the BGRNC, followed compensation practices intended to drive meritocracy within the framework of prudent risk management. This approach has been incorporated in the Compensation Policy, the key elements of which are given below. o Effective governance of compensation: The BGRNC has oversight over compensation. The Committee defines Key Performance Indicators (KPIs) for WTDs and equivalent positions and the organisational performance norms for bonus based on the financial and strategic plan approved by the Board. The KPIs include both quantitative and qualitative aspects. The BGRNC assesses organisational performance and based on its assessment, it makes recommendations to the Board regarding compensation for WTDs, senior management and equivalent positions and bonus for employees, including senior management and key management personnel. o Alignment of compensation philosophy with prudent risk taking: The Bank seeks to</t>
  </si>
  <si>
    <t>• Key features and objectives of remuneration policy The Bank has under the guidance of the Board and the BGRNC, followed compensation practices intended to drive meritocracy within the framework of prudent risk management. This approach has been incorporated in the Compensation Policy, the key elements of which are given below. o Effective governance of compensation: The BGRNC has oversight over compensation. The Committee defines Key Performance Indicators (KPIs) for WTDs and equivalent positions and the organisational performance norms for bonus based on the financial and strategic plan approved by the Board. The KPIs include both quantitative and qualitative aspects. The BGRNC assesses organisational performance as well as the individual performance for WTDs and equivalent positions. Based on its assessment, it makes recommendation</t>
  </si>
  <si>
    <t>https://www.icicibank.com/managed-assets/docs/investor/annual-reports/2019/MOA-AOA.pdf</t>
  </si>
  <si>
    <t>Bylaw_2014</t>
  </si>
  <si>
    <t>In terms of the ESOS, as amended, the maximum number of options granted to any eligible employee in a financial year shall not exceed 0.05% of the issued equity shares of the Bank at the time of grant of the options and aggregate of all such options granted to the eligible employees shall not exceed 10% of the aggregate number of the issued equity shares of the Bank on the date(s) of the grant of options in line with SEBI Regulations. Under the stock option scheme, eligible employees are entitled to apply for equity shares. In April 2016, exercise period was modified from 10 years from the date of grant or five years from the date of vesting, whichever is later, to 10 years from the date of vesting of options. In June 2017, exercise period was further modified to not exceed 10 years from the date of vesting of options as may be determined by the Board Governance, Remuneration &amp; Nomination Committee to be applicable for future grants. In May 2018, exercise period was further modified to not exceed 5 years from the date of vesting of options as may be determined by the Board Governance, Remuneration &amp; Nomination Committee to be applicable for future grants.</t>
  </si>
  <si>
    <t>The Employees Stock Option Scheme (the Scheme) provides for grant of options on the Bank’s equity shares to wholetime directors and employees of the Bank and its subsidiaries. The Scheme provides that employees are granted an option to subscribe to equity shares of the Bank that vest in a graded manner. The options may be exercised within a specified period. The Bank follows the intrinsic value method to account for its stock-based employee compensation plans. Compensation cost is measured as the excess, if any, of the fair market price of the underlying stock over the exercise price on the grant date and amortised over the vesting period. The fair market price is the latest closing price, immediately prior to the grant date, which is generally the date of the meeting of the Board Governance, Remuneration &amp; Nomination Committee in which the options are granted, on the stock exchange on which the shares of the Bank are listed. If the shares are listed on more than one stock exchange, then the stock exchange where there is highest trading volume on the said date is considered.</t>
  </si>
  <si>
    <t>3/3*100</t>
  </si>
  <si>
    <t>3/4*100</t>
  </si>
  <si>
    <t>https://www.icicibank.com/managed-assets/docs/investor/annual-reports/2018/annual-report-fy2018.pdf</t>
  </si>
  <si>
    <t>Code of Conduct as prescribed under the Securities and Exchange Board of India (Prohibition of Insider Trading) Regulations, 2015 In accordance with the requirements of the Securities and Exchange Board of India (Prohibition of Insider Trading) Regulations, 2015, the Bank has adopted the Code on Prohibition of Insider Trading</t>
  </si>
  <si>
    <t>Code of Conduct as prescribed under the Securities and Exchange Board of India (Prohibition of Insider Trading) Regulations, 2015 In accordance with the amendments to the Securities and Exchange Board of India (Prohibition of Insider Trading) Regulations, 2015, the Bank has adopted the revised ICICI Bank Code on Prohibition of Insider Trading.</t>
  </si>
  <si>
    <t>RELATED PARTY TRANSACTIONS The Bank has a Board approved Group Arm’s Length Policy which requires transactions with the group companies to be at arm’s length. All the Related Party Transactions between the Bank and its related parties, entered during the year ended March 31, 2020, were on arm’s length basis and were in the ordinary course of business. There were no related party transactions to be reported under section 188(1) of the Companies Act 2013, in form AOC-2, pursuant to Rule 8(2) of the Companies (Accounts) Rules, 2014. All related party transactions as required under Accounting Standard AS-18 are reported in note no. 48 of schedule 18 – Notes to Accounts of standalone financial statements and note no. 2 of schedule 18 – Notes to Accounts of consolidated financial statements of the Bank. The Bank has a Board approved policy on Related Party Transactions, which has been disclosed on the website of the Bank and can be viewed at (https://www.icicibank. com/aboutus/other-policies.page?#toptitle)</t>
  </si>
  <si>
    <t>RELATED PARTY TRANSACTIONS The Bank undertakes various transactions with related parties in the ordinary course of business. The Bank has a Board approved policy on Related Party Transactions, which has been disclosed on the website 51 ANNUAL REPORT 2018-19 INTEGRATED REPORT STATUTORY REPORTS FINANCIAL STATEMENTS of the Bank at (https://www.icicibank.com/aboutus/ other-policies.page?#toptitle). The Bank also has a Board approved Group Arm’s Length Policy which requires transactions with the group companies to be at arm’s length. The transactions between the Bank and its related parties, during the year ended March 31, 2019, were in the ordinary course of business and based on the principles of arm’s length. The details of material related party transactions at an aggregate level for the year ended March 31, 2019 are given in Annexure B.</t>
  </si>
  <si>
    <t>52,53</t>
  </si>
  <si>
    <t>The Bank has a robust succession planning process which measures the depth of leadership bench at the Senior Leadership levels. The Bank has a strong bench for all key positions and continuously measures the depth of succession for all critical leadership roles.</t>
  </si>
  <si>
    <t>The Bank has a robust succession planning process which measures the depth of leadership bench at the Senior Leadership levels. The Bank has a deep bench for all key positions. The Bank has leveraged technology and digitally enabled its people processes. Digitisation has enhanced employee experience by automating transactional processes. Universe on the Move (UOTM) is a mobile application designed to serve various needs of employees and has various business applications integrated. The app is also enriched with learning content to enable learning as well as Zeno, the chatbot, capable of answering dynamic employee queries.</t>
  </si>
  <si>
    <t>Opinion 1. We have audited the accompanying standalone financial statements of ICICI Bank Limited (‘the Bank’), which comprise the Balance Sheet as at 31 March 2020, the Profit and Loss Account and the Cash Flow Statement for the year then ended, and a summary of the significant accounting policies and other explanatory information. Incorporated in these standalone financial statements are the returns of the international branches for the year ended 31 March 2020. The branches in Dubai, South Africa, and New York have been audited by the respective local auditors. 2. In our opinion and to the best of our information and according to the explanations given to us, and based on the consideration of the reports of the branch auditors as referred to in paragraph 16 below, the aforesaid standalone financial statements give the information required by the Banking Regulation Act, 1949, as well as the Companies Act, 2013 (‘Act’) and circulars and guidelines issued by the Reserve Bank of India (‘RBI’), in the manner so required for banking companies and give a true and fair view in conformity with the accounting principles generally accepted in India, including the Accounting Standards prescribed under section 133 of the Act, read with rule 7 of the Companies (Accounts) Rules, 2014 (as amended), of the state of affairs of the Bank as at 31 March 2020, and its profit and its cash flows for the year ended on that date. Basis for Opinion 3. We conducted our audit in accordance with the Standards on Auditing specified under section 143(10) of the Act. Our responsibilities under those standards are further described in the Auditor’s Responsibilities for the Audit of the Standalone Financial Statements section of our report. We are independent of the Bank, in accordance with the Code of Ethics issued by the Institute of Chartered Accountants of India (‘ICAI’), together with the ethical requirements that are relevant to our audit of the financial statements under the provisions of the Act and the rules thereunder, and we have fulfilled our other ethical responsibilities in accordance with these requirements and the Code of Ethics. We believe that the audit evidence we have obtained and that obtained by the branch auditors, in terms of their reports referred to in paragraph 16 of the Other Matter section below, is sufficient and appropriate to provide a basis for our opinion.</t>
  </si>
  <si>
    <t>Opinion 1. We have audited the accompanying standalone financial statements of ICICI Bank Limited (‘the Bank’), which comprise the Balance Sheet as at 31 March 2019, the Profit and Loss Account and the Cash Flow Statement for the year then ended, and a summary of the significant accounting policies and other explanatory information. Incorporated in these standalone financial statements are the returns of the international branches for the year ended 31 March 2019. The branches in Dubai, South Africa, and New York have been audited by the respective local auditors. 2. In our opinion and to the best of our information and according to the explanations given to us, the aforesaid standalone financial statements give the information required by the section 29 of the Banking Regulation Act, 1949, as well as the Companies Act, 2013 (‘Act’) and circulars and guidelines issued by the Reserve Bank of India, in the manner so required for banking companies and give a true and fair view in conformity with the accounting principles generally accepted in India, including the Accounting Standards prescribed under section 133 of the Act, read with rule 7 of the Companies (Accounts) Rules, 2014 (as amended), of the state of affairs of the Bank as at 31 March 2019, and its profit and its cash flows for the year ended on that date. Basis for Opinion 3. We conducted our audit in accordance with the Standards on Auditing specified under section 143(10) of the Act. Our responsibilities under those standards are further described in the Auditor’s Responsibilities for the Audit of the Standalone Financial Statements section of our report. We are independent of the Bank, in accordance with the Code of Ethics issued by the Institute of Chartered Accountants of India (‘ICAI’), together with the ethical requirements that are relevant to our audit of the financial statements under the provisions of the Act and the rules thereunder, and we have fulfilled our other ethical responsibilities in accordance with these requirements and the Code of Ethics. We believe that the audit evidence we have obtained is sufficient and appropriate to provide a basis for our opinion.</t>
  </si>
  <si>
    <t>The Whistle-Blower Policy complies with the requirements of Vigil mechanism as stipulated under Section 177 of the Companies Act, 2013 and other applicable laws, rules and regulations. The details of establishment of the Whistle-Blower Policy/Vigil mechanism have been disclosed on the website of the Bank</t>
  </si>
  <si>
    <t>The Whistle-Blower Policy complies with the requirements of Vigil mechanism as stipulated under Section 177 of the Companies Act, 2013 and other applicable laws, rules and regulations. The details of establishment of the Whistle-Blower Policy/Vigil mechanism have been disclosed on the website of the Bank.</t>
  </si>
  <si>
    <t>ICICI Bank Limited does not have any promoters.</t>
  </si>
  <si>
    <t>Annual report_2019-2020</t>
  </si>
  <si>
    <t>There are no materially significant transactions with related parties i.e., directors, management, subsidiaries, or relatives conflicting with the Bank’s interests. The Bank has no promoter</t>
  </si>
  <si>
    <t>Annual report_2018-2019</t>
  </si>
  <si>
    <t>Ranganath Athreya</t>
  </si>
  <si>
    <t>Vashist</t>
  </si>
  <si>
    <t>There is no initiative mentioned in the data. Please remove and leave blank</t>
  </si>
  <si>
    <t>The following qualifies with a Yes:
Comment: Proxies are allowed. 
Memorandum of Association (34):
91. Ordinary and Special Resolutions
(a) A resolution shall be an ordinary resolution when at a General Meeting of which the
notice required under the Act has been duly given, the votes cast (whether on a show
of hands, or electronically, or on a poll, as the case may be), in favour of the
resolution (including the casting vote, if any, of the Chairman) by Members who,
being entitled so to do, vote in person or where proxies are allowed, by proxy or by
postal ballot, exceed the votes, if any, cast against the resolution by Members so
entitled and voting.</t>
  </si>
  <si>
    <t>The following qualifies with a Yes:
Related Party Transactions Policy (5):
III. Approval of related party transactions
A. Audit Committee
All the transactions which are identified as related party transactions should be preapproved
by the Audit Committee before entering into such transaction. The Audit
Committee shall consider all relevant factors while deliberating the related party
transactions for its approval.</t>
  </si>
  <si>
    <t>The following qualifies with a Yes:
Annual Report 2019 (57):
Audit Committee include examining the financial
statements and auditors’ report and overseeing
the financial reporting process to ensure fairness,
sufficiency and credibility of financial statements,
review of the quarterly and annual financial
statements before submission to the Board,
review of management’s discussion &amp; analysis,
recommendation of appointment, terms of
appointment, remuneration and removal of central
and branch statutory auditors and chief internal
auditor, approval of payment to statutory auditors
for other permitted services rendered by them,
reviewing and monitoring with the management
the auditor’s independence and the performance
and effectiveness of the audit process, approval of
transactions with related parties or any subsequent
modifications, review of statement of significant
related party transactions, utilisation of loans
and/or advances from/investment by the Bank
in its subsidiaries, review of functioning of the
Whistle-Blower Policy, review of the adequacy
of internal control systems and the internal audit
function, review of compliance with inspection
and audit reports and reports of statutory</t>
  </si>
  <si>
    <t>Follow same instructions as given for 2020</t>
  </si>
  <si>
    <t>The following qualifies with a Yes:
Comment:  The company has the mentioned committee.  Hence it is in compliance. 
Annual Report 2020 (9)
The Board has constituted various committees,
namely, Audit Committee, Board Governance,
Remuneration &amp; Nomination Committee, Corporate
Social Responsibility Committee, Credit Committee,
Customer Service Committee, Fraud Monitoring
Committee, Information Technology Strategy
Committee, Risk Committee, Stakeholders Relationship
Committee and Review Committee for Identification of
Wilful Defaulters/Non Co-operative Borrowers.</t>
  </si>
  <si>
    <t>The following qualifies with a Yes:
Comment: The compliance requirement is for a minimum of 4 meetings.  Hence, it has met compliance with 12 meetings. 
Annual Report 2020 (62)
Composition
There were twelve Meetings of the Committee during
the year – April 26, May 6, June 12, July 16, July 25,
July 27, October 24, October 26 and November 25
in 2019 and January 23, January 25 and March 19 in
2020.</t>
  </si>
  <si>
    <t>The following qualifies with a Yes:
Annual Report 2020 (64)
Performance evaluation of the Board, Committees
and Directors
The Bank with the approval of its Board Governance,
Remuneration &amp; Nomination Committee has put in place
an evaluation framework for evaluation of the Board,
Directors, Chairperson and Committees.
The evaluations for the Directors, the Board, Chairperson
of the Board and the Committees is carried out through
circulation of four different questionnaires, for the
Directors, for the Board, for the Chairperson of the Board
and the Committees respectively. The performance
of the Board is assessed on select parameters related
to roles, responsibilities and obligations of the Board,
relevance of Board discussions, attention to strategic
issues, performance on key areas, providing feedback
to executive management and assessing the quality,
quantity and timeliness of flow of information between the
Company management and the Board that is necessary
for the Board to effectively and reasonably perform their
duties. The evaluation criteria for the Directors is based
on their participation, contribution and offering guidance
to and understanding of the areas which were relevant
to them in their capacity as members of the Board.
The evaluation criteria for the Chairperson of the Board
besides the general criteria adopted for assessment of all
Directors, focuses incrementally on leadership abilities,
effective management of meetings and preservation
of interest of stakeholders. The evaluation of the
Committees is based on assessment of the clarity with
which the mandate of the Committee is defined, effective
discharge of terms and reference of the Committees
and assessment of effectiveness of contribution of the
Committee’s deliberation/recommendations to the
functioning/decisions of the Board. The Bank has taken
effective steps with regards to the action points arising
out of performance evaluation process for fiscal 2019. The
overall performance evaluation process for fiscal 2020
was completed to the satisfaction of the Board. The Board
of Directors also identified specific action points arising
out of the overall evaluation which would be executed as
directed by the Board.
The evaluation process for wholetime Directors is further
detailed under the section titled “Compensation Policy and
Practices”.</t>
  </si>
  <si>
    <t>The following qualifies with a Yes:
Annual Report 2020 (63)
The Bank with the approval of its Board Governance,
Remuneration &amp; Nomination Committee (Committee)
has put in place a policy on Directors’ appointment
and remuneration including criteria for determining
qualifications, positive attributes and independence of a
Director as well as a policy on Board diversity. The policy
has been framed based on the broad principles as outlined
hereinafter.</t>
  </si>
  <si>
    <t>The data inserted is not a policy type data. Please remove and consider the following and answer Yes:
Annual Report 2020 (63)
The Bank with the approval of its Board Governance,
Remuneration &amp; Nomination Committee (Committee)
has put in place a policy on Directors’ appointment
and remuneration including criteria for determining
qualifications, positive attributes and independence of a
Director as well as a policy on Board diversity. The policy
has been framed based on the broad principles as outlined
hereinafter.</t>
  </si>
  <si>
    <t>You need to disclose the related party transactions of the board members.  The data inserted is not relevant. Please remove</t>
  </si>
  <si>
    <t>The following qualifies:
Answer = 3
Annual Report 2020 (54)
The Board of Directors on May 9, 2020 based on the
recommendations of the Board Governance, Remuneration
&amp; Nomination Committee approved the following:
(a) Re-appointment of Vishakha Mulye as a Wholetime
Director (designated as Executive Director) for a
period of five years effective from January 19, 2021,
subject to the approval of Members and RBI.
(b) Re-appointment of Girish Chandra Chaturvedi as
an Independent Director of the Bank for a period of
three years effective from July 1, 2021, subject to the
approval of Members.
(c) Re-appointment of Girish Chandra Chaturvedi as
Non-Executive (part-time) Chairman of the Bank for
a period of three years effective from July 1, 2021,
subject to the approval of Members and RBI.</t>
  </si>
  <si>
    <t>The following qualifies with a Yes:
Annual Report 2020 (54)
Retirement by rotation
In terms of Section 152 of the Companies Act, 2013,
Vishakha Mulye would retire by rotation at the forthcoming
AGM and is eligible for re-appointment. Vishakha Mulye
has offered herself for re-appointment.</t>
  </si>
  <si>
    <t>Remove wrong data and insert the following instead:
Annual report 2020 (59):
Board of Directors
ICICI Bank has a broad-based Board of Directors,
constituted in compliance with the Banking Regulation
Act, 1949, the Companies Act, 2013 and the Securities
and Exchange Board of India (Listing Obligations and
Disclosure Requirements) Regulations, 2015 and in
accordance with good corporate governance practices.</t>
  </si>
  <si>
    <t>Remove wrong data and check SOP for more details</t>
  </si>
  <si>
    <t>The following qualifies with a Yes:
Memorandum of association 2014 (45):
87. Calling of Extraordinary General Meetings
The Board of Directors may, whenever it deems fit, and shall, on the requisition of such
number of Members of the Company as is specified herein below forthwith proceed and call
an Extraordinary General Meeting of the Company and in case of such requisition the
following provisions shall apply:
(a) The requisition shall set out the matters for the consideration of which the General
Meeting is to be called, shall be signed by the requisitionists and shall be deposited at
the Office of the Company.
(b) The requisition may consist of several documents in like form, each signed by the
requisitionists and sent to the Office of the Company.
(c) The number of Members entitled to requisition a General Meeting with regard to any
matter shall be such number of them as hold at the date of the receipt of the
requisition by the Company, not less than one-tenth of such of the paid-up capital of
the Company as at that date carries the right of voting in regard to that matter.</t>
  </si>
  <si>
    <t>Remove wrong data and insert the following:
Answer = 912469400000
Annual Report 2020 (183):
The following tables set forth, for the periods indicated, geographical segment results.
` in million
Revenues
Year ended
March 31, 2020
Year ended
March 31, 2019
Domestic operations 879,210.2 736,185.1
Foreign operations 33,259.2 42,948.5
Total 912,469.4 779,133.6</t>
  </si>
  <si>
    <t>The following qualifies with a Yes:
Memorandum of association 2014 (50)
(c) Of the scrutineers appointed under this Article, one shall always be a Member (not
being an officer or employee of the Company) present at the General Meeting,
provided that such a Member is available and willing to be appointed.</t>
  </si>
  <si>
    <t>Your data is not a policy type one. Please remove and consider the following and answer Yes:
Annual Report 2020 (57)
CORPORATE GOVERNANCE
The corporate governance framework at ICICI Bank is
based on an effective independent Board, the separation
of the Board’s supervisory role from the executive
management and the constitution of Board Committees
to oversee critical areas. At March 31, 2020, Independent
Directors constituted a majority on most of the
Committees and most of the Committees were chaired by
Independent Directors.</t>
  </si>
  <si>
    <t>The following qualifies with a Yes:
Annual Report 2020 (28)
The Risk Management Group reports to the Risk Committee
of the Board of Directors. The Compliance Group and the
Internal Audit Group report to the Audit Committee of the
Board of Directors. The Risk Management, Compliance
and Internal Audit Groups have administrative reporting
to the President - Corporate Centre.</t>
  </si>
  <si>
    <t xml:space="preserve">Answer = Yes:
Compensation Policy_2019 (7):
https://www.icicibank.com/managed-assets/docs/investor/policy-for-determining-material-subsidiaries/compensation-policy-2019.pdf
In respect of Clawback for performance bonus paid, the Bank already has clawback arrangements in place effective April 2012 as per the RBI circular dated January 13, 2012. Hence, in respect of clawback of performance bonus paid, the same shall continue to be applicable from April 2012.
</t>
  </si>
  <si>
    <t>Answer = Yes:
Compensation Policy_2019 (4):
https://www.icicibank.com/managed-assets/docs/investor/policy-for-determining-material-subsidiaries/compensation-policy-2019.pdf
For WTDs, CEO and MRTs, the entire variable pay shall be in cash, only when share-linked instruments are not permitted by law/regulations. In cases where share linked instruments are barred by statute or regulation, variable pay will be capped at 150% of the fixed pay but shall not be less than 50% of the fixed pay. Currently, there is no bar on share-linked instruments forming part of variable pay of WTDs, CEO and MRTs.</t>
  </si>
  <si>
    <t>Answer = Yes:
Compensation Policy_2019 (4):
https://www.icicibank.com/managed-assets/docs/investor/policy-for-determining-material-subsidiaries/compensation-policy-2019.pdf
ESOPs, currently governed by the Employee Stock Option Scheme 2000 of the Bank and in line with Securities and Exchange Board of India (SEBI) regulations, aim at achieving twin objectives of aligning senior management compensation to long term shareholders’ interests and retention of employees identified as high potential. ESOPs aim at aligning senior management behaviour to long-term view of the Bank’s performance. The Bank may grant ESOPs from time to time to the Whole Time Directors, Chief Executive Officers, Material Risk takers and other employees.</t>
  </si>
  <si>
    <t>Answer = Yes:
Compensation Policy_2019 (2):
https://www.icicibank.com/managed-assets/docs/investor/policy-for-determining-material-subsidiaries/compensation-policy-2019.pdf
The BGRNC will define Key Performance Indicators (KPIs) for the Managing Director &amp; CEO and other wholetime Directors &amp; equivalent positions based on the financial and strategic plans approved by the Board. For other employees, para 1.7 below shall apply. Compensation will be aligned to both financial and non-financial indicators of performance including controls like risk management, process perspective, customer perspective and others for the Bank.</t>
  </si>
  <si>
    <t>Answer = Yes:
Compensation Policy_2019 (4):
https://www.icicibank.com/managed-assets/docs/investor/policy-for-determining-material-subsidiaries/compensation-policy-2019.pdf
For WTDs, CEO and MRTs, if the quantum of variable pay is upto 200% of the fixed pay, atleast 50% of the variable pay will be via non-cash instruments and if it is above 200% (max upto 300%) of the fixed pay, atleast 67% of the variable pay will be via non-cash instruments.
A minimum of 60% of the total variable pay will be under deferral arrangement (deferment). Additionally, atleast 50% of the cash component of the variable pay will be under deferment. If the cash component is under `25 lacs, the deferment shall not be applicable.
2.6. The deferral period would be spread over a minimum period of three (3) years (deferment period). The frequency of vesting will be on annual basis and the first vesting shall not be before one year from the commencement of deferral period. The vesting shall be no faster than a prorata basis. Additionally, vesting will not be more frequent than on a yearly basis.</t>
  </si>
  <si>
    <t>Answer = Yes:
Compensation Policy_2019 (2):
https://www.icicibank.com/managed-assets/docs/investor/policy-for-determining-material-subsidiaries/compensation-policy-2019.pdf
The BGRNC will recommend to the Board for approval of the fixed pay, perquisites, retirals, variable pay that includes cash bonus and stock option grants for the Managing Director &amp; CEO and other wholetime Directors &amp; equivalent positions and Senior Management Personnel. This will be subject to necessary approvals from the regulators and shareholders, wherever applicable.</t>
  </si>
  <si>
    <t>The actual KPIs have not been disclosed.  So answer cannot be Yes.</t>
  </si>
  <si>
    <t>The following qualifies with a Yes:
Annual Report 2020 (226)
Key management personnel
Sr. No. Name of the Key management personnel Relatives of the Key management personnel
1. Mr. Sandeep Bakhshi
(w.e.f. June 19, 2018)
• Ms. Mona Bakhshi
• Mr. Shivam Bakhshi
• Ms. Esha Bakhshi
• Ms. Minal Bakhshi
• Mr. Sameer Bakhshi
(w.e.f. June 19, 2018)
2. Ms. Vishakha Mulye • Mr. Vivek Mulye
• Ms. Vriddhi Mulye
• Mr. Vignesh Mulye
• Dr. Gauresh Palekar
• Ms. Shalaka Gadekar
• Ms. Manisha Palekar
3. Mr. Anup Bagchi • Ms. Mitul Bagchi
• Mr. Aditya Bagchi
• Mr. Shishir Bagchi
• Mr. Arun Bagchi
• Mr. Animesh Bagchi
4. Mr. N. S. Kannan
(upto June 18, 2018)
• Ms. Rangarajan Kumudalakshmi
• Ms. Aditi Kannan
• Ms. Sudha Narayanan
• Mr. Raghunathan Narayanan
• Mr. Rangarajan Narayanan
(upto June 18, 2018)
5. Ms. Chanda Kochhar
(upto October 4, 2018)
• Mr. Deepak Kochhar
• Mr. Arjun Kochhar
• Ms. Aarti Kaji
• Mr. Mahesh Advani
(upto October 4, 2018)
6. Mr. Vijay Chandok
(upto May 6, 2019)
• Ms. Poonam Chandok
• Ms. Saluni Chandok
• Ms. Simran Chandok
• Mr. C. V. Kumar
• Ms. Shad Kumar
• Ms. Sanjana Gulati
(upto May 6, 2019)
Integrated Report Statutory Reports Financial Statements
227
FINANCIAL STATEMENTS OF ICICI BANK LIMITED
SCHEDULES
forming part of the Accounts (Contd.)
II. Transactions with related parties
The following table sets forth, for the periods indicated, the significant transactions between the Bank and its
related parties.
` in million
Items
Year ended
March 31, 2020
Year ended
March 31, 2019
Interest income 650.5 296.6
Subsidiaries 459.2 240.5
Associates/joint ventures/others 181.3 44.4
Key management personnel 10.0 11.7
Relatives of key management personnel - 0.01
Fee, commission and other income 10,966.0 12,245.9
Subsidiaries 10,929.6 12,225.7
Associates/joint ventures/others 36.4 20.0
Key management personnel 0.01 0.2
Relatives of key management personnel 0.01 0.01
Commission income on guarantees issued 27.4 30.3
Subsidiaries 27.3 30.2
Associates/joint ventures/others 0.1 0.1
Income from custodial services 41.4 16.8
Subsidiaries 36.4 16.8
Associates/joint ventures/others 5.0 -
Gain/(loss) on forex and derivative transactions (net)2 1,164.3 665.4
Subsidiaries 1,164.3 665.3
Associates/joint ventures/others - 0.1
Dividend income 12,844.4 10,842.4
Subsidiaries 12,730.3 10,779.5
Associates/joint ventures/others 114.1 62.9
Insurance claims received 197.7 111.8
Subsidiaries 197.7 111.8
Recovery of lease of premises, common corporate and facilities
expenses 1,815.4 1,792.2
Subsidiaries 1,764.6 1,732.5
Associates/joint ventures/others 50.8 59.7
Payment of lease of premises, common corporate and facilities
expenses 148.5 76.9
Subsidiaries 148.5 76.9
Recovery for secondment of employees (net) 30.5 37.1
Subsidiaries 19.1 27.7
Associates/joint ventures/others 11.4 9.4
Reimbursement of expenses from related parties 1.0 1.3
Subsidiaries 1.0 1.3
Interest expense 176.0 205.0
Subsidiaries 123.1 191.3
Associates/joint ventures/others 50.8 7.8
Key management personnel 1.7 4.2
Relatives of key management personnel 0.4 1.7
Remuneration to wholetime directors3 203.0 270.5
Key management personnel 203.0 270.5</t>
  </si>
  <si>
    <t>The data inserted is wrong. Remove and insert the following instead:
Comment: Amendment to the memorandum of association and articles of association is done through a special resolution.  This indicates compliance. 
Memorandum of Association (96):
At the Twentieth Annual General Meeting of ICICI Bank Limited, convened and held at Sir Sayajirao Nagargruh,
Vadodara Mahanagar Seva Sadan, Near GEB Colony, Old Padra Road, Akota, Vadodara 390 020 on Monday, June 30,
2014, the following Special Resolution was passed:
Resolution at Item no. 9
RESOLVED that subject to Section 14 and other applicable provisions of the Companies Act, 2013, Banking Regulation Act,
1949, Banking Laws (Amendment) Act, 2012, guidelines of Reserve Bank of India and such other requisite approvals as may
be required, Article 56(d) and Article 113(b) of the Articles of Association of the Company be substituted by the following
Clauses respectively:
Article 56(d) would be substituted as follows:
Acquisition of shares or voting rights therein, by a person directly or indirectly, by himself or acting in concert with any
other person which taken together with shares and voting rights, if any, held by him or his relative or associate
enterprise or person acting in concert with him, makes the applicant to hold five per cent or more of the paid-up
share capital of the Bank or entitles him to exercise five per cent or more of the voting rights in the Bank, should be
effected by such person(s) after obtaining prior approval of Reserve Bank of India.
For the purpose of this clause-</t>
  </si>
  <si>
    <t>The following qualifies with a Yes:
Memorandum of Association (42)
74. Alteration of share capital
Subject to the provisions of Act, the Banking Act, other applicable law and receipt of
necessary approvals (if any), the Company may, from time to time, at a General Meeting, by
an ordinary resolution, alter the Memorandum of Association to:
(a) increase its authorised share capital by such amount as it thinks fit;
(b) consolidate and divide all or any of its share capital into shares of larger amount than
its existing shares;
(c) convert all or any of its fully paid-up shares into stock and vice versa;
(d) sub-divide its shares, or any of them, into shares of smaller amount, such that the
proportion between the amount paid-up and the amount, if any, unpaid on each
reduced share shall be the same as it was in case of the share from which the reduced
share is derived; or
(e) cancel any shares which, at the date of the passing of the resolution in that behalf,
have not been taken or agreed to be taken by any person, and diminish the amount of
its share capital by the amount of shares so cancelled.</t>
  </si>
  <si>
    <t>Answer = Yes:
Comment: The company has met the minimum requirement of 4 meetings. Hence it is in compliance. 
Annual Report 2019 (54):
There were eighteen meetings of the Board during the
year – April 2, May 2, May 7, May 8, May 15, May 17,
May 29, June 13, June 18, June 27, June 29, July 27,
September 18, October 4 and October 26 in 2018 and
January 14, January 30 and February 22 in 2019.</t>
  </si>
  <si>
    <t>Answer = Yes:
Comment: The company has met the minimum requirement of 4 meetings. Hence it is in compliance. 
Annual Report 2020 (59):
There were eight meetings of the Board during the year –
May 6, June 28, July 27, September 19 and October 26 in
2019 and January 25, March 6 and March 12 in 2020.</t>
  </si>
  <si>
    <t xml:space="preserve">The answer is Yes.  Please read the indicator and the data again.  </t>
  </si>
  <si>
    <t xml:space="preserve">Please include the data and other details. </t>
  </si>
  <si>
    <t>Remove Wrong data and insert the following:
Answer = 6,472,765,203
Annual Report 2020 (79):
Distribution of shareholding of ICICI Bank at March 31, 2020
Range – Shares No. of Folios % No. of Shares %
Upto 1,000 1,117,796 94.44 165,362,161 2.55
1,001 – 5,000 55,700 4.70 103,958,805 1.61
5,001 – 10,000 4,692 0.40 32,345,336 0.50
10,001 – 50,000 3,284 0.28 67,713,739 1.05
50,001 &amp; above 2,170 0.18 6,103,385,162 94.29
Total 1,183,642 100.00 6,472,765,203 100.00</t>
  </si>
  <si>
    <t xml:space="preserve">From page 79 you will get the total number of shares ( 6,472,765,203).  On page 104, you will get the individual shareholdings of the directors and KMPs.  All the figures as reporting under "At the end of the year" and divide them by the total number of shares.  Then multiply by 100 to get the % figure. </t>
  </si>
  <si>
    <t>Mark zero as the answer</t>
  </si>
  <si>
    <t>Please remove the incomplete data and insert the following instead with answer = Yes:
Memorandum of Association (49):
Voting in a General Meeting shall include voting by electronic
means and voting on a postal ballot whether through physical ballot or electronic means shall
also be equivalent to voting at a General Meeting and any resolution assented to by requisite
majority of Members as required under the Act through voting by electronic means or
physical ballot shall be deemed to have been duly passed at a General Meeting convened in
that behalf.</t>
  </si>
  <si>
    <t>Remove wrong data and insert the following:
Answer = 779133600000
Annual Report 2020 (183):
The following tables set forth, for the periods indicated, geographical segment results.
` in million
Revenues
Year ended
March 31, 2020
Year ended
March 31, 2019
Domestic operations 879,210.2 736,185.1
Foreign operations 33,259.2 42,948.5
Total 912,469.4 779,133.6</t>
  </si>
  <si>
    <t>Here is the formula: [(Certification and other audit related services)/Total]*100
Please redo the calculation</t>
  </si>
  <si>
    <t>The following qualifies with a Yes:
Memorandum of Assiociation (38):
A Member may exercise his vote at a General Meeting by electronic means in accordance
with Section 108 of the Act and shall vote only once.</t>
  </si>
  <si>
    <t>The following qualifies with a Yes:
Memorandum of Assiociation (60):
145. Removal of Directors
(a) The Company may subject to the provisions of Section 169 of the Act by ordinary
resolution remove a Director (not being a Debenture Director or a Non-Rotational
Director or Director appointed by the NCLT pursuant to Section 242 of the Act)
before the expiry of his period of office after giving him a reasonable opportunity of
being heard. Provided that an independent Director re-appointed for second term
under Section 149(2) of the Act shall be removed by the Company only by passing a
special resolution and after giving him a reasonable opportunity of being heard.</t>
  </si>
  <si>
    <t>The following qualifies with a Yes:
Annual Report 2020 (234)
External consultants whose advice has been sought, the body by which they were commissioned,
and in what areas of the remuneration process
During the year ended March 31, 2020, the Bank employed the services of a reputed consulting firm
for market benchmarking in the area of compensation, including executive compensation.</t>
  </si>
  <si>
    <t>Remove the wrong data and consider the following qualifies with a Yes:
Memorandum of Assiociation (42):
76. Company may purchase its own shares
Notwithstanding anything contained in these Articles but subject to the provisions of the Act,
the Banking Act and other applicable laws, the Company may buy-back its own shares or
other specified securities.</t>
  </si>
  <si>
    <t>The following qualifies with a Yes:
Annual Report 2020 (40)
Stakeholder Relationship
The Bank believes that it is important to have meaningful
partnerships with stakeholders and be responsive to their
perspectives in its quest to create value. ICICI Bank has a
strong ethos of transparent and ethical relationship with
all stakeholders and engages with them through multiple
mediums. The Bank holds regular interactions with
investors, employees, customers, regulators and engages
with communities and banking associations to remain
informed of issues of interest to stakeholders</t>
  </si>
  <si>
    <t>Answer = Yes
Related Party Transactions Policy_2020 (6)
C. Shareholders
 If a related party transaction is a material transaction as per Regulation 23, it
shall require shareholder’s approval through resolution and no related parties
shall vote to approve such resolutions whether the entity is a related party to
the particular transaction or not.</t>
  </si>
  <si>
    <t>Remove the wrong data and check the SOP again
The following qualifies with a Yes:
Annual Report 2020 (41)
STAKEHOLDER MODE OF ENGAGEMENT AREAS OF IMPORTANCE BANK’S RESPONSE
• Annual General Meeting
• Emails and periodic
meetings
• Conference calls
• Investor conferences
• Analyst day
• Shareholder value creation
• Medium and long term
strategy
• Governance and ethical
practices
• Compliance
• Transparency
• Disclosure of non-financial
metrics pertaining to
sustainability
• Increased interaction with investors
during the year
• Non-financial disclosures included in
Annual Report
• Communicating on strategic
objectives during the quarterly results
calls with investors and increased
disclosures
• Board-approved Environment, Social
and Governance (ESG) Framework
SHAREHOLDERS /
INVESTORS</t>
  </si>
  <si>
    <t>The following qualifies with a Yes:
Comment: One third of the directors retire and being re-appointed each year.  This considered as a staggered board.
Memorandum of Assiociation (58):
137. Directors to retire annually how determined
11At every Annual General Meeting of the Company, one third of such Directors for the time
being as are liable to retire by rotation or if their number is neither three nor a multiple of
three, then the number nearest to one-third, shall retire from office. The Debenture Directors,
the Government Directors and the other non-rotational Directors shall not be subject to
retirement under this Article.
138. Which Directors to retire
The Directors to retire by rotation at every Annual General Meeting shall be those who have
been longest in office since their last appointment, but as between persons who became
Directors on the same day, those who are to retire shall (unless they otherwise agree among
themselves) be determined by lot.</t>
  </si>
  <si>
    <t xml:space="preserve">Based on all the corrections and data missed for anti takeover indicators, count and answer for this one. </t>
  </si>
  <si>
    <t>The answer must be Yes. Please refer to SOP</t>
  </si>
  <si>
    <t>The following qualifies with a Yes:
Memorandum of Assiociation (51):
On a poll, the voting rights of Members shall be as provided in Section 47 of the Act,
[but will be subject to the ceiling of 10% of the total voting rights or such other
percentage as may be stipulated by Section 12(2) of the Banking Act or under any of
the proviso or explanation to Section 12 of the Banking Act.].</t>
  </si>
  <si>
    <t>Remove wrong data and insert the following:
Answer : Year on year growth of revenue = ([Revenue (31st March 2020) - Revenue (31st March 2019)]/Revenue (31st March 2019))*100 =((912469400000-779133600000)/779133600000)*100 = 17%
Annual Report 2020 (183):
The following tables set forth, for the periods indicated, geographical segment results.
` in million
Revenues
Year ended
March 31, 2020
Year ended
March 31, 2019
Domestic operations 879,210.2 736,185.1
Foreign operations 33,259.2 42,948.5
Total 912,469.4 779,133.6</t>
  </si>
  <si>
    <t>Monetary intermediation of commercial banks saving banks. postal savings bank and discount houses</t>
  </si>
  <si>
    <t>Previous fiscal year total CEO compensation = 44486474</t>
  </si>
  <si>
    <t xml:space="preserve">Previous fiscal year total CEO compensation = 44486474
Current fiscal year total CEO compensation = 57282286
Year on year increase in CEO compensation = ((57282286-44486474)/44486474))*100 = 29%
</t>
  </si>
  <si>
    <t>Previous fiscal year total CEO compensation = 59,479,784</t>
  </si>
  <si>
    <t>The Bios are given for some of the directors in the following link.  Just click on the name:
https://www.icicibank.com/aboutus/bod-1.page?ITM=nli_cms_ABOUT_aboutus_board_members_navigation</t>
  </si>
  <si>
    <t>Answer = Yes
Annual Report 2020 (54):
At the Annual General Meeting (AGM) held on August
9, 2019, the Members approved the appointment of M/s
Walker Chandiok &amp; Co LLP, Chartered Accountants, as
statutory auditors to hold office from the conclusion of
the Twenty-Fifth AGM till the conclusion of the Twenty-
Sixth AGM. As per the Reserve Bank of India guidelines,
the statutory auditors of the banking companies are
allowed to continue for a period of four years, subject
to fulfilling the prescribed eligibility norms.</t>
  </si>
  <si>
    <t>From page 107, put the Others remuneration paid to G. C. Chaturvedi as fringe</t>
  </si>
  <si>
    <t>From page 86, put the Others remuneration paid to M. K. Sharma as fringe</t>
  </si>
  <si>
    <t>Reinsert the total as per figures given in the total column on page 107</t>
  </si>
  <si>
    <t>The % must be calculated:  
Eg  Girish Chandra
Chaturvedi, Chairman 
Board Meetings attended during year 8/8
% attendance = (8/8)*100 = 100%</t>
  </si>
  <si>
    <t>You must take the ownership shares at the end of the fiscal year, not the beginning.  Hence the answer for Rakesh Jha = 82,600</t>
  </si>
  <si>
    <t>Directors to retire annually how determined 11At every Annual General Meeting of the Company, one third of such Directors for the time being as are liable to retire by rotation or if their number is neither three nor a multiple of three, then the number nearest to one-third, shall retire from office. The Debenture Directors, the Government Directors and the other non-rotational Directors shall not be subject to retirement under this Article.</t>
  </si>
  <si>
    <t>One third of the directors retire and being re-appointed each year.  This considered as a staggered board.</t>
  </si>
  <si>
    <t>Of the scrutineers appointed under this Article, one shall always be a Member (not being an officer or employee of the Company) present at the General Meeting, provided that such a Member is available and willing to be appointed.</t>
  </si>
  <si>
    <t>Ordinary and Special Resolutions (a) A resolution shall be an ordinary resolution when at a General Meeting of which the notice required under the Act has been duly given, the votes cast (whether on a show of hands, or electronically, or on a poll, as the case may be), in favour of the resolution (including the casting vote, if any, of the Chairman) by Members who, being entitled so to do, vote in person or where proxies are allowed, by proxy or by postal ballot, exceed the votes, if any, cast against the resolution by Members so entitled and voting</t>
  </si>
  <si>
    <t xml:space="preserve">Proxies are allowed. </t>
  </si>
  <si>
    <t>Retirement by rotation In terms of Section 152 of the Companies Act, 2013, Vishakha Mulye would retire by rotation at the forthcoming AGM and is eligible for re-appointment. Vishakha Mulye has offered herself for re-appointment</t>
  </si>
  <si>
    <t>Retirement by rotation In terms of Section 152 of the Companies Act, 2013, Anup Bagchi would retire by rotation at the forthcoming AGM and is eligible for re-appointment. Anup Bagchi has offered himself for re-appointment.</t>
  </si>
  <si>
    <t>Board of Directors ICICI Bank has a broad-based Board of Directors, constituted in compliance with the Banking Regulation Act, 1949, the Companies Act, 2013 and the Securities and Exchange Board of India (Listing Obligations and Disclosure Requirements) Regulations, 2015 and in accordance with good corporate governance practices. The Board functions either as a full Board or through various committees constituted to oversee specific operational areas. The Board of the Bank at March 31, 2020 consisted of twelve Directors, out of which eight were Independent Directors, one was a Government Nominee Director and three were Executive Directors. There were eight meetings of the Board during the year – May 6, June 28, July 27, September 19 and October 26 in 2019 and January 25, March 6 and March 12 in 2020. There were no inter-se relationships between any of the Directors.</t>
  </si>
  <si>
    <t>BOARD OF DIRECTORS ICICI Bank has a broad-based Board of Directors, constituted in compliance with the Banking Regulation Act, 1949, the Companies Act, 2013 and the Securities and Exchange Board of India (Listing Obligations and Disclosure Requirements) Regulations, 2015 and in accordance with good corporate governance practices. The Board functions either as a full Board or through various committees constituted to oversee specific operational areas. The Board has constituted various committees, namely, Audit Committee, Board Governance, Remuneration &amp; Nomination Committee, Corporate Social Responsibility Committee, Credit Committee, Customer Service Committee, Fraud Monitoring Committee, Information Technology Strategy Committee, Risk Committee, Stakeholders Relationship Committee and Review Committee for Identification of Wilful Defaulters/Non Co-operative Borrowers. There were eighteen meetings of the Board during the year – April 2, May 2, May 7, May 8, May 15, May 17, May 29, June 13, June 18, June 27, June 29, July 27, September 18, October 4 and October 26 in 2018 and January 14, January 30 and February 22 in 2019.</t>
  </si>
  <si>
    <t>Extraordinary General Meeting All General Meetings other than the Annual General Meetings shall be called “Extraordinary General Meetings”.</t>
  </si>
  <si>
    <t>AUDITORS Statutory Auditors At the Annual General Meeting (AGM) held on August 9, 2019, the Members approved the appointment of M/s Walker Chandiok &amp; Co LLP, Chartered Accountants, as statutory auditors to hold office from the conclusion of the Twenty-Fifth AGM till the conclusion of the TwentySixth AGM. As per the Reserve Bank of India guidelines, the statutory auditors of the banking companies are allowed to continue for a period of four years, subject to fulfilling the prescribed eligibility norms. Accordingly, M/s Walker Chandiok &amp; Co LLP, Chartered Accountants, would be eligible for re-appointment at the conclusion of the forthcoming AGM. As recommended by the Audit Committee, the Board has proposed the re-appointment of M/s Walker Chandiok &amp; Co LLP, Chartered Accountants, as statutory auditors for the year ending March 31, 2021 (fiscal 2021). M/s Walker Chandiok &amp; Co LLP, Chartered Accountants, will hold office from the conclusion of the forthcoming AGM till the conclusion of the Twenty-Seventh AGM, subject to the approval of Members of the Bank and other regulatory approvals as may be necessary or required. The re-appointment of the statutory auditors is proposed to the Members in the Notice of the forthcoming AGM through item no. 3.</t>
  </si>
  <si>
    <t>AUDITORS Statutory Auditors At the Annual General Meeting (AGM) held on September 12, 2018, the Members approved the appointment of M/s Walker Chandiok &amp; Co LLP, Chartered Accountants, as statutory auditors to hold office from the conclusion of the Twenty-Fourth AGM till the conclusion of the Twenty-Fifth AGM. As per the Reserve Bank of India (RBI) guidelines, the statutory auditors of the banking companies are allowed to continue for a period of four years, subject to fulfilling the prescribed eligibility norms. Accordingly, M/s Walker Chandiok &amp; Co LLP, Chartered Accountants, would be eligible for re-appointment at the conclusion of the forthcoming AGM. As recommended by the Audit Committee, the Board has proposed the re-appointment of M/s Walker Chandiok &amp; Co LLP, Chartered Accountants, as statutory auditors for the year ending March 31, 2020 (fiscal 2020). M/s Walker Chandiok &amp; Co LLP, Chartered Accountants, will hold office from the conclusion of the forthcoming AGM till the conclusion of the Twenty-Sixth AGM, subject to the approval of Members of the Bank, RBI and other regulatory approvals as may be necessary or required. The re-appointment of the statutory auditors is proposed to the Members in the Notice of the forthcoming AGM through item no. 4. There are no qualifications, reservation or adverse remarks made by the statutory auditors in the audit report.</t>
  </si>
  <si>
    <t>Voting in a General Meeting shall include voting by electronic means and voting on a postal ballot whether through physical ballot or electronic means shall also be equivalent to voting at a General Meeting and any resolution assented to by requisite majority of Members as required under the Act through voting by electronic means or physical ballot shall be deemed to have been duly passed at a General Meeting convened in that behalf.</t>
  </si>
  <si>
    <t>A Member may exercise his vote at a General Meeting by electronic means in accordance with Section 108 of the Act and shall vote only once.</t>
  </si>
  <si>
    <t>At the Twentieth Annual General Meeting of ICICI Bank Limited, convened and held at Sir S ayajirao Nagargruh, Vadodara Mahanagar Seva Sadan, Near GEB Colony, Old Padra Road, Akota, Vadodara 390 020 on Monday, June 30, 2014, the following Special Resolution was passed: Resolution at Item no. 9 RESOLVED that subject to Section 14 and other applicable provisions of the Companies Act, 2013, Banking Regulation Act, 1949, Banking Laws (Amendment) Act, 2012, guidelines of Reserve Bank of India and such other requisite approvals as may be required, Article 56(d) and Article 113(b) of the Articles of Association of the Company be substituted by the following Clauses respectively: Article 56(d) would be substituted as follows: Acquisition of shares or votin g rights therein, by a person directly or indirectly, by himself or acting in concert with any other person which taken together with shares and voting rights, if any, held by him or his relative or associate enterprise or person acting in concert with him, makes the applicant to hold five per cent or more of the paid-up share capital of the Bank or entitles him to exercise five per cent or more of the voting rights in the Bank, should be effected by such person(s) after obtaining prior approval of Reserve Bank of India. For the purpose of this clause- (a) Associate enterprise means a company whether incorporated or not which (i) is a holding company or a subsidiary company of the applicant or (ii) is a joint venture of the applicant or (iii) controls the composition of the Board of Directors or other body governing the applicant or (iv) exercises in the opin ion of the Re serve Bank of India sig nificant influence on the app licant in t aking financial or policy decisions or (v) is able to obtain economic benefits from the activities of the applicant; (b) Relative shall mean relative as defined in the Companies Act, 2013 as amended from time to time. (c) Persons shall be deemed to be acting i n concert who for a common objective or purpose of acquisition of shares or voting rights in excess of the percentage mentioned in Se ction 12(b) of the Banki ng Regulation Act pursuant to an agreement or und erstanding (formal or in formal) directly or indirectly co-operate by acquiring or agre eing to acquir e shares or voting rights in the banking company. (d) Joint venture means a leg al entity in the nature of a p artnership engaged in the joint undertaking of a particular transaction for mutual profit or an association of persons or companies jointly undertaking some commercial enterprise wherein all contribute assets and share risks.</t>
  </si>
  <si>
    <t>Amendment to the memorandum of association and articles of association is done through a special resolution.  This indicates compliance</t>
  </si>
  <si>
    <t xml:space="preserve">Amendment to the memorandum of association and articles of association is done through a special resolution.  This indicates compliance. </t>
  </si>
  <si>
    <t>Alteration of share capital Subject to the provisions of Act, the Banking Act, other applicable law and receipt of necessary approvals (if any), the Company may, from time to time, at a General Meeting, by an ordinary resolution, alter the Memorandum of Association to: (a) increase its authorised share capital by such amount as it thinks fit; (b) consolidate and divide all or any of its share capital into shares of larger amount than its existing shares; (c) convert all or any of its fully paid-up shares into stock and vice versa; (d) sub-divide its shares, or any of them, into shares of smaller amount, such that the proportion between the amount paid-up and the amount, if any, unpaid on each reduced share shall be the same as it was in case of the share from which the reduced share is derived; or (e) cancel any shares which, at the date of the passing of the resolution in that behalf, have not been taken or agreed to be taken by any person, and diminish the amount of its share capital by the amount of shares so cancelled.</t>
  </si>
  <si>
    <t>The Board has constituted various committees, namely, Audit Committee, Board Governance, Remuneration &amp; Nomination Committee, Corporate Social Responsibility Committee, Credit Committee, Customer Service Committee, Fraud Monitoring Committee, Information Technology Strategy Committee, Risk Committee, Stakeholders Relationship Committee and Review Committee for Identification of Wilful Defaulters/Non Co-operative Borrowers. The quorum of the Board committees was increased from at least two members to at least three members with effect from June 30, 2019, to transact business at any Board Committee meeting and in case where the Committee comprises of two members only or where two Members are participating, then any Independent Director may attend the Meeting to fulfil the requirement of three Members. The terms of reference of the Board Committees as mentioned above, their composition and attendance of the respective Members at the various Committee Meetings held during fiscal 2020 are set out below:</t>
  </si>
  <si>
    <t>The Board has constituted various committees, namely, Audit Committee, Board Governance, Remuneration &amp; Nomination Committee, Corporate Social Responsibility Committee, Credit Committee, Customer Service Committee, Fraud Monitoring Committee, Information Technology Strategy Committee, Risk Committee, Stakeholders Relationship Committee and Review Committee for Identification of Wilful Defaulters/Non Co-operative Borrowers. There were eighteen meetings of the Board during the year – April 2, May 2, May 7, May 8, May 15, May 17, May 29, June 13, June 18, June 27, June 29, July 27, September 18, October 4 and October 26 in 2018 and January 14, January 30 and February 22 in 2019.</t>
  </si>
  <si>
    <t xml:space="preserve"> The company has the mentioned committee.  Hence it is in compliance. </t>
  </si>
  <si>
    <t>Removal of Directors (a) The Company may subject to the provisions of Section 169 of the Act by ordinary resolution remove a Director (not being a Debenture Director or a Non-Rotational Director or Director appointed by the NCLT pursuant to Section 242 of the Act) before the expiry of his period of office after giving him a reasonable opportunity of being heard. Provided that an independent Director re-appointed for second term under Section 149(2) of the Act shall be removed by the Company only by passing a special resolution and after giving him a reasonable opportunity of being heard. (b) A special notice shall be required of any resolution to remove a Director under this Article or to appoint somebody instead of a Director so removed at the General Meeting at which he is removed. (c) On receipt of notice of a resolution to remove a Director under this Article, the Company shall forthwith send a copy thereof to the Director concerned and the Director (whether or not he is a Member of the Company) shall be entitled to be heard on the resolution at the General Meeting. (d) Where notice is given of a resolution to remove a Director under this Article and the Director concerned makes with respect thereto representations in writing to the Company and requests their notification to Members of the Company, the Company shall, unless the representations are received by it too late for it to do so: (i) in any notice of the resolution given to Members of the Company, state the fact of the representations having been made; and (ii) send a copy of the representations to every Member of the Company to whom notice of the General Meeting is sent (whether before or after receipt of the representations by the Company) and if a copy of the representation is not sent as aforesaid because they were received too late or because of the Company ís in default, the Director may (without prejudice to his right to be heard orally) require that the representations shall be read out at the General Meeting. Provided that copies of the representations need not be sent out and the representations need not be read out at the General Meeting, if on the application either of the Company or of any other person who claims to be aggrieved, the NCLT is satisfied that the rights conferred by this sub-Article are being abused to secure needless publicity for defamatory matter; and the NCLT may order the Company’s costs on the application to be paid in whole or in part by the Director notwithstanding that he is not a party to it. (e) A vacancy created by the removal of a Director under this Article may, if he had been appointed by the Company in General Meeting or by the Board, be filled by the appointment of another Director in his place, at the General Meeting at which he is removed, provided special notice of the intended appointment has been given under sub-Article (b) above. A Director so appointed shall hold office until the date up to which his predecessor would have held office if he had not been removed as aforesaid.</t>
  </si>
  <si>
    <t>Approval of related party transactions A. Audit Committee All the transactions which are identified as related party transactions should be preapproved by the Audit Committee before entering into such transaction. The Audit Committee shall consider all relevant factors while deliberating the related party transactions for its approval. Any member of the Committee who has any interest in any related party transaction shall not vote to approve the related party transaction. A related party transaction which is (i) not in the ordinary course of business, or (ii) not at arm’s length price, would require approval of the Board of Directors or of shareholders as discussed subsequently. The Audit Committee may grant omnibus approval for related party transactions which are repetitive in nature and subject to certain criteria/conditions as required under Regulation 23 and Companies Rules, 2014 and such other conditions as it may consider necessary in line with this policy and in the interest of the Bank. Such omnibus approval shall be valid for one financial year. However, the approval of the Audit Committee is not required for a transaction, other than a transaction referred to in section 188, between the Bank and its wholly-owned subsidiary company. The Audit Committee may not approve a transaction but may make appropriate recommendations to the Board. A transaction, amounting upto ₹ 10.0 million, entered by a director, key managerial personnel or any other officer of the Bank, on whose directions or instructions the Board of Directors or director(s) are accustomed to act, without obtaining approval of the Audit Committee would be voidable at the option of the Audit Committee, unless</t>
  </si>
  <si>
    <t>https://www.icicibank.com/managed-assets/docs/personal/general-links/related-party-transactions-policy.pdf</t>
  </si>
  <si>
    <t>Shareholders  If a related party transaction is a material transaction as per Regulation 23, it shall require shareholder’s approval through resolution and no related parties shall vote to approve such resolutions whether the entity is a related party to the particular transaction or not.  If a related party transactions is not in the ordinary course of business, or not at arm’s length price and exceeds certain thresholds prescribed under the Companies Act, 2013, it shall require shareholders’ approval by a resolution. In such a case, any member who is a related party having interest in the transaction for which resolution being proposed, shall not vote on such resolution passed for approving related party transaction. However the shareholders’ approval is not required for the transactions entered into between the Bank and its wholly-owned subsidiaries whose accounts are consolidated with the Bank and placed before the shareholders at the general meeting</t>
  </si>
  <si>
    <t>Related party trasanction policy_2019</t>
  </si>
  <si>
    <t>Composition There were twelve Meetings of the Committee during the year – April 26, May 6, June 12, July 16, July 25, July 27, October 24, October 26 and November 25 in 2019 and January 23, January 25 and March 19 in 2020. The details of the composition of the Committee and attendance at its Meetings held during the year are set out in the following table:</t>
  </si>
  <si>
    <t>Composition There were twelve Meetings of the Committee during the year – May 7, May 29, June 18, June 27, June 29, July 27, September 18, October 4 and October 26 in 2018 and January 14, January 30 and March 20 in 2019. The details of the composition of the Committee and attendance at its Meetings held during the year are set out in the following table:</t>
  </si>
  <si>
    <t xml:space="preserve">The compliance requirement is for a minimum of 4 meetings.  Hence, it has met compliance with 12 meetings. </t>
  </si>
  <si>
    <t>In respect of Clawback for performance bonus paid, the Bank already has clawback arrangements in place effective April 2012 as per the RBI circular dated January 13, 2012. Hence, in respect of clawback of performance bonus paid, the same shall continue to be applicable from April 2012.</t>
  </si>
  <si>
    <t>Compensation Policy_2019</t>
  </si>
  <si>
    <t>https://www.icicibank.com/managed-assets/docs/investor/policy-for-determining-material-subsidiaries/compensation-policy-2019.pdf</t>
  </si>
  <si>
    <t>Performance evaluation of the Board, Committees and Directors The Bank with the approval of its Board Governance, Remuneration &amp; Nomination Committee has put in place an evaluation framework for evaluation of the Board, Directors, Chairperson and Committees. The evaluations for the Directors, the Board, Chairperson of the Board and the Committees is carried out through circulation of four different questionnaires, for the Directors, for the Board, for the Chairperson of the Board and the Committees respectively. The performance of the Board is assessed on select parameters related to roles, responsibilities and obligations of the Board, relevance of Board discussions, attention to strategic issues, performance on key areas, providing feedback to executive management and assessing the quality, quantity and timeliness of flow of information between the Company management and the Board that is necessary for the Board to effectively and reasonably perform their duties. The evaluation criteria for the Directors is based on their participation, contribution and offering guidance to and understanding of the areas which were relevant to them in their capacity as members of the Board. The evaluation criteria for the Chairperson of the Board besides the general criteria adopted for assessment of all Directors, focuses incrementally on leadership abilities, effective management of meetings and preservation of interest of stakeholders. The evaluation of the Committees is based on assessment of the clarity with which the mandate of the Committee is defined, effective discharge of terms and reference of the Committees and assessment of effectiveness of contribution of the Committee’s deliberation/recommendations to the functioning/decisions of the Board. The Bank has taken effective steps with regards to the action points arising out of performance evaluation process for fiscal 2019. The overall performance evaluation process for fiscal 2020 was completed to the satisfaction of the Board. The Board of Directors also identified specific action points arising out of the overall evaluation which would be executed as directed by the Board. The evaluation process for wholetime Directors is further detailed under the section titled “Compensation Policy and Practices</t>
  </si>
  <si>
    <t>Performance evaluation of the Board, Committees and Directors The Bank with the approval of its Board Governance, Remuneration &amp; Nomination Committee has put in place an evaluation framework for evaluation of the Board, Directors, Chairperson and Committees. The evaluations for the Directors, the Board, Chairman of the Board and the Committees is carried out through circulation of four different questionnaires, for the Directors, for the Board, for the Chairperson of the Board and the Committees respectively. The performance of the Board is assessed on select parameters related to roles, responsibilities and obligations of the Board, relevance of Board discussions, attention to strategic issues, performance on key areas, providing feedback to executive management and assessing the quality, quantity and timeliness of flow of information between the Company management and the Board that is necessary for the Board to effectively and reasonably perform their duties. The evaluation criteria for the Directors is based on their participation, contribution and offering guidance to and understanding of the areas which were relevant to them in their capacity as members of the Board. The evaluation criteria for the Chairperson of the Board besides the general criteria adopted for assessment of all Directors, focuses incrementally on leadership abilities, effective management of meetings and preservation of interest of stakeholders. The evaluation of the Committees is based on assessment of the clarity with which the mandate of the Committee is defined, effective</t>
  </si>
  <si>
    <t>CORPORATE GOVERNANCE The corporate governance framework at ICICI Bank is based on an effective independent Board, the separation of the Board’s supervisory role from the executive management and the constitution of Board Committees to oversee critical areas. At March 31, 2020, Independent Directors constituted a majority on most of the Committees and most of the Committees were chaired by Independent Directors.</t>
  </si>
  <si>
    <t>CORPORATE GOVERNANCE The corporate governance framework at ICICI Bank is based on an effective independent Board, the separation of the Board’s supervisory role from the executive management and the constitution of Board Committees to oversee critical areas. At March 31, 2019, independent Directors constituted a majority on most of the Committees and most of the Committees were chaired by independent Directors</t>
  </si>
  <si>
    <t>The Bank with the approval of its Board Governance, Remuneration &amp; Nomination Committee has put in place an evaluation framework for evaluation of the Board, Directors, Chairperson and Committees. The evaluations for the Directors, the Board, Chairperson of the Board and the Committees is carried out through circulation of four different questionnaires, for the Directors, for the Board, for the Chairperson of the Board and the Committees respectively. The performance of the Board is assessed on select parameters related to roles, responsibilities and obligations of the Board, relevance of Board discussions, attention to strategic issues, performance on key areas, providing feedback to executive management and assessing the quality, quantity and timeliness of flow of information between the Company management and the Board that is necessary for the Board to effectively and reasonably perform their duties. The evaluation criteria for the Directors is based on their participation, contribution and offering guidance to and understanding of the areas which were relevant to them in their capacity as members of the Board. The evaluation criteria for the Chairperson of the Board besides the general criteria adopted for assessment of all Directors, focuses incrementally on leadership abilities, effective management of meetings and preservation of interest of stakeholders. The evaluation of the Committees is based on assessment of the clarity with which the mandate of the Committee is defined, effective discharge of terms and reference of the Committees and assessment of effectiveness of contribution of the Committee’s deliberation/recommendations to the functioning/decisions of the Board. The Bank has taken effective steps with regards to the action points arising out of performance evaluation process for fiscal 2019. The overall performance evaluation process for fiscal 2020 was completed to the satisfaction of the Board. The Board of Directors also identified specific action points arising out of the overall evaluation which would be executed as directed by the Board. The evaluation process for wholetime Directors is further detailed under the section titled “Compensation Policy and Practices”</t>
  </si>
  <si>
    <t>Stakeholder Relationship The Bank believes that it is important to have meaningful partnerships with stakeholders and be responsive to their perspectives in its quest to create value. ICICI Bank has a strong ethos of transparent and ethical relationship with all stakeholders and engages with them through multiple mediums. The Bank holds regular interactions with investors, employees, customers, regulators and engages with communities and banking associations to remain informed of issues of interest to stakeholders</t>
  </si>
  <si>
    <t>Stakeholder relationships ICICI Bank recognises the importance of effective engagement with its key stakeholders for a mutually beneficial relationship and value creation in the long run. These relationships are indispensable for fulfilling business objectives. The Bank aims to have a transparent and ethical relationship with all its stakeholders and engages with them through multiple mediums. These engagements have enabled the Bank to derive insights into the needs of stakeholders and develop appropriate responses.</t>
  </si>
  <si>
    <t>On a poll, the voting rights of Members shall be as provided in Section 47 of the Act, [but will be subject to the ceiling of 10% of the total voting rights or such other percentage as may be stipulated by Section 12(2) of the Banking Act or under any of the proviso or explanation to Section 12 of the Banking Act.]. A Member may exercise his vote at a General Meeting by electronic means in accordance with Section 108 of the Act and shall vote only once.</t>
  </si>
  <si>
    <t>Company may purchase its own shares Notwithstanding anything contained in these Articles but subject to the provisions of the Act, the Banking Act and other applicable laws, the Company may buy-back its own shares or other specified securities</t>
  </si>
  <si>
    <t>Key management personnel Sr. No. Name of the Key management personnel Relatives of the Key management personnel 1. Mr. Sandeep Bakhshi (w.e.f. June 19, 2018) • Ms. Mona Bakhshi • Mr. Shivam Bakhshi • Ms. Esha Bakhshi • Ms. Minal Bakhshi • Mr. Sameer Bakhshi (w.e.f. June 19, 2018) 2. Ms. Vishakha Mulye • Mr. Vivek Mulye • Ms. Vriddhi Mulye • Mr. Vignesh Mulye • Dr. Gauresh Palekar • Ms. Shalaka Gadekar • Ms. Manisha Palekar 3. Mr. Anup Bagchi • Ms. Mitul Bagchi • Mr. Aditya Bagchi • Mr. Shishir Bagchi • Mr. Arun Bagchi • Mr. Animesh Bagchi 4. Mr. N. S. Kannan (upto June 18, 2018) • Ms. Rangarajan Kumudalakshmi • Ms. Aditi Kannan • Ms. Sudha Narayanan • Mr. Raghunathan Narayanan • Mr. Rangarajan Narayanan (upto June 18, 2018) 5. Ms. Chanda Kochhar (upto October 4, 2018) • Mr. Deepak Kochhar • Mr. Arjun Kochhar • Ms. Aarti Kaji • Mr. Mahesh Advani (upto October 4, 2018) 6. Mr. Vijay Chandok (upto May 6, 2019) • Ms. Poonam Chandok • Ms. Saluni Chandok • Ms. Simran Chandok • Mr. C. V. Kumar • Ms. Shad Kumar • Ms. Sanjana Gulati (upto May 6, 2019)</t>
  </si>
  <si>
    <t>SCHEDULES forming part of the Accounts (Contd.) 224 ANNUAL REPORT 2018-19 INTEGRATED REPORT STATUTORY REPORTS FINANCIAL STATEMENTS ` in million Particulars Year ended March 31, 2019 Year ended March 31, 2018 Remuneration to wholetime directors2 1. Mr. Sandeep Bakhshi3 47.2 N.A. 2. Ms. Vishakha Mulye 50.2 43.1 3. Mr. Vijay Chandok 45.5 44.1 4. Mr. Anup Bagchi 44.1 37.3 5. Mr. N. S. Kannan4 9.4 45.1 6. Ms. Chanda Kochhar5 74.1 63.3</t>
  </si>
  <si>
    <t>The Risk Management Group reports to the Risk Committee of the Board of Directors. The Compliance Group and the Internal Audit Group report to the Audit Committee of the Board of Directors. The Risk Management, Compliance and Internal Audit Groups have administrative reporting to the President - Corporate Centre.</t>
  </si>
  <si>
    <t>The Risk Management Group reports to the Risk Committee of the Board of Directors. The Compliance Group and the Internal Audit Group report to the Audit Committee of the Board of Directors. The Risk Management, Compliance and Internal Audit Groups have administrative reporting to the Executive Director, Corporate Centre.</t>
  </si>
  <si>
    <t>External consultants whose advice has been sought, the body by which they were commissioned, and in what areas of the remuneration process During the year ended March 31, 2020, the Bank employed the services of a reputed consulting firm for market benchmarking in the area of compensation, including executive compensation.</t>
  </si>
  <si>
    <t>External consultants whose advice has been sought, the body by which they were commissioned, and in what areas of the remuneration process The Bank employed the services of a reputed consulting firm for market benchmarking in the area of compensation, including executive compensation.</t>
  </si>
  <si>
    <t>There were eight meetings of the Board during the year – May 6, June 28, July 27, September 19 and October 26 in 2019 and January 25, March 6 and March 12 in 2020. There were no inter-se relationships between any of the Directors</t>
  </si>
  <si>
    <t xml:space="preserve">The company has met the minimum requirement of 4 meetings. Hence it is in compliance. </t>
  </si>
  <si>
    <t>There were eighteen meetings of the Board during the year – April 2, May 2, May 7, May 8, May 15, May 17, May 29, June 13, June 18, June 27, June 29, July 27, September 18, October 4 and October 26 in 2018 and January 14, January 30 and February 22 in 2019.</t>
  </si>
  <si>
    <t>The Board of Directors on May 9, 2020 based on the recommendations of the Board Governance, Remuneration &amp; Nomination Committee approved the following: (a) Re-appointment of Vishakha Mulye as a Wholetime Director (designated as Executive Director) for a period of five years effective from January 19, 2021, subject to the approval of Members and RBI. (b) Re-appointment of Girish Chandra Chaturvedi as an Independent Director of the Bank for a period of three years effective from July 1, 2021, subject to the approval of Members. (c) Re-appointment of Girish Chandra Chaturvedi as Non-Executive (part-time) Chairman of the Bank for a period of three years effective from July 1, 2021, subject to the approval of Members and RBI. The resolutions for the above re-appointments are being proposed in the Notice of the forthcoming AGM through item nos. 5 to 7.</t>
  </si>
  <si>
    <t>The Board of Directors on May 6, 2019 approved the appointment of Sandeep Batra as an Additional Director and Wholetime Director (designated as Executive Director) for a period of five years effective May 7, 2019 or the date of approval of his appointment by RBI, whichever is later. The said appointment is also subject to the approval of Members. Approval of the Members is being sought for Sandeep Batra’s appointment for five years in the Notice of the forthcoming Annual General Meeting through item nos. 11 and 12. Vijay Chandok ceased to be a Director of the Bank at the end of day on May 6, 2019 and assumes office as Managing Director &amp; CEO of ICICI Securities Limited with effect from May 7, 2019.</t>
  </si>
  <si>
    <t>Total 1,183,642 100.00 6,472,765,203 100.00</t>
  </si>
  <si>
    <t>Total 860,698 100.00 6,446,239,653 100.00</t>
  </si>
  <si>
    <t>The following tables set forth, for the periods indicated, geographical segment results. ` in million Revenues Year ended March 31, 2020 Year ended March 31, 2019 Domestic operations 879,210.2 736,185.1 Foreign operations 33,259.2 42,948.5 Total 912,469.4 779,133.6</t>
  </si>
  <si>
    <t>The following tables set forth, for the periods indicated, the geographical segment results. ` in million Revenue Year ended March 31, 2019 Year ended March 31, 2018 Domestic operations 1,248,986.2 1,133,473.4 Foreign operations 64,078.8 56,217.6 Total 1,313,065.0 1,189,691.0</t>
  </si>
  <si>
    <t>The following tables set forth, for the periods indicated, geographical segment results. ` in million Revenues Year ended March 31, 2020 Year ended March 31, 2019 Domestic operations 879,210.2 736,185.1 Foreign operations 33,259.2 42,948.5 Total 912,469.4 779,133.</t>
  </si>
  <si>
    <t>([Revenue (31st March 2020) - Revenue (31st March 2019)]/Revenue (31st March 2019))*100 =((912469400000-779133600000)/779133600000)*100 = 17%</t>
  </si>
  <si>
    <t>Performance evaluation of the Board, Committees and Directors The Bank with the approval of its Board Governance, Remuneration &amp; Nomination Committee has put in place an evaluation framework for evaluation of the Board, Directors, Chairperson and Committees. The evaluations for the Directors, the Board, Chairperson of the Board and the Committees is carried out through circulation of four different questionnaires, for the Directors, for the Board, for the Chairperson of the Board and the Committees respectively. The performance of the Board is assessed on select parameters related to roles, responsibilities and obligations of the Board, relevance of Board discussions, attention to strategic issues, performance on key areas, providing feedback to executive management and assessing the quality, quantity and timeliness of flow of information between the Company management and the Board that is necessary for the Board to effectively and reasonably perform their duties. The evaluation criteria for the Directors is based on their participation, contribution and offering guidance to and understanding of the areas which were relevant to them in their capacity as members of the Board. The evaluation criteria for the Chairperson of the Board besides the general criteria adopted for assessment of all Directors, focuses incrementally on leadership abilities, effective management of meetings and preservation of interest of stakeholders. The evaluation of the Committees is based on assessment of the clarity with which the mandate of the Committee is defined, effective discharge of terms and reference of the Committees and assessment of effectiveness of contribution of the Committee’s deliberation/recommendations to the functioning/decisions of the Board. The Bank has taken effective steps with regards to the action points arising out of performance evaluation process for fiscal 2019. The overall performance evaluation process for fiscal 2020 was completed to the satisfaction of the Board. The Board of Directors also identified specific action points arising out of the overall evaluation which would be executed as directed by the Board. The evaluation process for wholetime Directors is further detailed under the section titled “Compensation Policy and Practices”.</t>
  </si>
  <si>
    <t>Performance evaluation of the Board, Committees and Directors The Bank with the approval of its Board Governance, Remuneration &amp; Nomination Committee has put in place an evaluation framework for evaluation of the Board, Directors, Chairperson and Committees. The evaluations for the Directors, the Board, Chairman of the Board and the Committees is carried out through circulation of four different questionnaires, for the Directors, for the Board, for the Chairperson of the Board and the Committees respectively. The performance of the Board is assessed on select parameters related to roles, responsibilities and obligations of the Board, relevance of Board discussions, attention to strategic issues, performance on key areas, providing feedback to executive management and assessing the quality, quantity and timeliness of flow of information between the Company management and the Board that is necessary for the Board to effectively and reasonably perform their duties. The evaluation criteria for the Directors is based on their participation, contribution and offering guidance to and understanding of the areas which were relevant to them in their capacity as members of the Board. The evaluation criteria for the Chairperson of the Board besides the general criteria adopted for assessment of all Directors, focuses incrementally on leadership abilities, effective management of meetings and preservation of interest of stakeholders. The evaluation of the Committees is based on assessment of the clarity with which the mandate of the Com</t>
  </si>
  <si>
    <t>(Certification and other audit related services)/Total]*100=8910000/86136573*100</t>
  </si>
  <si>
    <t>(Certification and other audit related services)/Total]*100=6800000/79018686*100</t>
  </si>
  <si>
    <t>Audit Committee include examining the financial statements and auditors’ report and overseeing the financial reporting process to ensure fairness, sufficiency and credibility of financial statements, review of the quarterly and annual financial statements before submission to the Board, review of management’s discussion &amp; analysis, recommendation of appointment, terms of appointment, remuneration and removal of central and branch statutory auditors and chief internal auditor, approval of payment to statutory auditors for other permitted services rendered by them, reviewing and monitoring with the management the auditor’s independence and the performance and effectiveness of the audit process, approval of transactions with related parties or any subsequent modifications, review of statement of significant related party transactions, utilisation of loans and/or advances from/investment by the Bank in its subsidiaries, review of functioning of the Whistle-Blower Policy, review of the adequacy of internal control systems and the internal audit function, review of compliance with inspection and audit reports and reports of statutory auditors,</t>
  </si>
  <si>
    <t>The BGRNC will define Key Performance Indicators (KPIs) for the Managing Director &amp; CEO and other wholetime Directors &amp; equivalent positions based on the financial and strategic plans approved by the Board. For other employees, para 1.7 below shall apply. Compensation will be aligned to both financial and non-financial indicators of performance including controls like risk management, process perspective, customer perspective and others for the Bank.</t>
  </si>
  <si>
    <t>ESOPs, currently governed by the Employee Stock Option Scheme 2000 of the Bank and in line with Securities and Exchange Board of India (SEBI) regulations, aim at achieving twin objectives of aligning senior management compensation to long term shareholders’ interests and retention of employees identified as high potential. ESOPs aim at aligning senior management behaviour to long-term view of the Bank’s performance. The Bank may grant ESOPs from time to time to the Whole Time Directors, Chief Executive Officers, Material Risk takers and other employees</t>
  </si>
  <si>
    <t>The BGRNC will recommend to the Board for approval of the fixed pay, perquisites, retirals, variable pay that includes cash bonus and stock option grants for the Managing Director &amp; CEO and other wholetime Directors &amp; equivalent positions and Senior Management Personnel. This will be subject to necessary approvals from the regulators and shareholders, wherever applicable.</t>
  </si>
  <si>
    <t>For WTDs, CEO and MRTs, the entire variable pay shall be in cash, only when sharelinked instruments are not permitted by law/regulations. In cases where share linked instruments are barred by statute or regulation, variable pay will be capped at 150% of the fixed pay but shall not be less than 50% of the fixed pay. Currently, there is no bar on share-linked instruments forming part of variable pay of WTDs, CEO and MRTs. For WTDs, CEO and MRTs, if the quantum of variable pay is upto 200% of the fixed pay, atleast 50% of the variable pay will be via non-cash instruments and if it is above 200% (max upto 300%) of the fixed pay, atleast 67% of the variable pay will be via non-cash instruments.</t>
  </si>
  <si>
    <t>Board Members
Mr. Girish Chandra Chaturvedi
Non-Executive (part-time) Chairman
..............................................  Mr. Hari L. Mundra
Independent Director
..............................................  Mr. Lalit Kumar Chandel
Government Nominee Director
..............................................  Mr. S. Madhavan
Independent Director
.............................................. Mr. Sandeep Bakhshi,
Managing Director &amp; CEO
.............................................. Ms. Neelam Dhawan
Independent Director
.............................................. Mr. Anup Bagchi,
Executive Director
.............................................. Mr. Radhakrishnan Nair
Independent Director
.............................................. Mr. Sandeep Batra,
Executive Director
.............................................. Ms. Rama Bijapurkar
Independent Director
.............................................. Ms. Vishakha Mulye,
Executive Director</t>
  </si>
  <si>
    <t>-</t>
  </si>
  <si>
    <t>https://www.icicibank.com/aboutus/bod-1.page?ITM=nli_cms_ABOUT_aboutus_board_members_navigation</t>
  </si>
  <si>
    <t>Vijay Chandok</t>
  </si>
  <si>
    <t>Sandeep Bakhshi V</t>
  </si>
  <si>
    <t>110,67,68</t>
  </si>
  <si>
    <t>113,62,63</t>
  </si>
  <si>
    <t>C:\ICICI Bank snapshot &amp; reports</t>
  </si>
  <si>
    <t>Web page</t>
  </si>
  <si>
    <t>NA</t>
  </si>
  <si>
    <t xml:space="preserve"> Total 6,446,239,653 100.00</t>
  </si>
  <si>
    <t xml:space="preserve">Total 6,472,765,203 100.00 </t>
  </si>
  <si>
    <t>COMC009</t>
  </si>
  <si>
    <t>AUDC007</t>
  </si>
  <si>
    <t>COMP005</t>
  </si>
  <si>
    <t>BUSP010</t>
  </si>
  <si>
    <t xml:space="preserve">Whistle blower preotection </t>
  </si>
  <si>
    <t>Does the company have a whistle blower protection program?</t>
  </si>
  <si>
    <t>Whistle-Blower Policy The Bank has formulated a Whistle-Blower Policy, which is periodically reviewed. The policy comprehensively provides an opportunity for any employee or director of the Bank to raise any issue concerning breaches of law, accounting policies or any act resulting in financial or reputation loss and misuse of office or suspected or actual fraud. The policy provides for a mechanism to report such concerns to the Audit Committee through specified channels. The policy has been periodically communicated to the employees and also posted on the Bank’s intranet. The Whistle-Blower Policy complies with the requirements of Vigil mechanism as stipulated under Section 177 of the Companies Act, 2013 and other applicable laws, rules and regulations. The details of establishment of the Whistle-Blower Policy/Vigil mechanism have been disclosed on the website of the Bank</t>
  </si>
  <si>
    <t>Whistle-Blower Policy The Bank has formulated a Whistle-Blower Policy, which is periodically reviewed. The policy comprehensively provides an opportunity for any employee or director of the Bank to raise any issue concerning breaches of law, accounting policies or any act resulting in financial or reputation loss and misuse of office or suspected or actual fraud. The policy provides for a mechanism to report such concerns to the Audit Committee through specified channels. The policy has been periodically communicated to the employees and also posted on the Bank’s intranet. The Whistle-Blower Policy complies with the requirements of Vigil mechanism as stipulated under Section 177 of the Companies Act, 2013 and other applicable laws, rules and regulations. The details of establishment of the Whistle-Blower Policy/Vigil mechanism have been disclosed on the website of the Bank. Code of Cond</t>
  </si>
  <si>
    <t>23,51,42</t>
  </si>
  <si>
    <t>Directors to retire annually how determined 11At every Annual General Meeting of the Company, one third of such Directors for the time being as are liable to retire by rotation or if their number is neither three nor a multiple of three, then the number nearest to one-third, shall retire from office. The Debenture Directors, the Government Directors and the other non-rotational Directors shall not be subject to retirement under this Article. // On a poll, the voting rights of Members shall be as provided in Section 47 of the Act, [but will be subject to the ceiling of 10% of the total voting rights or such other percentage as may be stipulated by Section 12(2) of the Banking Act or under any of the proviso or explanation to Section 12 of the Banking Act.]. A Member may exercise his vote at a General Meeting by electronic means in accordance with Section 108 of the Act and shall vote only once. // Company may purchase its own shares Notwithstanding anything contained in these Articles but subject to the provisions of the Act, the Banking Act and other applicable laws, the Company may buy-back its own shares or other specified securities</t>
  </si>
  <si>
    <t>106,81</t>
  </si>
  <si>
    <t>107,78</t>
  </si>
  <si>
    <t>Directors to retire annually how determined 11At every Annual General Meeting of the Company, one third of such Directors for the time being as are liable to retire by rotation or if their number is neither three nor a multiple of three, then the number nearest to one-third, shall retire from office. The Debenture Directors, the Government Directors and the other non-rotational Directors shall not be subject to retirement under this Article. ; On a poll, the voting rights of Members shall be as provided in Section 47 of the Act, [but will be subject to the ceiling of 10% of the total voting rights or such other percentage as may be stipulated by Section 12(2) of the Banking Act or under any of the proviso or explanation to Section 12 of the Banking Act.]. A Member may exercise his vote at a General Meeting by electronic means in accordance with Section 108 of the Act and shall vote only once. ; Company may purchase its own shares Notwithstanding anything contained in these Articles but subject to the provisions of the Act, the Banking Act and other applicable laws, the Company may buy-back its own shares or other specified securities.</t>
  </si>
  <si>
    <t>107, 106</t>
  </si>
  <si>
    <t>M. K. Sharma</t>
  </si>
  <si>
    <t>Dileep Choksi</t>
  </si>
  <si>
    <t>M. D. Mallya</t>
  </si>
  <si>
    <t>V. K. Sharma</t>
  </si>
  <si>
    <t>Amit Agrawal</t>
  </si>
  <si>
    <t>Lok Ranjan</t>
  </si>
  <si>
    <t>Chanda Kochhar</t>
  </si>
  <si>
    <t>N. S. Kannan</t>
  </si>
  <si>
    <t>Tushaar Shah</t>
  </si>
  <si>
    <t>Mr. Vijay Chandok</t>
  </si>
  <si>
    <t>Key management personnel  Mr. Sandeep Bakhshi1, Ms. Vishakha Mulye, Mr. Vijay Chandok, Mr. Anup Bagchi, Mr. N. S. Kannan2  and Ms. Chanda Kochhar</t>
  </si>
  <si>
    <t>113, 221</t>
  </si>
  <si>
    <t>Mr. N. S. Kannan</t>
  </si>
  <si>
    <t>Ms. Chanda Kochhar</t>
  </si>
  <si>
    <t>110, 107</t>
  </si>
  <si>
    <t>There were eighteen meetings of the Board during the
year – April 2, May 2, May 7, May 8, May 15, May 17,
May 29, June 13, June 18, June 27, June 29, July 27,
September 18, October 4 and October 26 in 2018 and
January 14, January 30 and February 22 in 2019.</t>
  </si>
  <si>
    <t>91/(96+1)*100= 93.41</t>
  </si>
  <si>
    <t>avg meeting=169/223*100</t>
  </si>
  <si>
    <t>value of stock option reported</t>
  </si>
  <si>
    <t>value of stock option excercised reported</t>
  </si>
  <si>
    <t>P Sanker</t>
  </si>
  <si>
    <t>Statutory committee functioning</t>
  </si>
  <si>
    <t>COMP006</t>
  </si>
  <si>
    <t>COMP007</t>
  </si>
  <si>
    <t>AUDP002</t>
  </si>
  <si>
    <t>BUSN002</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</si>
</sst>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dd//mm/yyyy"/>
    <numFmt numFmtId="165" formatCode="0.00000"/>
    <numFmt numFmtId="166" formatCode="0.0000000"/>
    <numFmt numFmtId="167" formatCode="0.000000"/>
  </numFmts>
  <fonts count="22">
    <font>
      <sz val="12"/>
      <color theme="1"/>
      <name val="Calibri"/>
      <family val="2"/>
      <scheme val="minor"/>
    </font>
    <font>
      <sz val="8"/>
      <name val="Calibri"/>
      <family val="2"/>
    </font>
    <font>
      <sz val="11"/>
      <color indexed="8"/>
      <name val="Calibri"/>
      <family val="2"/>
    </font>
    <font>
      <sz val="10"/>
      <color rgb="FF000000"/>
      <name val="Arial"/>
      <family val="2"/>
    </font>
    <font>
      <sz val="11"/>
      <color theme="1"/>
      <name val="Calibri"/>
      <family val="2"/>
      <scheme val="minor"/>
    </font>
    <font>
      <b/>
      <sz val="12"/>
      <color theme="1"/>
      <name val="Calibri"/>
      <family val="2"/>
      <scheme val="minor"/>
    </font>
    <font>
      <sz val="12"/>
      <color rgb="FF000000"/>
      <name val="Calibri"/>
      <family val="2"/>
      <scheme val="minor"/>
    </font>
    <font>
      <sz val="11"/>
      <color rgb="FF000000"/>
      <name val="Calibri"/>
      <family val="2"/>
    </font>
    <font>
      <sz val="11"/>
      <color theme="1"/>
      <name val="Calibri"/>
      <family val="2"/>
    </font>
    <font>
      <sz val="11"/>
      <color rgb="FF000000"/>
      <name val="Calibri"/>
      <family val="2"/>
      <scheme val="minor"/>
    </font>
    <font>
      <b/>
      <sz val="12"/>
      <color rgb="FF000000"/>
      <name val="Calibri"/>
      <family val="2"/>
      <scheme val="minor"/>
    </font>
    <font>
      <b/>
      <sz val="14"/>
      <color theme="1"/>
      <name val="Calibri"/>
      <family val="2"/>
      <scheme val="minor"/>
    </font>
    <font>
      <u/>
      <sz val="11"/>
      <color indexed="8"/>
      <name val="Calibri"/>
      <family val="2"/>
    </font>
    <font>
      <sz val="12"/>
      <name val="Calibri"/>
      <family val="2"/>
      <scheme val="minor"/>
    </font>
    <font>
      <b/>
      <sz val="12"/>
      <name val="Calibri"/>
      <family val="2"/>
      <scheme val="minor"/>
    </font>
    <font>
      <b/>
      <sz val="8"/>
      <name val="Calibri"/>
      <family val="2"/>
    </font>
    <font>
      <sz val="10"/>
      <color theme="1"/>
      <name val="Calibri"/>
      <family val="2"/>
    </font>
    <font>
      <sz val="10"/>
      <name val="Calibri"/>
      <family val="2"/>
    </font>
    <font>
      <u/>
      <sz val="12"/>
      <color theme="10"/>
      <name val="Calibri"/>
      <family val="2"/>
      <scheme val="minor"/>
    </font>
    <font>
      <sz val="11"/>
      <color theme="1"/>
      <name val="Calibri (Body)"/>
    </font>
    <font>
      <sz val="12"/>
      <color rgb="FFFF0000"/>
      <name val="Calibri"/>
      <family val="2"/>
      <scheme val="minor"/>
    </font>
    <font>
      <sz val="11"/>
      <color rgb="FFFF0000"/>
      <name val="Calibri"/>
      <family val="2"/>
    </font>
  </fonts>
  <fills count="8">
    <fill>
      <patternFill patternType="none"/>
    </fill>
    <fill>
      <patternFill patternType="gray125"/>
    </fill>
    <fill>
      <patternFill patternType="solid">
        <fgColor rgb="FFBDD7EE"/>
        <bgColor rgb="FF000000"/>
      </patternFill>
    </fill>
    <fill>
      <patternFill patternType="solid">
        <fgColor theme="8" tint="0.39997558519241921"/>
        <bgColor rgb="FF000000"/>
      </patternFill>
    </fill>
    <fill>
      <patternFill patternType="solid">
        <fgColor theme="8" tint="0.59999389629810485"/>
        <bgColor indexed="64"/>
      </patternFill>
    </fill>
    <fill>
      <patternFill patternType="solid">
        <fgColor theme="0"/>
        <bgColor indexed="64"/>
      </patternFill>
    </fill>
    <fill>
      <patternFill patternType="solid">
        <fgColor theme="6" tint="0.79998168889431442"/>
        <bgColor indexed="64"/>
      </patternFill>
    </fill>
    <fill>
      <patternFill patternType="solid">
        <fgColor theme="4" tint="0.79998168889431442"/>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bottom style="thin">
        <color indexed="64"/>
      </bottom>
      <diagonal/>
    </border>
    <border>
      <left/>
      <right style="thin">
        <color rgb="FF000000"/>
      </right>
      <top/>
      <bottom style="thin">
        <color rgb="FF000000"/>
      </bottom>
      <diagonal/>
    </border>
    <border>
      <left/>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auto="1"/>
      </left>
      <right/>
      <top style="thin">
        <color auto="1"/>
      </top>
      <bottom style="thin">
        <color auto="1"/>
      </bottom>
      <diagonal/>
    </border>
    <border>
      <left/>
      <right/>
      <top style="thin">
        <color auto="1"/>
      </top>
      <bottom style="thin">
        <color auto="1"/>
      </bottom>
      <diagonal/>
    </border>
    <border>
      <left style="double">
        <color rgb="FFFFC000"/>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s>
  <cellStyleXfs count="4">
    <xf numFmtId="0" fontId="0" fillId="0" borderId="0"/>
    <xf numFmtId="0" fontId="3" fillId="0" borderId="0"/>
    <xf numFmtId="0" fontId="4" fillId="0" borderId="0"/>
    <xf numFmtId="0" fontId="18" fillId="0" borderId="0" applyNumberFormat="0" applyFill="0" applyBorder="0" applyAlignment="0" applyProtection="0"/>
  </cellStyleXfs>
  <cellXfs count="211">
    <xf numFmtId="0" fontId="0" fillId="0" borderId="0" xfId="0"/>
    <xf numFmtId="0" fontId="6" fillId="0" borderId="1" xfId="0" applyFont="1" applyBorder="1" applyAlignment="1">
      <alignment horizontal="left" vertical="center"/>
    </xf>
    <xf numFmtId="0" fontId="0" fillId="0" borderId="0" xfId="0" applyAlignment="1">
      <alignment vertical="center"/>
    </xf>
    <xf numFmtId="0" fontId="7" fillId="0" borderId="2" xfId="0" applyFont="1" applyBorder="1" applyAlignment="1">
      <alignment horizontal="left" vertical="center" wrapText="1"/>
    </xf>
    <xf numFmtId="0" fontId="7" fillId="0" borderId="2" xfId="2" applyFont="1" applyBorder="1" applyAlignment="1">
      <alignment vertical="center" wrapText="1"/>
    </xf>
    <xf numFmtId="0" fontId="7" fillId="0" borderId="2" xfId="2" applyFont="1" applyBorder="1" applyAlignment="1">
      <alignment horizontal="center" vertical="center" wrapText="1"/>
    </xf>
    <xf numFmtId="0" fontId="8" fillId="0" borderId="2" xfId="2" applyFont="1" applyBorder="1" applyAlignment="1">
      <alignment vertical="center" wrapText="1"/>
    </xf>
    <xf numFmtId="0" fontId="0" fillId="0" borderId="2" xfId="0" applyBorder="1" applyAlignment="1">
      <alignment horizontal="center" vertical="center"/>
    </xf>
    <xf numFmtId="0" fontId="9" fillId="0" borderId="2" xfId="0" applyFont="1" applyBorder="1" applyAlignment="1">
      <alignment horizontal="center" vertical="center" wrapText="1"/>
    </xf>
    <xf numFmtId="0" fontId="10" fillId="2" borderId="0" xfId="0" applyFont="1" applyFill="1" applyAlignment="1">
      <alignment horizontal="center" vertical="center" wrapText="1"/>
    </xf>
    <xf numFmtId="0" fontId="10" fillId="2" borderId="0" xfId="0" applyFont="1" applyFill="1" applyAlignment="1">
      <alignment horizontal="center" vertical="center"/>
    </xf>
    <xf numFmtId="0" fontId="10" fillId="2" borderId="0" xfId="0" applyFont="1" applyFill="1" applyAlignment="1">
      <alignment horizontal="center"/>
    </xf>
    <xf numFmtId="0" fontId="10" fillId="2" borderId="0" xfId="0" applyFont="1" applyFill="1" applyAlignment="1">
      <alignment horizontal="center" wrapText="1"/>
    </xf>
    <xf numFmtId="0" fontId="0" fillId="0" borderId="0" xfId="0" applyAlignment="1"/>
    <xf numFmtId="0" fontId="7" fillId="0" borderId="2" xfId="2" applyFont="1" applyBorder="1" applyAlignment="1">
      <alignment wrapText="1"/>
    </xf>
    <xf numFmtId="0" fontId="7" fillId="0" borderId="2" xfId="2" applyFont="1" applyFill="1" applyBorder="1" applyAlignment="1">
      <alignment vertical="center" wrapText="1"/>
    </xf>
    <xf numFmtId="0" fontId="0" fillId="0" borderId="0" xfId="0" applyFont="1" applyAlignment="1">
      <alignment horizontal="left" vertical="center"/>
    </xf>
    <xf numFmtId="0" fontId="8" fillId="0" borderId="2" xfId="2" applyFont="1" applyBorder="1" applyAlignment="1">
      <alignment horizontal="left" vertical="center" wrapText="1"/>
    </xf>
    <xf numFmtId="0" fontId="7" fillId="0" borderId="2" xfId="2" applyFont="1" applyBorder="1" applyAlignment="1">
      <alignment horizontal="left" vertical="center" wrapText="1"/>
    </xf>
    <xf numFmtId="0" fontId="0" fillId="0" borderId="2" xfId="0" applyBorder="1" applyAlignment="1">
      <alignment horizontal="left" vertical="center"/>
    </xf>
    <xf numFmtId="0" fontId="7" fillId="0" borderId="2" xfId="1" applyFont="1" applyBorder="1" applyAlignment="1">
      <alignment horizontal="left" vertical="center" wrapText="1"/>
    </xf>
    <xf numFmtId="0" fontId="10" fillId="3" borderId="0" xfId="0" applyFont="1" applyFill="1" applyAlignment="1">
      <alignment horizontal="center" vertical="center"/>
    </xf>
    <xf numFmtId="0" fontId="9" fillId="0" borderId="0" xfId="0" applyFont="1" applyAlignment="1">
      <alignment horizontal="left" wrapText="1"/>
    </xf>
    <xf numFmtId="0" fontId="0" fillId="0" borderId="0" xfId="0" applyAlignment="1">
      <alignment wrapText="1"/>
    </xf>
    <xf numFmtId="0" fontId="5" fillId="0" borderId="0" xfId="0" applyFont="1" applyAlignment="1">
      <alignment wrapText="1"/>
    </xf>
    <xf numFmtId="0" fontId="0" fillId="0" borderId="0" xfId="0" applyFill="1" applyAlignment="1"/>
    <xf numFmtId="0" fontId="0" fillId="0" borderId="2" xfId="0" applyBorder="1" applyAlignment="1"/>
    <xf numFmtId="0" fontId="10" fillId="4" borderId="2" xfId="0" applyFont="1" applyFill="1" applyBorder="1" applyAlignment="1">
      <alignment horizontal="left" vertical="center"/>
    </xf>
    <xf numFmtId="0" fontId="2" fillId="0" borderId="2" xfId="0" applyFont="1" applyBorder="1" applyAlignment="1">
      <alignment horizontal="left" vertical="center" wrapText="1"/>
    </xf>
    <xf numFmtId="0" fontId="2" fillId="0" borderId="2" xfId="2" applyFont="1" applyBorder="1" applyAlignment="1">
      <alignment horizontal="left" vertical="center" wrapText="1"/>
    </xf>
    <xf numFmtId="0" fontId="0" fillId="0" borderId="0" xfId="0" applyAlignment="1">
      <alignment horizontal="left" vertical="center"/>
    </xf>
    <xf numFmtId="0" fontId="0" fillId="0" borderId="0" xfId="0" applyAlignment="1">
      <alignment horizontal="left" vertical="center"/>
    </xf>
    <xf numFmtId="0" fontId="0" fillId="0" borderId="0" xfId="0" applyAlignment="1">
      <alignment horizontal="center"/>
    </xf>
    <xf numFmtId="0" fontId="10" fillId="3" borderId="0" xfId="0" applyFont="1" applyFill="1" applyAlignment="1">
      <alignment horizontal="center" vertical="center"/>
    </xf>
    <xf numFmtId="0" fontId="10" fillId="2" borderId="0" xfId="0" applyFont="1" applyFill="1" applyAlignment="1">
      <alignment horizontal="center" vertical="center"/>
    </xf>
    <xf numFmtId="0" fontId="12" fillId="0" borderId="2" xfId="2" applyFont="1" applyBorder="1" applyAlignment="1">
      <alignment horizontal="left" vertical="center" wrapText="1"/>
    </xf>
    <xf numFmtId="0" fontId="7" fillId="0" borderId="6" xfId="2" applyFont="1" applyBorder="1" applyAlignment="1">
      <alignment wrapText="1"/>
    </xf>
    <xf numFmtId="0" fontId="7" fillId="0" borderId="2" xfId="2" applyFont="1" applyBorder="1"/>
    <xf numFmtId="0" fontId="7" fillId="0" borderId="2" xfId="2" applyFont="1" applyBorder="1" applyAlignment="1">
      <alignment vertical="center"/>
    </xf>
    <xf numFmtId="0" fontId="7" fillId="0" borderId="7" xfId="2" applyFont="1" applyBorder="1" applyAlignment="1">
      <alignment wrapText="1"/>
    </xf>
    <xf numFmtId="0" fontId="7" fillId="0" borderId="0" xfId="0" applyFont="1" applyAlignment="1">
      <alignment horizontal="left"/>
    </xf>
    <xf numFmtId="0" fontId="0" fillId="0" borderId="0" xfId="0" applyAlignment="1">
      <alignment vertical="center" wrapText="1"/>
    </xf>
    <xf numFmtId="0" fontId="7" fillId="0" borderId="5" xfId="2" applyFont="1" applyBorder="1" applyAlignment="1">
      <alignment wrapText="1"/>
    </xf>
    <xf numFmtId="0" fontId="7" fillId="0" borderId="8" xfId="2" applyFont="1" applyBorder="1" applyAlignment="1">
      <alignment wrapText="1"/>
    </xf>
    <xf numFmtId="0" fontId="7" fillId="0" borderId="9" xfId="2" applyFont="1" applyBorder="1" applyAlignment="1">
      <alignment wrapText="1"/>
    </xf>
    <xf numFmtId="0" fontId="7" fillId="0" borderId="7" xfId="2" applyFont="1" applyFill="1" applyBorder="1" applyAlignment="1">
      <alignment wrapText="1"/>
    </xf>
    <xf numFmtId="0" fontId="7" fillId="0" borderId="2" xfId="0" applyFont="1" applyFill="1" applyBorder="1" applyAlignment="1">
      <alignment horizontal="left" vertical="center" wrapText="1"/>
    </xf>
    <xf numFmtId="0" fontId="0" fillId="0" borderId="0" xfId="0" applyAlignment="1">
      <alignment horizontal="left"/>
    </xf>
    <xf numFmtId="0" fontId="0" fillId="0" borderId="0" xfId="0" applyFont="1" applyAlignment="1">
      <alignment horizontal="left"/>
    </xf>
    <xf numFmtId="0" fontId="13" fillId="0" borderId="4" xfId="0" applyFont="1" applyFill="1" applyBorder="1"/>
    <xf numFmtId="0" fontId="15" fillId="7" borderId="1" xfId="0" applyFont="1" applyFill="1" applyBorder="1" applyAlignment="1">
      <alignment horizontal="center" vertical="center" wrapText="1"/>
    </xf>
    <xf numFmtId="0" fontId="17" fillId="0" borderId="2" xfId="0" applyFont="1" applyBorder="1" applyAlignment="1" applyProtection="1">
      <alignment horizontal="left" vertical="center"/>
      <protection locked="0"/>
    </xf>
    <xf numFmtId="0" fontId="17" fillId="0" borderId="2" xfId="0" applyFont="1" applyBorder="1" applyAlignment="1" applyProtection="1">
      <alignment vertical="center"/>
      <protection locked="0"/>
    </xf>
    <xf numFmtId="0" fontId="17" fillId="0" borderId="2" xfId="0" applyFont="1" applyBorder="1" applyAlignment="1" applyProtection="1">
      <alignment wrapText="1"/>
      <protection locked="0"/>
    </xf>
    <xf numFmtId="0" fontId="10" fillId="2" borderId="0" xfId="0" applyFont="1" applyFill="1" applyAlignment="1">
      <alignment vertical="center"/>
    </xf>
    <xf numFmtId="0" fontId="0" fillId="0" borderId="0" xfId="0" applyAlignment="1">
      <alignment horizontal="center" vertical="center"/>
    </xf>
    <xf numFmtId="0" fontId="13" fillId="0" borderId="0" xfId="0" applyFont="1" applyAlignment="1" applyProtection="1">
      <protection locked="0"/>
    </xf>
    <xf numFmtId="0" fontId="10" fillId="2" borderId="0" xfId="0" applyFont="1" applyFill="1" applyAlignment="1"/>
    <xf numFmtId="0" fontId="15" fillId="7" borderId="1" xfId="0" applyFont="1" applyFill="1" applyBorder="1" applyAlignment="1">
      <alignment horizontal="center" wrapText="1"/>
    </xf>
    <xf numFmtId="0" fontId="16" fillId="0" borderId="2" xfId="0" applyFont="1" applyBorder="1" applyAlignment="1"/>
    <xf numFmtId="0" fontId="17" fillId="0" borderId="2" xfId="0" applyFont="1" applyBorder="1" applyAlignment="1" applyProtection="1">
      <alignment horizontal="left"/>
      <protection locked="0"/>
    </xf>
    <xf numFmtId="0" fontId="17" fillId="0" borderId="2" xfId="0" applyFont="1" applyBorder="1" applyAlignment="1" applyProtection="1">
      <protection locked="0"/>
    </xf>
    <xf numFmtId="0" fontId="0" fillId="0" borderId="2" xfId="0" applyBorder="1" applyAlignment="1">
      <alignment vertical="center"/>
    </xf>
    <xf numFmtId="0" fontId="0" fillId="0" borderId="0" xfId="0" applyFill="1" applyAlignment="1">
      <alignment vertical="center"/>
    </xf>
    <xf numFmtId="0" fontId="13" fillId="0" borderId="0" xfId="0" applyFont="1" applyAlignment="1" applyProtection="1">
      <alignment vertical="center"/>
      <protection locked="0"/>
    </xf>
    <xf numFmtId="0" fontId="16" fillId="0" borderId="2" xfId="0" applyFont="1" applyBorder="1" applyAlignment="1">
      <alignment vertical="center"/>
    </xf>
    <xf numFmtId="0" fontId="7" fillId="0" borderId="0" xfId="0" applyFont="1" applyAlignment="1">
      <alignment horizontal="left" vertical="center"/>
    </xf>
    <xf numFmtId="0" fontId="0" fillId="0" borderId="4" xfId="0" applyBorder="1" applyAlignment="1">
      <alignment horizontal="center" vertical="center"/>
    </xf>
    <xf numFmtId="0" fontId="0" fillId="0" borderId="0" xfId="0" applyBorder="1" applyAlignment="1">
      <alignment vertical="center"/>
    </xf>
    <xf numFmtId="0" fontId="0" fillId="0" borderId="0" xfId="0" applyBorder="1" applyAlignment="1">
      <alignment horizontal="center" vertical="center"/>
    </xf>
    <xf numFmtId="0" fontId="13" fillId="0" borderId="0" xfId="0" applyFont="1" applyBorder="1" applyProtection="1">
      <protection locked="0"/>
    </xf>
    <xf numFmtId="0" fontId="0" fillId="0" borderId="12" xfId="0" applyBorder="1" applyAlignment="1">
      <alignment horizontal="left" vertical="center"/>
    </xf>
    <xf numFmtId="0" fontId="10" fillId="2" borderId="12" xfId="0" applyFont="1" applyFill="1" applyBorder="1" applyAlignment="1">
      <alignment vertical="center"/>
    </xf>
    <xf numFmtId="0" fontId="0" fillId="0" borderId="12" xfId="0" applyBorder="1" applyAlignment="1">
      <alignment vertical="center"/>
    </xf>
    <xf numFmtId="0" fontId="10" fillId="2" borderId="12" xfId="0" applyFont="1" applyFill="1" applyBorder="1" applyAlignment="1"/>
    <xf numFmtId="0" fontId="0" fillId="0" borderId="12" xfId="0" applyBorder="1" applyAlignment="1">
      <alignment horizontal="left"/>
    </xf>
    <xf numFmtId="0" fontId="0" fillId="0" borderId="12" xfId="0" applyBorder="1"/>
    <xf numFmtId="0" fontId="11" fillId="4" borderId="0" xfId="0" applyFont="1" applyFill="1" applyAlignment="1">
      <alignment horizontal="center" vertical="center"/>
    </xf>
    <xf numFmtId="14" fontId="0" fillId="0" borderId="0" xfId="0" applyNumberFormat="1" applyBorder="1" applyAlignment="1">
      <alignment horizontal="center" vertical="center"/>
    </xf>
    <xf numFmtId="14" fontId="0" fillId="0" borderId="0" xfId="0" applyNumberFormat="1" applyAlignment="1">
      <alignment vertical="center"/>
    </xf>
    <xf numFmtId="3" fontId="0" fillId="0" borderId="0" xfId="0" applyNumberFormat="1"/>
    <xf numFmtId="0" fontId="7" fillId="0" borderId="2" xfId="2" applyFont="1" applyBorder="1" applyAlignment="1">
      <alignment horizontal="left" vertical="center"/>
    </xf>
    <xf numFmtId="0" fontId="7" fillId="0" borderId="2" xfId="1" applyFont="1" applyBorder="1" applyAlignment="1">
      <alignment horizontal="left" vertical="center"/>
    </xf>
    <xf numFmtId="0" fontId="0" fillId="0" borderId="2" xfId="0" applyBorder="1" applyAlignment="1">
      <alignment horizontal="left" vertical="center" wrapText="1"/>
    </xf>
    <xf numFmtId="0" fontId="0" fillId="0" borderId="0" xfId="0" applyAlignment="1">
      <alignment horizontal="left" vertical="center" wrapText="1"/>
    </xf>
    <xf numFmtId="0" fontId="7" fillId="0" borderId="2" xfId="0" applyFont="1" applyBorder="1" applyAlignment="1">
      <alignment horizontal="left" vertical="center"/>
    </xf>
    <xf numFmtId="0" fontId="7" fillId="0" borderId="7" xfId="2" applyFont="1" applyBorder="1" applyAlignment="1">
      <alignment vertical="center"/>
    </xf>
    <xf numFmtId="0" fontId="7" fillId="0" borderId="5" xfId="2" applyFont="1" applyBorder="1" applyAlignment="1">
      <alignment vertical="center"/>
    </xf>
    <xf numFmtId="0" fontId="7" fillId="0" borderId="8" xfId="2" applyFont="1" applyBorder="1" applyAlignment="1">
      <alignment vertical="center"/>
    </xf>
    <xf numFmtId="0" fontId="7" fillId="0" borderId="9" xfId="2" applyFont="1" applyBorder="1" applyAlignment="1">
      <alignment vertical="center"/>
    </xf>
    <xf numFmtId="3" fontId="0" fillId="0" borderId="0" xfId="0" applyNumberFormat="1" applyAlignment="1"/>
    <xf numFmtId="0" fontId="0" fillId="0" borderId="2" xfId="0" applyBorder="1" applyAlignment="1">
      <alignment horizontal="center" vertical="center" wrapText="1"/>
    </xf>
    <xf numFmtId="14" fontId="0" fillId="0" borderId="0" xfId="0" applyNumberFormat="1" applyBorder="1" applyAlignment="1">
      <alignment horizontal="center" vertical="center" wrapText="1"/>
    </xf>
    <xf numFmtId="0" fontId="0" fillId="0" borderId="12" xfId="0" applyBorder="1" applyAlignment="1">
      <alignment horizontal="left" vertical="center" wrapText="1"/>
    </xf>
    <xf numFmtId="0" fontId="8" fillId="0" borderId="5" xfId="2" applyFont="1" applyBorder="1" applyAlignment="1">
      <alignment vertical="center"/>
    </xf>
    <xf numFmtId="0" fontId="7" fillId="0" borderId="6" xfId="2" applyFont="1" applyBorder="1" applyAlignment="1">
      <alignment vertical="center"/>
    </xf>
    <xf numFmtId="0" fontId="13" fillId="0" borderId="0" xfId="0" applyFont="1" applyBorder="1" applyAlignment="1" applyProtection="1">
      <protection locked="0"/>
    </xf>
    <xf numFmtId="0" fontId="13" fillId="0" borderId="0" xfId="0" applyFont="1" applyBorder="1" applyAlignment="1" applyProtection="1">
      <alignment wrapText="1"/>
      <protection locked="0"/>
    </xf>
    <xf numFmtId="0" fontId="4" fillId="0" borderId="0" xfId="2" applyAlignment="1">
      <alignment vertical="center"/>
    </xf>
    <xf numFmtId="0" fontId="0" fillId="0" borderId="0" xfId="0" applyFont="1" applyAlignment="1">
      <alignment horizontal="left" vertical="center" wrapText="1"/>
    </xf>
    <xf numFmtId="0" fontId="15" fillId="7" borderId="1" xfId="0" applyFont="1" applyFill="1" applyBorder="1" applyAlignment="1">
      <alignment horizontal="center" vertical="center"/>
    </xf>
    <xf numFmtId="0" fontId="8" fillId="0" borderId="2" xfId="2" applyFont="1" applyBorder="1" applyAlignment="1">
      <alignment horizontal="left" vertical="center"/>
    </xf>
    <xf numFmtId="0" fontId="8" fillId="0" borderId="2" xfId="2" applyFont="1" applyFill="1" applyBorder="1" applyAlignment="1">
      <alignment horizontal="left" vertical="center"/>
    </xf>
    <xf numFmtId="0" fontId="7" fillId="0" borderId="2" xfId="2" applyFont="1" applyFill="1" applyBorder="1" applyAlignment="1">
      <alignment horizontal="left" vertical="center"/>
    </xf>
    <xf numFmtId="0" fontId="7" fillId="0" borderId="2" xfId="0" applyFont="1" applyFill="1" applyBorder="1" applyAlignment="1">
      <alignment horizontal="left" vertical="center"/>
    </xf>
    <xf numFmtId="0" fontId="8" fillId="0" borderId="2" xfId="2" applyFont="1" applyBorder="1" applyAlignment="1">
      <alignment vertical="center"/>
    </xf>
    <xf numFmtId="0" fontId="10" fillId="0" borderId="3" xfId="0" applyFont="1" applyBorder="1" applyAlignment="1">
      <alignment horizontal="left" vertical="center" wrapText="1"/>
    </xf>
    <xf numFmtId="0" fontId="0" fillId="0" borderId="2" xfId="0" applyBorder="1" applyAlignment="1">
      <alignment wrapText="1"/>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7" fillId="0" borderId="6" xfId="2" applyFont="1" applyBorder="1" applyAlignment="1"/>
    <xf numFmtId="0" fontId="7" fillId="0" borderId="7" xfId="2" applyFont="1" applyBorder="1" applyAlignment="1"/>
    <xf numFmtId="0" fontId="7" fillId="0" borderId="2" xfId="2" applyFont="1" applyBorder="1" applyAlignment="1"/>
    <xf numFmtId="0" fontId="7" fillId="0" borderId="5" xfId="2" applyFont="1" applyBorder="1" applyAlignment="1"/>
    <xf numFmtId="0" fontId="7" fillId="0" borderId="8" xfId="2" applyFont="1" applyBorder="1" applyAlignment="1"/>
    <xf numFmtId="0" fontId="0" fillId="0" borderId="0" xfId="0" applyAlignment="1">
      <alignment horizontal="center" wrapText="1"/>
    </xf>
    <xf numFmtId="0" fontId="0" fillId="0" borderId="12" xfId="0" applyBorder="1" applyAlignment="1">
      <alignment horizontal="left" wrapText="1"/>
    </xf>
    <xf numFmtId="0" fontId="0" fillId="0" borderId="0" xfId="0" applyAlignment="1">
      <alignment horizontal="left" wrapText="1"/>
    </xf>
    <xf numFmtId="0" fontId="7" fillId="0" borderId="2" xfId="2" applyFont="1" applyBorder="1" applyAlignment="1">
      <alignment horizontal="center" vertical="center"/>
    </xf>
    <xf numFmtId="3" fontId="0" fillId="0" borderId="0" xfId="0" applyNumberFormat="1" applyAlignment="1">
      <alignment horizontal="left" vertical="center" wrapText="1"/>
    </xf>
    <xf numFmtId="3" fontId="0" fillId="0" borderId="0" xfId="0" applyNumberFormat="1" applyAlignment="1">
      <alignment horizontal="center" vertical="center"/>
    </xf>
    <xf numFmtId="0" fontId="0" fillId="0" borderId="2" xfId="0" applyFill="1" applyBorder="1" applyAlignment="1">
      <alignment horizontal="left" vertical="center"/>
    </xf>
    <xf numFmtId="4" fontId="0" fillId="0" borderId="2" xfId="0" applyNumberFormat="1" applyBorder="1"/>
    <xf numFmtId="0" fontId="10" fillId="2" borderId="2" xfId="0" applyFont="1" applyFill="1" applyBorder="1" applyAlignment="1">
      <alignment horizontal="left" vertical="center"/>
    </xf>
    <xf numFmtId="0" fontId="10" fillId="2" borderId="2" xfId="0" applyFont="1" applyFill="1" applyBorder="1" applyAlignment="1">
      <alignment horizontal="center" vertical="center"/>
    </xf>
    <xf numFmtId="0" fontId="10" fillId="3" borderId="2" xfId="0" applyFont="1" applyFill="1" applyBorder="1" applyAlignment="1">
      <alignment horizontal="center" vertical="center"/>
    </xf>
    <xf numFmtId="0" fontId="10" fillId="2" borderId="2" xfId="0" applyFont="1" applyFill="1" applyBorder="1" applyAlignment="1">
      <alignment vertical="center"/>
    </xf>
    <xf numFmtId="14" fontId="0" fillId="0" borderId="2" xfId="0" applyNumberFormat="1" applyBorder="1" applyAlignment="1">
      <alignment horizontal="left" vertical="center"/>
    </xf>
    <xf numFmtId="0" fontId="0" fillId="0" borderId="2" xfId="0" applyBorder="1"/>
    <xf numFmtId="0" fontId="13" fillId="0" borderId="2" xfId="0" applyFont="1" applyBorder="1" applyAlignment="1" applyProtection="1">
      <protection locked="0"/>
    </xf>
    <xf numFmtId="0" fontId="18" fillId="0" borderId="2" xfId="3" applyBorder="1" applyAlignment="1">
      <alignment horizontal="left" vertical="center"/>
    </xf>
    <xf numFmtId="14" fontId="0" fillId="0" borderId="2" xfId="0" applyNumberFormat="1" applyBorder="1" applyAlignment="1">
      <alignment vertical="center"/>
    </xf>
    <xf numFmtId="3" fontId="0" fillId="0" borderId="2" xfId="0" applyNumberFormat="1" applyBorder="1" applyAlignment="1"/>
    <xf numFmtId="14" fontId="0" fillId="0" borderId="2" xfId="0" applyNumberFormat="1" applyBorder="1" applyAlignment="1">
      <alignment horizontal="left" vertical="center" wrapText="1"/>
    </xf>
    <xf numFmtId="0" fontId="13" fillId="0" borderId="2" xfId="0" applyFont="1" applyBorder="1" applyAlignment="1" applyProtection="1">
      <alignment wrapText="1"/>
      <protection locked="0"/>
    </xf>
    <xf numFmtId="3" fontId="0" fillId="0" borderId="2" xfId="0" applyNumberFormat="1" applyBorder="1" applyAlignment="1">
      <alignment wrapText="1"/>
    </xf>
    <xf numFmtId="0" fontId="0" fillId="0" borderId="2" xfId="0" applyBorder="1" applyAlignment="1">
      <alignment vertical="center" wrapText="1"/>
    </xf>
    <xf numFmtId="14" fontId="0" fillId="0" borderId="2" xfId="0" applyNumberFormat="1" applyBorder="1" applyAlignment="1">
      <alignment vertical="center" wrapText="1"/>
    </xf>
    <xf numFmtId="2" fontId="0" fillId="0" borderId="2" xfId="0" applyNumberFormat="1" applyBorder="1" applyAlignment="1">
      <alignment horizontal="left" vertical="center" wrapText="1"/>
    </xf>
    <xf numFmtId="164" fontId="0" fillId="0" borderId="2" xfId="0" applyNumberFormat="1" applyBorder="1" applyAlignment="1">
      <alignment horizontal="left" vertical="center"/>
    </xf>
    <xf numFmtId="3" fontId="0" fillId="0" borderId="2" xfId="0" applyNumberFormat="1" applyBorder="1" applyAlignment="1">
      <alignment horizontal="left" vertical="center"/>
    </xf>
    <xf numFmtId="0" fontId="11" fillId="4" borderId="0" xfId="0" applyFont="1" applyFill="1" applyAlignment="1">
      <alignment horizontal="center" vertical="center"/>
    </xf>
    <xf numFmtId="0" fontId="8" fillId="0" borderId="2" xfId="2" applyFont="1" applyFill="1" applyBorder="1" applyAlignment="1">
      <alignment vertical="center" wrapText="1"/>
    </xf>
    <xf numFmtId="0" fontId="7" fillId="0" borderId="2" xfId="2" applyFont="1" applyFill="1" applyBorder="1"/>
    <xf numFmtId="0" fontId="7" fillId="0" borderId="0" xfId="0" applyFont="1" applyFill="1" applyAlignment="1">
      <alignment horizontal="left"/>
    </xf>
    <xf numFmtId="0" fontId="7" fillId="0" borderId="7" xfId="2" applyFont="1" applyFill="1" applyBorder="1"/>
    <xf numFmtId="0" fontId="7" fillId="0" borderId="2" xfId="1" applyFont="1" applyFill="1" applyBorder="1" applyAlignment="1">
      <alignment horizontal="left" vertical="center" wrapText="1"/>
    </xf>
    <xf numFmtId="0" fontId="0" fillId="0" borderId="0" xfId="0" applyFill="1" applyAlignment="1">
      <alignment horizontal="left" vertical="center"/>
    </xf>
    <xf numFmtId="0" fontId="0" fillId="0" borderId="12" xfId="0" applyFill="1" applyBorder="1" applyAlignment="1">
      <alignment horizontal="left" vertical="center"/>
    </xf>
    <xf numFmtId="0" fontId="0" fillId="0" borderId="0" xfId="0" applyFill="1"/>
    <xf numFmtId="0" fontId="7" fillId="0" borderId="2" xfId="2" applyFont="1" applyFill="1" applyBorder="1" applyAlignment="1">
      <alignment vertical="center"/>
    </xf>
    <xf numFmtId="0" fontId="2" fillId="0" borderId="2" xfId="2" applyFont="1" applyFill="1" applyBorder="1" applyAlignment="1">
      <alignment horizontal="left" vertical="center" wrapText="1"/>
    </xf>
    <xf numFmtId="0" fontId="2" fillId="0" borderId="2" xfId="0" applyFont="1" applyFill="1" applyBorder="1" applyAlignment="1">
      <alignment horizontal="left" vertical="center" wrapText="1"/>
    </xf>
    <xf numFmtId="14" fontId="0" fillId="0" borderId="0" xfId="0" applyNumberFormat="1" applyFill="1" applyBorder="1" applyAlignment="1">
      <alignment horizontal="center" vertical="center"/>
    </xf>
    <xf numFmtId="0" fontId="0" fillId="0" borderId="12" xfId="0" applyFill="1" applyBorder="1" applyAlignment="1">
      <alignment horizontal="left"/>
    </xf>
    <xf numFmtId="0" fontId="0" fillId="0" borderId="0" xfId="0" applyFill="1" applyAlignment="1">
      <alignment horizontal="left"/>
    </xf>
    <xf numFmtId="0" fontId="13" fillId="0" borderId="0" xfId="0" applyFont="1" applyFill="1" applyBorder="1" applyProtection="1">
      <protection locked="0"/>
    </xf>
    <xf numFmtId="3" fontId="0" fillId="0" borderId="2" xfId="0" applyNumberFormat="1" applyBorder="1" applyAlignment="1">
      <alignment vertical="center"/>
    </xf>
    <xf numFmtId="0" fontId="19" fillId="0" borderId="2" xfId="0" applyFont="1" applyBorder="1" applyAlignment="1">
      <alignment horizontal="left" vertical="center"/>
    </xf>
    <xf numFmtId="2" fontId="0" fillId="0" borderId="0" xfId="0" applyNumberFormat="1" applyAlignment="1"/>
    <xf numFmtId="2" fontId="0" fillId="0" borderId="2" xfId="0" applyNumberFormat="1" applyBorder="1" applyAlignment="1">
      <alignment horizontal="left" vertical="center"/>
    </xf>
    <xf numFmtId="4" fontId="0" fillId="0" borderId="0" xfId="0" applyNumberFormat="1"/>
    <xf numFmtId="2" fontId="0" fillId="0" borderId="2" xfId="0" applyNumberFormat="1" applyBorder="1" applyAlignment="1">
      <alignment vertical="center"/>
    </xf>
    <xf numFmtId="0" fontId="0" fillId="0" borderId="13" xfId="0" applyFill="1" applyBorder="1" applyAlignment="1">
      <alignment horizontal="left" vertical="center"/>
    </xf>
    <xf numFmtId="2" fontId="0" fillId="0" borderId="2" xfId="0" applyNumberFormat="1" applyBorder="1"/>
    <xf numFmtId="3" fontId="0" fillId="0" borderId="0" xfId="0" applyNumberFormat="1" applyAlignment="1">
      <alignment vertical="center"/>
    </xf>
    <xf numFmtId="3" fontId="0" fillId="0" borderId="0" xfId="0" applyNumberFormat="1" applyFill="1" applyAlignment="1"/>
    <xf numFmtId="14" fontId="0" fillId="0" borderId="2" xfId="0" applyNumberFormat="1" applyFill="1" applyBorder="1" applyAlignment="1">
      <alignment horizontal="left" vertical="center"/>
    </xf>
    <xf numFmtId="0" fontId="0" fillId="0" borderId="2" xfId="0" applyFill="1" applyBorder="1" applyAlignment="1">
      <alignment vertical="center"/>
    </xf>
    <xf numFmtId="14" fontId="0" fillId="0" borderId="2" xfId="0" applyNumberFormat="1" applyFill="1" applyBorder="1" applyAlignment="1">
      <alignment vertical="center"/>
    </xf>
    <xf numFmtId="0" fontId="0" fillId="0" borderId="2" xfId="0" applyFill="1" applyBorder="1" applyAlignment="1"/>
    <xf numFmtId="0" fontId="20" fillId="0" borderId="0" xfId="0" applyFont="1" applyFill="1"/>
    <xf numFmtId="0" fontId="20" fillId="0" borderId="0" xfId="0" applyFont="1" applyFill="1" applyAlignment="1">
      <alignment wrapText="1"/>
    </xf>
    <xf numFmtId="0" fontId="20" fillId="0" borderId="0" xfId="0" applyFont="1" applyFill="1" applyAlignment="1"/>
    <xf numFmtId="3" fontId="20" fillId="0" borderId="0" xfId="0" applyNumberFormat="1" applyFont="1" applyFill="1"/>
    <xf numFmtId="3" fontId="20" fillId="0" borderId="0" xfId="0" applyNumberFormat="1" applyFont="1" applyFill="1" applyAlignment="1"/>
    <xf numFmtId="14" fontId="13" fillId="0" borderId="0" xfId="0" applyNumberFormat="1" applyFont="1" applyFill="1" applyBorder="1" applyAlignment="1">
      <alignment horizontal="center" vertical="center"/>
    </xf>
    <xf numFmtId="0" fontId="21" fillId="0" borderId="9" xfId="2" applyFont="1" applyFill="1" applyBorder="1" applyAlignment="1">
      <alignment vertical="center"/>
    </xf>
    <xf numFmtId="0" fontId="20" fillId="0" borderId="0" xfId="0" applyFont="1" applyFill="1" applyAlignment="1">
      <alignment vertical="center"/>
    </xf>
    <xf numFmtId="0" fontId="21" fillId="0" borderId="5" xfId="2" applyFont="1" applyFill="1" applyBorder="1" applyAlignment="1">
      <alignment vertical="center"/>
    </xf>
    <xf numFmtId="0" fontId="7" fillId="0" borderId="9" xfId="2" applyFont="1" applyFill="1" applyBorder="1" applyAlignment="1">
      <alignment vertical="center"/>
    </xf>
    <xf numFmtId="14" fontId="0" fillId="0" borderId="0" xfId="0" applyNumberFormat="1" applyFill="1" applyAlignment="1">
      <alignment vertical="center"/>
    </xf>
    <xf numFmtId="3" fontId="20" fillId="0" borderId="0" xfId="0" applyNumberFormat="1" applyFont="1" applyFill="1" applyAlignment="1">
      <alignment vertical="center"/>
    </xf>
    <xf numFmtId="0" fontId="20" fillId="5" borderId="0" xfId="0" applyFont="1" applyFill="1"/>
    <xf numFmtId="0" fontId="20" fillId="5" borderId="0" xfId="0" applyFont="1" applyFill="1" applyAlignment="1">
      <alignment vertical="center"/>
    </xf>
    <xf numFmtId="0" fontId="21" fillId="5" borderId="5" xfId="2" applyFont="1" applyFill="1" applyBorder="1" applyAlignment="1">
      <alignment vertical="center"/>
    </xf>
    <xf numFmtId="0" fontId="20" fillId="0" borderId="0" xfId="0" applyFont="1" applyAlignment="1">
      <alignment vertical="center"/>
    </xf>
    <xf numFmtId="0" fontId="0" fillId="0" borderId="2" xfId="0" applyFill="1" applyBorder="1"/>
    <xf numFmtId="0" fontId="0" fillId="0" borderId="2" xfId="0" applyFill="1" applyBorder="1" applyAlignment="1">
      <alignment horizontal="left" vertical="center" wrapText="1"/>
    </xf>
    <xf numFmtId="0" fontId="20" fillId="0" borderId="2" xfId="0" applyFont="1" applyFill="1" applyBorder="1" applyAlignment="1">
      <alignment horizontal="left" vertical="center"/>
    </xf>
    <xf numFmtId="3" fontId="20" fillId="0" borderId="2" xfId="0" applyNumberFormat="1" applyFont="1" applyFill="1" applyBorder="1" applyAlignment="1"/>
    <xf numFmtId="3" fontId="20" fillId="0" borderId="2" xfId="0" applyNumberFormat="1" applyFont="1" applyFill="1" applyBorder="1"/>
    <xf numFmtId="0" fontId="18" fillId="0" borderId="2" xfId="3" applyBorder="1" applyAlignment="1">
      <alignment vertical="center"/>
    </xf>
    <xf numFmtId="165" fontId="20" fillId="0" borderId="0" xfId="0" applyNumberFormat="1" applyFont="1" applyFill="1" applyAlignment="1">
      <alignment vertical="center"/>
    </xf>
    <xf numFmtId="165" fontId="21" fillId="0" borderId="9" xfId="2" applyNumberFormat="1" applyFont="1" applyFill="1" applyBorder="1" applyAlignment="1">
      <alignment vertical="center"/>
    </xf>
    <xf numFmtId="165" fontId="20" fillId="0" borderId="0" xfId="0" applyNumberFormat="1" applyFont="1" applyFill="1" applyAlignment="1"/>
    <xf numFmtId="166" fontId="20" fillId="0" borderId="0" xfId="0" applyNumberFormat="1" applyFont="1" applyFill="1" applyAlignment="1">
      <alignment vertical="center"/>
    </xf>
    <xf numFmtId="167" fontId="20" fillId="0" borderId="2" xfId="0" applyNumberFormat="1" applyFont="1" applyFill="1" applyBorder="1" applyAlignment="1"/>
    <xf numFmtId="165" fontId="20" fillId="0" borderId="2" xfId="0" applyNumberFormat="1" applyFont="1" applyFill="1" applyBorder="1"/>
    <xf numFmtId="165" fontId="0" fillId="0" borderId="0" xfId="0" applyNumberFormat="1" applyAlignment="1"/>
    <xf numFmtId="0" fontId="9" fillId="0" borderId="2" xfId="0" applyFont="1" applyBorder="1" applyAlignment="1">
      <alignment vertical="center"/>
    </xf>
    <xf numFmtId="0" fontId="0" fillId="0" borderId="14" xfId="0" applyBorder="1" applyAlignment="1">
      <alignment vertical="center"/>
    </xf>
    <xf numFmtId="0" fontId="14" fillId="6" borderId="10" xfId="0" applyFont="1" applyFill="1" applyBorder="1" applyAlignment="1" applyProtection="1">
      <alignment horizontal="center" wrapText="1"/>
      <protection locked="0"/>
    </xf>
    <xf numFmtId="0" fontId="14" fillId="6" borderId="11" xfId="0" applyFont="1" applyFill="1" applyBorder="1" applyAlignment="1" applyProtection="1">
      <alignment horizontal="center" wrapText="1"/>
      <protection locked="0"/>
    </xf>
    <xf numFmtId="0" fontId="14" fillId="6" borderId="9" xfId="0" applyFont="1" applyFill="1" applyBorder="1" applyAlignment="1" applyProtection="1">
      <alignment horizontal="center" wrapText="1"/>
      <protection locked="0"/>
    </xf>
    <xf numFmtId="0" fontId="14" fillId="6" borderId="10" xfId="0" applyFont="1" applyFill="1" applyBorder="1" applyAlignment="1" applyProtection="1">
      <alignment horizontal="center" vertical="center"/>
      <protection locked="0"/>
    </xf>
    <xf numFmtId="0" fontId="14" fillId="6" borderId="11" xfId="0" applyFont="1" applyFill="1" applyBorder="1" applyAlignment="1" applyProtection="1">
      <alignment horizontal="center" vertical="center"/>
      <protection locked="0"/>
    </xf>
    <xf numFmtId="0" fontId="14" fillId="6" borderId="9" xfId="0" applyFont="1" applyFill="1" applyBorder="1" applyAlignment="1" applyProtection="1">
      <alignment horizontal="center" vertical="center"/>
      <protection locked="0"/>
    </xf>
    <xf numFmtId="0" fontId="14" fillId="6" borderId="10" xfId="0" applyFont="1" applyFill="1" applyBorder="1" applyAlignment="1" applyProtection="1">
      <alignment horizontal="center"/>
      <protection locked="0"/>
    </xf>
    <xf numFmtId="0" fontId="14" fillId="6" borderId="11" xfId="0" applyFont="1" applyFill="1" applyBorder="1" applyAlignment="1" applyProtection="1">
      <alignment horizontal="center"/>
      <protection locked="0"/>
    </xf>
    <xf numFmtId="0" fontId="14" fillId="6" borderId="9" xfId="0" applyFont="1" applyFill="1" applyBorder="1" applyAlignment="1" applyProtection="1">
      <alignment horizontal="center"/>
      <protection locked="0"/>
    </xf>
  </cellXfs>
  <cellStyles count="4">
    <cellStyle name="Hyperlink" xfId="3" builtinId="8"/>
    <cellStyle name="Normal" xfId="0" builtinId="0"/>
    <cellStyle name="Normal 3 2" xfId="1"/>
    <cellStyle name="Normal 4" xfId="2"/>
  </cellStyles>
  <dxfs count="40">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s://www.icicibank.com/managed-assets/docs/investor/annual-reports/2019/MOA-AOA.pdf" TargetMode="External"/><Relationship Id="rId2" Type="http://schemas.openxmlformats.org/officeDocument/2006/relationships/hyperlink" Target="https://www.icicibank.com/annual-report-microsite/ICICI_AR_2019.pdf" TargetMode="External"/><Relationship Id="rId1" Type="http://schemas.openxmlformats.org/officeDocument/2006/relationships/hyperlink" Target="https://www.icicibank.com/aboutus/Annual-Reports/2019-20/AR/ICICI-Bank-Annual-Report-FY2020.pdf" TargetMode="External"/><Relationship Id="rId6" Type="http://schemas.openxmlformats.org/officeDocument/2006/relationships/printerSettings" Target="../printerSettings/printerSettings1.bin"/><Relationship Id="rId5" Type="http://schemas.openxmlformats.org/officeDocument/2006/relationships/hyperlink" Target="https://www.icicibank.com/annual-report-microsite/ICICI_AR_2019.pdf" TargetMode="External"/><Relationship Id="rId4" Type="http://schemas.openxmlformats.org/officeDocument/2006/relationships/hyperlink" Target="https://www.icicibank.com/aboutus/Annual-Reports/2019-20/AR/ICICI-Bank-Annual-Report-FY2020.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
  <sheetViews>
    <sheetView workbookViewId="0">
      <selection activeCell="M1" sqref="M1"/>
    </sheetView>
  </sheetViews>
  <sheetFormatPr defaultRowHeight="15.75"/>
  <cols>
    <col min="9" max="10" width="33.25" bestFit="1" customWidth="1"/>
  </cols>
  <sheetData>
    <row r="1" spans="1:14" ht="63.75" thickBot="1">
      <c r="A1" s="106" t="s">
        <v>12</v>
      </c>
      <c r="B1" s="106" t="s">
        <v>886</v>
      </c>
      <c r="C1" s="106" t="s">
        <v>671</v>
      </c>
      <c r="D1" s="106" t="s">
        <v>672</v>
      </c>
      <c r="E1" s="108" t="s">
        <v>673</v>
      </c>
      <c r="F1" s="106" t="s">
        <v>670</v>
      </c>
      <c r="G1" s="106" t="s">
        <v>883</v>
      </c>
      <c r="H1" s="106" t="s">
        <v>882</v>
      </c>
      <c r="I1" s="27" t="s">
        <v>884</v>
      </c>
      <c r="J1" s="27" t="s">
        <v>885</v>
      </c>
      <c r="K1" s="27" t="s">
        <v>880</v>
      </c>
      <c r="L1" s="27" t="s">
        <v>881</v>
      </c>
      <c r="M1" s="27" t="s">
        <v>878</v>
      </c>
      <c r="N1" s="27" t="s">
        <v>879</v>
      </c>
    </row>
    <row r="2" spans="1:14" ht="48" thickBot="1">
      <c r="A2" s="107" t="s">
        <v>946</v>
      </c>
      <c r="B2" s="107" t="s">
        <v>947</v>
      </c>
      <c r="C2" s="107">
        <v>96379</v>
      </c>
      <c r="D2" s="107">
        <v>64191</v>
      </c>
      <c r="E2" s="1" t="s">
        <v>1049</v>
      </c>
      <c r="F2" s="107" t="s">
        <v>948</v>
      </c>
      <c r="G2" s="109" t="s">
        <v>949</v>
      </c>
      <c r="H2" s="109" t="s">
        <v>996</v>
      </c>
      <c r="I2" s="122">
        <v>1497861</v>
      </c>
      <c r="J2" s="122">
        <v>1313065</v>
      </c>
      <c r="K2" s="26">
        <v>6</v>
      </c>
      <c r="L2" s="26">
        <v>9</v>
      </c>
      <c r="M2" s="62">
        <v>14</v>
      </c>
      <c r="N2" s="62">
        <v>23</v>
      </c>
    </row>
  </sheetData>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'NIC industry'!$A$2:$A$502</xm:f>
          </x14:formula1>
          <xm:sqref>E2</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249"/>
  <sheetViews>
    <sheetView topLeftCell="A20" zoomScale="85" zoomScaleNormal="85" workbookViewId="0">
      <selection activeCell="A38" sqref="A38"/>
    </sheetView>
  </sheetViews>
  <sheetFormatPr defaultColWidth="10.875" defaultRowHeight="20.100000000000001" customHeight="1"/>
  <cols>
    <col min="1" max="1" width="17.5" style="84" customWidth="1"/>
    <col min="2" max="2" width="23.125" style="84" customWidth="1"/>
    <col min="3" max="3" width="21.5" style="84" customWidth="1"/>
    <col min="4" max="4" width="12.5" style="84" customWidth="1"/>
    <col min="5" max="5" width="13.25" style="84" customWidth="1"/>
    <col min="6" max="6" width="7.625" style="84" customWidth="1"/>
    <col min="7" max="8" width="9.625" style="84" customWidth="1"/>
    <col min="9" max="9" width="24.25" style="84" customWidth="1"/>
    <col min="10" max="10" width="10.25" style="84" customWidth="1"/>
    <col min="11" max="11" width="19.25" style="84" customWidth="1"/>
    <col min="12" max="12" width="15.375" style="84" customWidth="1"/>
    <col min="13" max="13" width="7.125" style="84" customWidth="1"/>
    <col min="14" max="14" width="12.125" style="84" customWidth="1"/>
    <col min="15" max="15" width="14.25" style="84" customWidth="1"/>
    <col min="16" max="16" width="16.375" style="84" customWidth="1"/>
    <col min="17" max="17" width="9.25" style="84" customWidth="1"/>
    <col min="18" max="18" width="15.25" style="84" customWidth="1"/>
    <col min="19" max="19" width="9.625" style="84" customWidth="1"/>
    <col min="20" max="20" width="9.875" style="84" customWidth="1"/>
    <col min="21" max="21" width="11.25" style="84" customWidth="1"/>
    <col min="22" max="22" width="10.875" style="93" customWidth="1"/>
    <col min="23" max="23" width="21" style="84" customWidth="1"/>
    <col min="24" max="24" width="34" style="84" customWidth="1"/>
    <col min="25" max="25" width="34.5" style="84" customWidth="1"/>
    <col min="26" max="26" width="21.375" style="23" customWidth="1"/>
    <col min="27" max="27" width="23.5" style="84" customWidth="1"/>
    <col min="28" max="28" width="25" style="84" customWidth="1"/>
    <col min="29" max="29" width="10.875" style="84"/>
    <col min="30" max="30" width="20.5" style="84" customWidth="1"/>
    <col min="31" max="31" width="29.625" style="84" customWidth="1"/>
    <col min="32" max="32" width="61.5" style="84" customWidth="1"/>
    <col min="33" max="16384" width="10.875" style="84"/>
  </cols>
  <sheetData>
    <row r="1" spans="1:32" s="99" customFormat="1" ht="15" customHeight="1">
      <c r="A1" s="123" t="s">
        <v>3</v>
      </c>
      <c r="B1" s="123" t="s">
        <v>5</v>
      </c>
      <c r="C1" s="123" t="s">
        <v>4</v>
      </c>
      <c r="D1" s="123" t="s">
        <v>0</v>
      </c>
      <c r="E1" s="123" t="s">
        <v>656</v>
      </c>
      <c r="F1" s="123" t="s">
        <v>7</v>
      </c>
      <c r="G1" s="123" t="s">
        <v>8</v>
      </c>
      <c r="H1" s="123" t="s">
        <v>667</v>
      </c>
      <c r="I1" s="124" t="s">
        <v>655</v>
      </c>
      <c r="J1" s="124" t="s">
        <v>927</v>
      </c>
      <c r="K1" s="125" t="s">
        <v>9</v>
      </c>
      <c r="L1" s="125" t="s">
        <v>1</v>
      </c>
      <c r="M1" s="125" t="s">
        <v>2</v>
      </c>
      <c r="N1" s="125" t="s">
        <v>10</v>
      </c>
      <c r="O1" s="125" t="s">
        <v>665</v>
      </c>
      <c r="P1" s="124" t="s">
        <v>664</v>
      </c>
      <c r="Q1" s="124" t="s">
        <v>866</v>
      </c>
      <c r="R1" s="124" t="s">
        <v>867</v>
      </c>
      <c r="S1" s="124" t="s">
        <v>868</v>
      </c>
      <c r="T1" s="124" t="s">
        <v>869</v>
      </c>
      <c r="U1" s="124" t="s">
        <v>11</v>
      </c>
      <c r="V1" s="126" t="s">
        <v>892</v>
      </c>
      <c r="W1" s="126" t="s">
        <v>893</v>
      </c>
      <c r="X1" s="126" t="s">
        <v>894</v>
      </c>
      <c r="Y1" s="126" t="s">
        <v>895</v>
      </c>
      <c r="Z1" s="126" t="s">
        <v>896</v>
      </c>
      <c r="AA1" s="126" t="s">
        <v>897</v>
      </c>
      <c r="AB1" s="126" t="s">
        <v>898</v>
      </c>
      <c r="AD1" s="202" t="s">
        <v>910</v>
      </c>
      <c r="AE1" s="203"/>
      <c r="AF1" s="204"/>
    </row>
    <row r="2" spans="1:32" s="31" customFormat="1" ht="15" customHeight="1" thickBot="1">
      <c r="A2" s="101" t="s">
        <v>13</v>
      </c>
      <c r="B2" s="81" t="s">
        <v>227</v>
      </c>
      <c r="C2" s="85" t="s">
        <v>14</v>
      </c>
      <c r="D2" s="81" t="s">
        <v>242</v>
      </c>
      <c r="E2" s="81" t="s">
        <v>437</v>
      </c>
      <c r="F2" s="19" t="s">
        <v>636</v>
      </c>
      <c r="G2" s="82" t="s">
        <v>645</v>
      </c>
      <c r="H2" s="19" t="s">
        <v>668</v>
      </c>
      <c r="I2" s="19" t="s">
        <v>661</v>
      </c>
      <c r="J2" s="127">
        <v>43921</v>
      </c>
      <c r="K2" s="19" t="s">
        <v>974</v>
      </c>
      <c r="L2" s="19" t="s">
        <v>973</v>
      </c>
      <c r="M2" s="19">
        <v>23</v>
      </c>
      <c r="N2" s="127">
        <v>41835</v>
      </c>
      <c r="O2" s="128" t="s">
        <v>1060</v>
      </c>
      <c r="P2" s="19" t="s">
        <v>872</v>
      </c>
      <c r="Q2" s="19" t="s">
        <v>871</v>
      </c>
      <c r="R2" s="19" t="s">
        <v>872</v>
      </c>
      <c r="S2" s="19" t="s">
        <v>872</v>
      </c>
      <c r="T2" s="19" t="s">
        <v>1134</v>
      </c>
      <c r="U2" s="19" t="s">
        <v>1061</v>
      </c>
      <c r="V2" s="19" t="s">
        <v>871</v>
      </c>
      <c r="W2" s="19" t="s">
        <v>901</v>
      </c>
      <c r="X2" s="83" t="s">
        <v>1044</v>
      </c>
      <c r="Y2" s="19"/>
      <c r="Z2" s="129"/>
      <c r="AA2" s="129"/>
      <c r="AB2" s="129"/>
      <c r="AD2" s="56"/>
      <c r="AE2" s="56"/>
      <c r="AF2" s="56"/>
    </row>
    <row r="3" spans="1:32" ht="15" customHeight="1" thickBot="1">
      <c r="A3" s="101" t="s">
        <v>13</v>
      </c>
      <c r="B3" s="81" t="s">
        <v>227</v>
      </c>
      <c r="C3" s="85" t="s">
        <v>15</v>
      </c>
      <c r="D3" s="81" t="s">
        <v>243</v>
      </c>
      <c r="E3" s="81" t="s">
        <v>438</v>
      </c>
      <c r="F3" s="19" t="s">
        <v>636</v>
      </c>
      <c r="G3" s="82" t="s">
        <v>645</v>
      </c>
      <c r="H3" s="19" t="s">
        <v>668</v>
      </c>
      <c r="I3" s="19" t="s">
        <v>661</v>
      </c>
      <c r="J3" s="127">
        <v>43921</v>
      </c>
      <c r="K3" s="19" t="s">
        <v>974</v>
      </c>
      <c r="L3" s="19" t="s">
        <v>973</v>
      </c>
      <c r="M3" s="19">
        <v>51</v>
      </c>
      <c r="N3" s="127">
        <v>41835</v>
      </c>
      <c r="O3" s="128" t="s">
        <v>1099</v>
      </c>
      <c r="P3" s="19" t="s">
        <v>872</v>
      </c>
      <c r="Q3" s="19" t="s">
        <v>871</v>
      </c>
      <c r="R3" s="19" t="s">
        <v>872</v>
      </c>
      <c r="S3" s="19" t="s">
        <v>872</v>
      </c>
      <c r="T3" s="19" t="s">
        <v>1134</v>
      </c>
      <c r="U3" s="19"/>
      <c r="V3" s="19" t="s">
        <v>871</v>
      </c>
      <c r="W3" s="19" t="s">
        <v>901</v>
      </c>
      <c r="X3" s="83" t="s">
        <v>1047</v>
      </c>
      <c r="Y3" s="19"/>
      <c r="Z3" s="129"/>
      <c r="AA3" s="129"/>
      <c r="AB3" s="129"/>
      <c r="AD3" s="50" t="s">
        <v>911</v>
      </c>
      <c r="AE3" s="50" t="s">
        <v>912</v>
      </c>
      <c r="AF3" s="50" t="s">
        <v>913</v>
      </c>
    </row>
    <row r="4" spans="1:32" s="31" customFormat="1" ht="15" customHeight="1">
      <c r="A4" s="101" t="s">
        <v>13</v>
      </c>
      <c r="B4" s="81" t="s">
        <v>227</v>
      </c>
      <c r="C4" s="85" t="s">
        <v>16</v>
      </c>
      <c r="D4" s="81" t="s">
        <v>244</v>
      </c>
      <c r="E4" s="81" t="s">
        <v>439</v>
      </c>
      <c r="F4" s="19" t="s">
        <v>636</v>
      </c>
      <c r="G4" s="82" t="s">
        <v>645</v>
      </c>
      <c r="H4" s="19" t="s">
        <v>668</v>
      </c>
      <c r="I4" s="19"/>
      <c r="J4" s="127">
        <v>43921</v>
      </c>
      <c r="K4" s="19"/>
      <c r="L4" s="19"/>
      <c r="M4" s="19"/>
      <c r="N4" s="19"/>
      <c r="O4" s="19"/>
      <c r="P4" s="19" t="s">
        <v>872</v>
      </c>
      <c r="Q4" s="19" t="s">
        <v>872</v>
      </c>
      <c r="R4" s="19" t="s">
        <v>872</v>
      </c>
      <c r="S4" s="19" t="s">
        <v>872</v>
      </c>
      <c r="T4" s="19"/>
      <c r="U4" s="19"/>
      <c r="V4" s="19"/>
      <c r="W4" s="19"/>
      <c r="X4" s="19"/>
      <c r="Y4" s="19"/>
      <c r="Z4" s="129"/>
      <c r="AA4" s="129"/>
      <c r="AB4" s="129"/>
      <c r="AD4" s="59" t="s">
        <v>914</v>
      </c>
      <c r="AE4" s="59" t="s">
        <v>899</v>
      </c>
      <c r="AF4" s="59" t="s">
        <v>925</v>
      </c>
    </row>
    <row r="5" spans="1:32" s="31" customFormat="1" ht="15" customHeight="1">
      <c r="A5" s="102" t="s">
        <v>13</v>
      </c>
      <c r="B5" s="103" t="s">
        <v>227</v>
      </c>
      <c r="C5" s="104" t="s">
        <v>17</v>
      </c>
      <c r="D5" s="103" t="s">
        <v>245</v>
      </c>
      <c r="E5" s="103" t="s">
        <v>440</v>
      </c>
      <c r="F5" s="19" t="s">
        <v>636</v>
      </c>
      <c r="G5" s="82" t="s">
        <v>645</v>
      </c>
      <c r="H5" s="19" t="s">
        <v>668</v>
      </c>
      <c r="I5" s="19"/>
      <c r="J5" s="127">
        <v>43921</v>
      </c>
      <c r="K5" s="19"/>
      <c r="L5" s="19"/>
      <c r="M5" s="19"/>
      <c r="N5" s="19"/>
      <c r="O5" s="19"/>
      <c r="P5" s="19" t="s">
        <v>872</v>
      </c>
      <c r="Q5" s="19" t="s">
        <v>872</v>
      </c>
      <c r="R5" s="19" t="s">
        <v>872</v>
      </c>
      <c r="S5" s="19" t="s">
        <v>872</v>
      </c>
      <c r="T5" s="19"/>
      <c r="U5" s="19"/>
      <c r="V5" s="19"/>
      <c r="W5" s="19"/>
      <c r="X5" s="19"/>
      <c r="Y5" s="19"/>
      <c r="Z5" s="129"/>
      <c r="AA5" s="19"/>
      <c r="AB5" s="19"/>
      <c r="AD5" s="59" t="s">
        <v>914</v>
      </c>
      <c r="AE5" s="51" t="s">
        <v>900</v>
      </c>
      <c r="AF5" s="52" t="s">
        <v>915</v>
      </c>
    </row>
    <row r="6" spans="1:32" s="31" customFormat="1" ht="15" customHeight="1">
      <c r="A6" s="101" t="s">
        <v>13</v>
      </c>
      <c r="B6" s="81" t="s">
        <v>227</v>
      </c>
      <c r="C6" s="85" t="s">
        <v>18</v>
      </c>
      <c r="D6" s="81" t="s">
        <v>246</v>
      </c>
      <c r="E6" s="81" t="s">
        <v>441</v>
      </c>
      <c r="F6" s="19" t="s">
        <v>636</v>
      </c>
      <c r="G6" s="82" t="s">
        <v>645</v>
      </c>
      <c r="H6" s="19" t="s">
        <v>668</v>
      </c>
      <c r="I6" s="19"/>
      <c r="J6" s="127">
        <v>43921</v>
      </c>
      <c r="K6" s="19"/>
      <c r="L6" s="19"/>
      <c r="M6" s="19"/>
      <c r="N6" s="19"/>
      <c r="O6" s="19"/>
      <c r="P6" s="19" t="s">
        <v>872</v>
      </c>
      <c r="Q6" s="19" t="s">
        <v>872</v>
      </c>
      <c r="R6" s="19" t="s">
        <v>872</v>
      </c>
      <c r="S6" s="19" t="s">
        <v>872</v>
      </c>
      <c r="T6" s="19"/>
      <c r="U6" s="19"/>
      <c r="V6" s="19"/>
      <c r="W6" s="19"/>
      <c r="X6" s="19"/>
      <c r="Y6" s="19"/>
      <c r="Z6" s="129"/>
      <c r="AA6" s="19"/>
      <c r="AB6" s="19"/>
      <c r="AD6" s="59" t="s">
        <v>914</v>
      </c>
      <c r="AE6" s="61" t="s">
        <v>901</v>
      </c>
      <c r="AF6" s="61" t="s">
        <v>916</v>
      </c>
    </row>
    <row r="7" spans="1:32" s="31" customFormat="1" ht="15" customHeight="1">
      <c r="A7" s="101" t="s">
        <v>13</v>
      </c>
      <c r="B7" s="81" t="s">
        <v>227</v>
      </c>
      <c r="C7" s="85" t="s">
        <v>19</v>
      </c>
      <c r="D7" s="81" t="s">
        <v>247</v>
      </c>
      <c r="E7" s="81" t="s">
        <v>442</v>
      </c>
      <c r="F7" s="19" t="s">
        <v>636</v>
      </c>
      <c r="G7" s="82" t="s">
        <v>645</v>
      </c>
      <c r="H7" s="19" t="s">
        <v>668</v>
      </c>
      <c r="I7" s="19"/>
      <c r="J7" s="127">
        <v>43921</v>
      </c>
      <c r="K7" s="19"/>
      <c r="L7" s="19"/>
      <c r="M7" s="19"/>
      <c r="N7" s="19"/>
      <c r="O7" s="19"/>
      <c r="P7" s="19" t="s">
        <v>872</v>
      </c>
      <c r="Q7" s="19" t="s">
        <v>872</v>
      </c>
      <c r="R7" s="19" t="s">
        <v>872</v>
      </c>
      <c r="S7" s="19" t="s">
        <v>872</v>
      </c>
      <c r="T7" s="19"/>
      <c r="U7" s="19"/>
      <c r="V7" s="19"/>
      <c r="W7" s="19"/>
      <c r="X7" s="19"/>
      <c r="Y7" s="19"/>
      <c r="Z7" s="129"/>
      <c r="AA7" s="19"/>
      <c r="AB7" s="19"/>
      <c r="AD7" s="59" t="s">
        <v>914</v>
      </c>
      <c r="AE7" s="61" t="s">
        <v>902</v>
      </c>
      <c r="AF7" s="61" t="s">
        <v>917</v>
      </c>
    </row>
    <row r="8" spans="1:32" s="31" customFormat="1" ht="15" customHeight="1">
      <c r="A8" s="101" t="s">
        <v>13</v>
      </c>
      <c r="B8" s="81" t="s">
        <v>227</v>
      </c>
      <c r="C8" s="85" t="s">
        <v>20</v>
      </c>
      <c r="D8" s="81" t="s">
        <v>248</v>
      </c>
      <c r="E8" s="81" t="s">
        <v>443</v>
      </c>
      <c r="F8" s="19" t="s">
        <v>636</v>
      </c>
      <c r="G8" s="82" t="s">
        <v>645</v>
      </c>
      <c r="H8" s="19" t="s">
        <v>668</v>
      </c>
      <c r="I8" s="19" t="s">
        <v>661</v>
      </c>
      <c r="J8" s="127">
        <v>43921</v>
      </c>
      <c r="K8" s="19" t="s">
        <v>974</v>
      </c>
      <c r="L8" s="19" t="s">
        <v>973</v>
      </c>
      <c r="M8" s="19">
        <v>42</v>
      </c>
      <c r="N8" s="127">
        <v>41835</v>
      </c>
      <c r="O8" s="128" t="s">
        <v>1100</v>
      </c>
      <c r="P8" s="19" t="s">
        <v>872</v>
      </c>
      <c r="Q8" s="19" t="s">
        <v>871</v>
      </c>
      <c r="R8" s="19" t="s">
        <v>872</v>
      </c>
      <c r="S8" s="19" t="s">
        <v>872</v>
      </c>
      <c r="T8" s="19" t="s">
        <v>1134</v>
      </c>
      <c r="U8" s="19"/>
      <c r="V8" s="19" t="s">
        <v>871</v>
      </c>
      <c r="W8" s="19" t="s">
        <v>903</v>
      </c>
      <c r="X8" s="83" t="s">
        <v>1040</v>
      </c>
      <c r="Y8" s="19"/>
      <c r="Z8" s="129"/>
      <c r="AA8" s="19"/>
      <c r="AB8" s="19"/>
      <c r="AD8" s="59" t="s">
        <v>914</v>
      </c>
      <c r="AE8" s="61" t="s">
        <v>903</v>
      </c>
      <c r="AF8" s="61" t="s">
        <v>918</v>
      </c>
    </row>
    <row r="9" spans="1:32" s="31" customFormat="1" ht="15" customHeight="1">
      <c r="A9" s="101" t="s">
        <v>13</v>
      </c>
      <c r="B9" s="81" t="s">
        <v>227</v>
      </c>
      <c r="C9" s="85" t="s">
        <v>21</v>
      </c>
      <c r="D9" s="81" t="s">
        <v>249</v>
      </c>
      <c r="E9" s="81" t="s">
        <v>444</v>
      </c>
      <c r="F9" s="81" t="s">
        <v>627</v>
      </c>
      <c r="G9" s="81" t="s">
        <v>649</v>
      </c>
      <c r="H9" s="19" t="s">
        <v>668</v>
      </c>
      <c r="I9" s="19">
        <v>3</v>
      </c>
      <c r="J9" s="127">
        <v>43921</v>
      </c>
      <c r="K9" s="19" t="s">
        <v>974</v>
      </c>
      <c r="L9" s="19" t="s">
        <v>973</v>
      </c>
      <c r="M9" s="19" t="s">
        <v>1147</v>
      </c>
      <c r="N9" s="127">
        <v>41835</v>
      </c>
      <c r="O9" s="19" t="s">
        <v>1148</v>
      </c>
      <c r="P9" s="19" t="s">
        <v>872</v>
      </c>
      <c r="Q9" s="19" t="s">
        <v>871</v>
      </c>
      <c r="R9" s="19" t="s">
        <v>872</v>
      </c>
      <c r="S9" s="19" t="s">
        <v>872</v>
      </c>
      <c r="T9" s="19" t="s">
        <v>1134</v>
      </c>
      <c r="U9" s="19"/>
      <c r="V9" s="19" t="s">
        <v>871</v>
      </c>
      <c r="W9" s="19" t="s">
        <v>901</v>
      </c>
      <c r="X9" s="19" t="s">
        <v>1045</v>
      </c>
      <c r="Y9" s="19"/>
      <c r="Z9" s="129"/>
      <c r="AA9" s="19"/>
      <c r="AB9" s="19"/>
      <c r="AD9" s="59" t="s">
        <v>914</v>
      </c>
      <c r="AE9" s="61" t="s">
        <v>904</v>
      </c>
      <c r="AF9" s="61" t="s">
        <v>919</v>
      </c>
    </row>
    <row r="10" spans="1:32" s="31" customFormat="1" ht="15" customHeight="1">
      <c r="A10" s="101" t="s">
        <v>13</v>
      </c>
      <c r="B10" s="81" t="s">
        <v>233</v>
      </c>
      <c r="C10" s="85" t="s">
        <v>22</v>
      </c>
      <c r="D10" s="81" t="s">
        <v>250</v>
      </c>
      <c r="E10" s="81" t="s">
        <v>445</v>
      </c>
      <c r="F10" s="19" t="s">
        <v>636</v>
      </c>
      <c r="G10" s="82" t="s">
        <v>645</v>
      </c>
      <c r="H10" s="19" t="s">
        <v>668</v>
      </c>
      <c r="I10" s="19" t="s">
        <v>661</v>
      </c>
      <c r="J10" s="127">
        <v>43921</v>
      </c>
      <c r="K10" s="19" t="s">
        <v>952</v>
      </c>
      <c r="L10" s="130" t="s">
        <v>942</v>
      </c>
      <c r="M10" s="19">
        <v>64</v>
      </c>
      <c r="N10" s="131">
        <v>43960</v>
      </c>
      <c r="O10" s="128" t="s">
        <v>1078</v>
      </c>
      <c r="P10" s="19" t="s">
        <v>872</v>
      </c>
      <c r="Q10" s="19" t="s">
        <v>871</v>
      </c>
      <c r="R10" s="19" t="s">
        <v>872</v>
      </c>
      <c r="S10" s="19" t="s">
        <v>872</v>
      </c>
      <c r="T10" s="19" t="s">
        <v>1134</v>
      </c>
      <c r="U10" s="19" t="s">
        <v>1080</v>
      </c>
      <c r="V10" s="19" t="s">
        <v>871</v>
      </c>
      <c r="W10" s="19" t="s">
        <v>903</v>
      </c>
      <c r="X10" s="83" t="s">
        <v>1002</v>
      </c>
      <c r="Y10" s="19"/>
      <c r="Z10" s="129"/>
      <c r="AA10" s="19"/>
      <c r="AB10" s="19"/>
      <c r="AD10" s="59" t="s">
        <v>914</v>
      </c>
      <c r="AE10" s="61" t="s">
        <v>905</v>
      </c>
      <c r="AF10" s="61" t="s">
        <v>926</v>
      </c>
    </row>
    <row r="11" spans="1:32" s="31" customFormat="1" ht="15" customHeight="1">
      <c r="A11" s="101" t="s">
        <v>13</v>
      </c>
      <c r="B11" s="81" t="s">
        <v>233</v>
      </c>
      <c r="C11" s="85" t="s">
        <v>23</v>
      </c>
      <c r="D11" s="81" t="s">
        <v>251</v>
      </c>
      <c r="E11" s="81" t="s">
        <v>446</v>
      </c>
      <c r="F11" s="19" t="s">
        <v>636</v>
      </c>
      <c r="G11" s="82" t="s">
        <v>645</v>
      </c>
      <c r="H11" s="19" t="s">
        <v>668</v>
      </c>
      <c r="I11" s="19"/>
      <c r="J11" s="127">
        <v>43921</v>
      </c>
      <c r="K11" s="19"/>
      <c r="L11" s="19"/>
      <c r="M11" s="19"/>
      <c r="N11" s="19"/>
      <c r="O11" s="19"/>
      <c r="P11" s="19" t="s">
        <v>872</v>
      </c>
      <c r="Q11" s="19" t="s">
        <v>872</v>
      </c>
      <c r="R11" s="19" t="s">
        <v>872</v>
      </c>
      <c r="S11" s="19" t="s">
        <v>872</v>
      </c>
      <c r="T11" s="19"/>
      <c r="U11" s="19"/>
      <c r="V11" s="19"/>
      <c r="W11" s="19"/>
      <c r="X11" s="19"/>
      <c r="Y11" s="19"/>
      <c r="Z11" s="129"/>
      <c r="AA11" s="19"/>
      <c r="AB11" s="19"/>
      <c r="AD11" s="61" t="s">
        <v>920</v>
      </c>
      <c r="AE11" s="61" t="s">
        <v>906</v>
      </c>
      <c r="AF11" s="61" t="s">
        <v>921</v>
      </c>
    </row>
    <row r="12" spans="1:32" s="31" customFormat="1" ht="15" customHeight="1">
      <c r="A12" s="101" t="s">
        <v>13</v>
      </c>
      <c r="B12" s="81" t="s">
        <v>233</v>
      </c>
      <c r="C12" s="85" t="s">
        <v>24</v>
      </c>
      <c r="D12" s="81" t="s">
        <v>252</v>
      </c>
      <c r="E12" s="81" t="s">
        <v>447</v>
      </c>
      <c r="F12" s="19" t="s">
        <v>636</v>
      </c>
      <c r="G12" s="82" t="s">
        <v>645</v>
      </c>
      <c r="H12" s="19" t="s">
        <v>668</v>
      </c>
      <c r="I12" s="19" t="s">
        <v>661</v>
      </c>
      <c r="J12" s="127">
        <v>43921</v>
      </c>
      <c r="K12" s="19" t="s">
        <v>952</v>
      </c>
      <c r="L12" s="19" t="s">
        <v>942</v>
      </c>
      <c r="M12" s="19" t="s">
        <v>970</v>
      </c>
      <c r="N12" s="131">
        <v>43960</v>
      </c>
      <c r="O12" s="26" t="s">
        <v>969</v>
      </c>
      <c r="P12" s="19" t="s">
        <v>872</v>
      </c>
      <c r="Q12" s="19" t="s">
        <v>871</v>
      </c>
      <c r="R12" s="19" t="s">
        <v>872</v>
      </c>
      <c r="S12" s="19" t="s">
        <v>872</v>
      </c>
      <c r="T12" s="19" t="s">
        <v>1134</v>
      </c>
      <c r="U12" s="19"/>
      <c r="V12" s="19"/>
      <c r="W12" s="19"/>
      <c r="X12" s="19"/>
      <c r="Y12" s="19"/>
      <c r="Z12" s="129"/>
      <c r="AA12" s="19"/>
      <c r="AB12" s="19"/>
      <c r="AD12" s="61" t="s">
        <v>920</v>
      </c>
      <c r="AE12" s="61" t="s">
        <v>907</v>
      </c>
      <c r="AF12" s="61" t="s">
        <v>922</v>
      </c>
    </row>
    <row r="13" spans="1:32" s="31" customFormat="1" ht="15" customHeight="1">
      <c r="A13" s="101" t="s">
        <v>13</v>
      </c>
      <c r="B13" s="81" t="s">
        <v>233</v>
      </c>
      <c r="C13" s="85" t="s">
        <v>25</v>
      </c>
      <c r="D13" s="81" t="s">
        <v>253</v>
      </c>
      <c r="E13" s="81" t="s">
        <v>448</v>
      </c>
      <c r="F13" s="19" t="s">
        <v>636</v>
      </c>
      <c r="G13" s="82" t="s">
        <v>645</v>
      </c>
      <c r="H13" s="19" t="s">
        <v>668</v>
      </c>
      <c r="I13" s="19" t="s">
        <v>661</v>
      </c>
      <c r="J13" s="127">
        <v>43921</v>
      </c>
      <c r="K13" s="62" t="s">
        <v>952</v>
      </c>
      <c r="L13" s="62" t="s">
        <v>942</v>
      </c>
      <c r="M13" s="62">
        <v>11</v>
      </c>
      <c r="N13" s="131">
        <v>43960</v>
      </c>
      <c r="O13" s="26" t="s">
        <v>1136</v>
      </c>
      <c r="P13" s="19" t="s">
        <v>871</v>
      </c>
      <c r="Q13" s="19" t="s">
        <v>872</v>
      </c>
      <c r="R13" s="19" t="s">
        <v>872</v>
      </c>
      <c r="S13" s="19" t="s">
        <v>872</v>
      </c>
      <c r="T13" s="19" t="s">
        <v>1134</v>
      </c>
      <c r="U13" s="19"/>
      <c r="V13" s="19"/>
      <c r="W13" s="19"/>
      <c r="X13" s="19"/>
      <c r="Y13" s="19"/>
      <c r="Z13" s="129"/>
      <c r="AA13" s="19"/>
      <c r="AB13" s="19"/>
      <c r="AD13" s="61" t="s">
        <v>920</v>
      </c>
      <c r="AE13" s="61" t="s">
        <v>908</v>
      </c>
      <c r="AF13" s="61" t="s">
        <v>923</v>
      </c>
    </row>
    <row r="14" spans="1:32" s="31" customFormat="1" ht="15" customHeight="1">
      <c r="A14" s="101" t="s">
        <v>13</v>
      </c>
      <c r="B14" s="81" t="s">
        <v>233</v>
      </c>
      <c r="C14" s="85" t="s">
        <v>26</v>
      </c>
      <c r="D14" s="81" t="s">
        <v>254</v>
      </c>
      <c r="E14" s="81" t="s">
        <v>449</v>
      </c>
      <c r="F14" s="19" t="s">
        <v>636</v>
      </c>
      <c r="G14" s="82" t="s">
        <v>645</v>
      </c>
      <c r="H14" s="19" t="s">
        <v>668</v>
      </c>
      <c r="I14" s="19" t="s">
        <v>661</v>
      </c>
      <c r="J14" s="127">
        <v>43921</v>
      </c>
      <c r="K14" s="62" t="s">
        <v>952</v>
      </c>
      <c r="L14" s="62" t="s">
        <v>942</v>
      </c>
      <c r="M14" s="62">
        <v>11</v>
      </c>
      <c r="N14" s="131">
        <v>43960</v>
      </c>
      <c r="O14" s="26" t="s">
        <v>1136</v>
      </c>
      <c r="P14" s="19" t="s">
        <v>871</v>
      </c>
      <c r="Q14" s="19" t="s">
        <v>872</v>
      </c>
      <c r="R14" s="19" t="s">
        <v>872</v>
      </c>
      <c r="S14" s="19" t="s">
        <v>872</v>
      </c>
      <c r="T14" s="19" t="s">
        <v>1134</v>
      </c>
      <c r="U14" s="19"/>
      <c r="V14" s="19"/>
      <c r="W14" s="19"/>
      <c r="X14" s="19"/>
      <c r="Y14" s="19"/>
      <c r="Z14" s="129"/>
      <c r="AA14" s="19"/>
      <c r="AB14" s="19"/>
      <c r="AD14" s="61" t="s">
        <v>920</v>
      </c>
      <c r="AE14" s="61" t="s">
        <v>909</v>
      </c>
      <c r="AF14" s="61" t="s">
        <v>924</v>
      </c>
    </row>
    <row r="15" spans="1:32" s="31" customFormat="1" ht="15" customHeight="1">
      <c r="A15" s="101" t="s">
        <v>13</v>
      </c>
      <c r="B15" s="81" t="s">
        <v>233</v>
      </c>
      <c r="C15" s="85" t="s">
        <v>27</v>
      </c>
      <c r="D15" s="81" t="s">
        <v>255</v>
      </c>
      <c r="E15" s="81" t="s">
        <v>450</v>
      </c>
      <c r="F15" s="19" t="s">
        <v>636</v>
      </c>
      <c r="G15" s="82" t="s">
        <v>645</v>
      </c>
      <c r="H15" s="19" t="s">
        <v>668</v>
      </c>
      <c r="I15" s="19" t="s">
        <v>661</v>
      </c>
      <c r="J15" s="127">
        <v>43921</v>
      </c>
      <c r="K15" s="19" t="s">
        <v>952</v>
      </c>
      <c r="L15" s="19" t="s">
        <v>942</v>
      </c>
      <c r="M15" s="19">
        <v>64</v>
      </c>
      <c r="N15" s="131">
        <v>43960</v>
      </c>
      <c r="O15" s="128" t="s">
        <v>1086</v>
      </c>
      <c r="P15" s="19" t="s">
        <v>872</v>
      </c>
      <c r="Q15" s="19" t="s">
        <v>871</v>
      </c>
      <c r="R15" s="19" t="s">
        <v>872</v>
      </c>
      <c r="S15" s="19" t="s">
        <v>872</v>
      </c>
      <c r="T15" s="19" t="s">
        <v>1134</v>
      </c>
      <c r="U15" s="19" t="s">
        <v>1088</v>
      </c>
      <c r="V15" s="19" t="s">
        <v>871</v>
      </c>
      <c r="W15" s="19" t="s">
        <v>901</v>
      </c>
      <c r="X15" s="83" t="s">
        <v>1003</v>
      </c>
      <c r="Y15" s="19"/>
      <c r="Z15" s="129"/>
      <c r="AA15" s="19"/>
      <c r="AB15" s="19"/>
    </row>
    <row r="16" spans="1:32" s="31" customFormat="1" ht="15" customHeight="1">
      <c r="A16" s="101" t="s">
        <v>13</v>
      </c>
      <c r="B16" s="81" t="s">
        <v>233</v>
      </c>
      <c r="C16" s="85" t="s">
        <v>30</v>
      </c>
      <c r="D16" s="81" t="s">
        <v>257</v>
      </c>
      <c r="E16" s="81" t="s">
        <v>453</v>
      </c>
      <c r="F16" s="81" t="s">
        <v>627</v>
      </c>
      <c r="G16" s="81" t="s">
        <v>642</v>
      </c>
      <c r="H16" s="19" t="s">
        <v>668</v>
      </c>
      <c r="I16" s="19">
        <v>3</v>
      </c>
      <c r="J16" s="127">
        <v>43921</v>
      </c>
      <c r="K16" s="62" t="s">
        <v>952</v>
      </c>
      <c r="L16" s="62" t="s">
        <v>942</v>
      </c>
      <c r="M16" s="62">
        <v>11</v>
      </c>
      <c r="N16" s="131">
        <v>43960</v>
      </c>
      <c r="O16" s="26" t="s">
        <v>1136</v>
      </c>
      <c r="P16" s="19" t="s">
        <v>871</v>
      </c>
      <c r="Q16" s="19" t="s">
        <v>872</v>
      </c>
      <c r="R16" s="19" t="s">
        <v>872</v>
      </c>
      <c r="S16" s="19" t="s">
        <v>872</v>
      </c>
      <c r="T16" s="19" t="s">
        <v>1134</v>
      </c>
      <c r="U16" s="19"/>
      <c r="V16" s="19"/>
      <c r="W16" s="19"/>
      <c r="X16" s="19"/>
      <c r="Y16" s="19"/>
      <c r="Z16" s="129"/>
      <c r="AA16" s="19"/>
      <c r="AB16" s="19"/>
    </row>
    <row r="17" spans="1:28" s="31" customFormat="1" ht="15" customHeight="1">
      <c r="A17" s="101" t="s">
        <v>13</v>
      </c>
      <c r="B17" s="81" t="s">
        <v>233</v>
      </c>
      <c r="C17" s="85" t="s">
        <v>31</v>
      </c>
      <c r="D17" s="81" t="s">
        <v>258</v>
      </c>
      <c r="E17" s="81" t="s">
        <v>454</v>
      </c>
      <c r="F17" s="81" t="s">
        <v>630</v>
      </c>
      <c r="G17" s="81" t="s">
        <v>643</v>
      </c>
      <c r="H17" s="19" t="s">
        <v>668</v>
      </c>
      <c r="I17" s="19">
        <v>100</v>
      </c>
      <c r="J17" s="127">
        <v>43921</v>
      </c>
      <c r="K17" s="62" t="s">
        <v>952</v>
      </c>
      <c r="L17" s="62" t="s">
        <v>942</v>
      </c>
      <c r="M17" s="62">
        <v>11</v>
      </c>
      <c r="N17" s="131">
        <v>43960</v>
      </c>
      <c r="O17" s="26" t="s">
        <v>1136</v>
      </c>
      <c r="P17" s="19" t="s">
        <v>871</v>
      </c>
      <c r="Q17" s="19" t="s">
        <v>872</v>
      </c>
      <c r="R17" s="19" t="s">
        <v>872</v>
      </c>
      <c r="S17" s="19" t="s">
        <v>872</v>
      </c>
      <c r="T17" s="19" t="s">
        <v>1134</v>
      </c>
      <c r="U17" s="19" t="s">
        <v>977</v>
      </c>
      <c r="V17" s="19"/>
      <c r="W17" s="19"/>
      <c r="X17" s="19"/>
      <c r="Y17" s="19"/>
      <c r="Z17" s="129"/>
      <c r="AA17" s="19"/>
      <c r="AB17" s="19"/>
    </row>
    <row r="18" spans="1:28" s="31" customFormat="1" ht="15" customHeight="1">
      <c r="A18" s="101" t="s">
        <v>13</v>
      </c>
      <c r="B18" s="81" t="s">
        <v>234</v>
      </c>
      <c r="C18" s="85" t="s">
        <v>32</v>
      </c>
      <c r="D18" s="81" t="s">
        <v>259</v>
      </c>
      <c r="E18" s="81" t="s">
        <v>455</v>
      </c>
      <c r="F18" s="19" t="s">
        <v>636</v>
      </c>
      <c r="G18" s="82" t="s">
        <v>645</v>
      </c>
      <c r="H18" s="19" t="s">
        <v>668</v>
      </c>
      <c r="I18" s="19"/>
      <c r="J18" s="127">
        <v>43921</v>
      </c>
      <c r="K18" s="19"/>
      <c r="L18" s="19"/>
      <c r="M18" s="19"/>
      <c r="N18" s="19"/>
      <c r="O18" s="19"/>
      <c r="P18" s="19" t="s">
        <v>872</v>
      </c>
      <c r="Q18" s="19" t="s">
        <v>872</v>
      </c>
      <c r="R18" s="19" t="s">
        <v>872</v>
      </c>
      <c r="S18" s="19" t="s">
        <v>872</v>
      </c>
      <c r="T18" s="19"/>
      <c r="U18" s="19"/>
      <c r="V18" s="19"/>
      <c r="W18" s="19"/>
      <c r="X18" s="19"/>
      <c r="Y18" s="19"/>
      <c r="Z18" s="129"/>
      <c r="AA18" s="19"/>
      <c r="AB18" s="19"/>
    </row>
    <row r="19" spans="1:28" s="31" customFormat="1" ht="15" customHeight="1">
      <c r="A19" s="101" t="s">
        <v>13</v>
      </c>
      <c r="B19" s="81" t="s">
        <v>235</v>
      </c>
      <c r="C19" s="85" t="s">
        <v>51</v>
      </c>
      <c r="D19" s="81" t="s">
        <v>274</v>
      </c>
      <c r="E19" s="81" t="s">
        <v>472</v>
      </c>
      <c r="F19" s="19" t="s">
        <v>636</v>
      </c>
      <c r="G19" s="82" t="s">
        <v>645</v>
      </c>
      <c r="H19" s="19" t="s">
        <v>668</v>
      </c>
      <c r="I19" s="19" t="s">
        <v>661</v>
      </c>
      <c r="J19" s="127">
        <v>43921</v>
      </c>
      <c r="K19" s="19" t="s">
        <v>952</v>
      </c>
      <c r="L19" s="19" t="s">
        <v>942</v>
      </c>
      <c r="M19" s="19">
        <v>66</v>
      </c>
      <c r="N19" s="131">
        <v>43960</v>
      </c>
      <c r="O19" s="128" t="s">
        <v>1092</v>
      </c>
      <c r="P19" s="19" t="s">
        <v>872</v>
      </c>
      <c r="Q19" s="19" t="s">
        <v>871</v>
      </c>
      <c r="R19" s="19" t="s">
        <v>872</v>
      </c>
      <c r="S19" s="19" t="s">
        <v>872</v>
      </c>
      <c r="T19" s="19" t="s">
        <v>1134</v>
      </c>
      <c r="U19" s="19"/>
      <c r="V19" s="19" t="s">
        <v>871</v>
      </c>
      <c r="W19" s="19" t="s">
        <v>901</v>
      </c>
      <c r="X19" s="83" t="s">
        <v>1005</v>
      </c>
      <c r="Y19" s="19"/>
      <c r="Z19" s="129"/>
      <c r="AA19" s="19"/>
      <c r="AB19" s="19"/>
    </row>
    <row r="20" spans="1:28" s="31" customFormat="1" ht="15" customHeight="1">
      <c r="A20" s="101" t="s">
        <v>13</v>
      </c>
      <c r="B20" s="81" t="s">
        <v>235</v>
      </c>
      <c r="C20" s="85" t="s">
        <v>52</v>
      </c>
      <c r="D20" s="81" t="s">
        <v>275</v>
      </c>
      <c r="E20" s="81" t="s">
        <v>473</v>
      </c>
      <c r="F20" s="19" t="s">
        <v>636</v>
      </c>
      <c r="G20" s="82" t="s">
        <v>645</v>
      </c>
      <c r="H20" s="19" t="s">
        <v>668</v>
      </c>
      <c r="I20" s="19"/>
      <c r="J20" s="127">
        <v>43921</v>
      </c>
      <c r="K20" s="19"/>
      <c r="L20" s="19"/>
      <c r="M20" s="19"/>
      <c r="N20" s="19"/>
      <c r="O20" s="19"/>
      <c r="P20" s="19" t="s">
        <v>872</v>
      </c>
      <c r="Q20" s="19" t="s">
        <v>872</v>
      </c>
      <c r="R20" s="19" t="s">
        <v>872</v>
      </c>
      <c r="S20" s="19" t="s">
        <v>872</v>
      </c>
      <c r="T20" s="19"/>
      <c r="U20" s="19"/>
      <c r="V20" s="19"/>
      <c r="W20" s="19"/>
      <c r="X20" s="19"/>
      <c r="Y20" s="19"/>
      <c r="Z20" s="129"/>
      <c r="AA20" s="19"/>
      <c r="AB20" s="19"/>
    </row>
    <row r="21" spans="1:28" s="31" customFormat="1" ht="15" customHeight="1">
      <c r="A21" s="101" t="s">
        <v>13</v>
      </c>
      <c r="B21" s="81" t="s">
        <v>235</v>
      </c>
      <c r="C21" s="85" t="s">
        <v>53</v>
      </c>
      <c r="D21" s="81" t="s">
        <v>276</v>
      </c>
      <c r="E21" s="81" t="s">
        <v>474</v>
      </c>
      <c r="F21" s="19" t="s">
        <v>636</v>
      </c>
      <c r="G21" s="82" t="s">
        <v>645</v>
      </c>
      <c r="H21" s="19" t="s">
        <v>668</v>
      </c>
      <c r="I21" s="19"/>
      <c r="J21" s="127">
        <v>43921</v>
      </c>
      <c r="K21" s="19"/>
      <c r="L21" s="19"/>
      <c r="M21" s="19"/>
      <c r="N21" s="19"/>
      <c r="O21" s="19"/>
      <c r="P21" s="19" t="s">
        <v>872</v>
      </c>
      <c r="Q21" s="19" t="s">
        <v>872</v>
      </c>
      <c r="R21" s="19" t="s">
        <v>872</v>
      </c>
      <c r="S21" s="19" t="s">
        <v>872</v>
      </c>
      <c r="T21" s="19"/>
      <c r="U21" s="19"/>
      <c r="V21" s="19"/>
      <c r="W21" s="19"/>
      <c r="X21" s="19"/>
      <c r="Y21" s="19"/>
      <c r="Z21" s="129"/>
      <c r="AA21" s="19"/>
      <c r="AB21" s="19"/>
    </row>
    <row r="22" spans="1:28" s="31" customFormat="1" ht="15" customHeight="1">
      <c r="A22" s="101" t="s">
        <v>13</v>
      </c>
      <c r="B22" s="81" t="s">
        <v>236</v>
      </c>
      <c r="C22" s="85" t="s">
        <v>60</v>
      </c>
      <c r="D22" s="81" t="s">
        <v>281</v>
      </c>
      <c r="E22" s="81" t="s">
        <v>481</v>
      </c>
      <c r="F22" s="19" t="s">
        <v>636</v>
      </c>
      <c r="G22" s="82" t="s">
        <v>645</v>
      </c>
      <c r="H22" s="19" t="s">
        <v>668</v>
      </c>
      <c r="I22" s="19" t="s">
        <v>661</v>
      </c>
      <c r="J22" s="127">
        <v>43921</v>
      </c>
      <c r="K22" s="19" t="s">
        <v>952</v>
      </c>
      <c r="L22" s="19" t="s">
        <v>942</v>
      </c>
      <c r="M22" s="19">
        <v>59</v>
      </c>
      <c r="N22" s="131">
        <v>43960</v>
      </c>
      <c r="O22" s="128" t="s">
        <v>1094</v>
      </c>
      <c r="P22" s="19" t="s">
        <v>872</v>
      </c>
      <c r="Q22" s="19" t="s">
        <v>871</v>
      </c>
      <c r="R22" s="19" t="s">
        <v>872</v>
      </c>
      <c r="S22" s="19" t="s">
        <v>872</v>
      </c>
      <c r="T22" s="19" t="s">
        <v>1134</v>
      </c>
      <c r="U22" s="19"/>
      <c r="V22" s="19" t="s">
        <v>871</v>
      </c>
      <c r="W22" s="19" t="s">
        <v>903</v>
      </c>
      <c r="X22" s="83" t="s">
        <v>1015</v>
      </c>
      <c r="Y22" s="19"/>
      <c r="Z22" s="129"/>
      <c r="AA22" s="19"/>
      <c r="AB22" s="19"/>
    </row>
    <row r="23" spans="1:28" s="31" customFormat="1" ht="15" customHeight="1">
      <c r="A23" s="101" t="s">
        <v>13</v>
      </c>
      <c r="B23" s="81" t="s">
        <v>236</v>
      </c>
      <c r="C23" s="85" t="s">
        <v>61</v>
      </c>
      <c r="D23" s="81" t="s">
        <v>282</v>
      </c>
      <c r="E23" s="81" t="s">
        <v>482</v>
      </c>
      <c r="F23" s="19" t="s">
        <v>636</v>
      </c>
      <c r="G23" s="82" t="s">
        <v>645</v>
      </c>
      <c r="H23" s="19" t="s">
        <v>668</v>
      </c>
      <c r="I23" s="19" t="s">
        <v>661</v>
      </c>
      <c r="J23" s="127">
        <v>43921</v>
      </c>
      <c r="K23" s="19" t="s">
        <v>952</v>
      </c>
      <c r="L23" s="19" t="s">
        <v>942</v>
      </c>
      <c r="M23" s="19">
        <v>56</v>
      </c>
      <c r="N23" s="131">
        <v>43960</v>
      </c>
      <c r="O23" s="26" t="s">
        <v>956</v>
      </c>
      <c r="P23" s="19" t="s">
        <v>872</v>
      </c>
      <c r="Q23" s="19" t="s">
        <v>871</v>
      </c>
      <c r="R23" s="19" t="s">
        <v>872</v>
      </c>
      <c r="S23" s="19" t="s">
        <v>872</v>
      </c>
      <c r="T23" s="19" t="s">
        <v>1134</v>
      </c>
      <c r="U23" s="19"/>
      <c r="V23" s="19"/>
      <c r="W23" s="19"/>
      <c r="X23" s="19"/>
      <c r="Y23" s="19"/>
      <c r="Z23" s="129"/>
      <c r="AA23" s="19"/>
      <c r="AB23" s="19"/>
    </row>
    <row r="24" spans="1:28" s="31" customFormat="1" ht="15" customHeight="1">
      <c r="A24" s="101" t="s">
        <v>13</v>
      </c>
      <c r="B24" s="81" t="s">
        <v>236</v>
      </c>
      <c r="C24" s="85" t="s">
        <v>62</v>
      </c>
      <c r="D24" s="81" t="s">
        <v>283</v>
      </c>
      <c r="E24" s="81" t="s">
        <v>483</v>
      </c>
      <c r="F24" s="19" t="s">
        <v>636</v>
      </c>
      <c r="G24" s="82" t="s">
        <v>645</v>
      </c>
      <c r="H24" s="19" t="s">
        <v>668</v>
      </c>
      <c r="I24" s="19" t="s">
        <v>662</v>
      </c>
      <c r="J24" s="127">
        <v>43921</v>
      </c>
      <c r="K24" s="62" t="s">
        <v>952</v>
      </c>
      <c r="L24" s="62" t="s">
        <v>942</v>
      </c>
      <c r="M24" s="62">
        <v>11</v>
      </c>
      <c r="N24" s="131">
        <v>43960</v>
      </c>
      <c r="O24" s="26" t="s">
        <v>1136</v>
      </c>
      <c r="P24" s="19" t="s">
        <v>871</v>
      </c>
      <c r="Q24" s="19" t="s">
        <v>872</v>
      </c>
      <c r="R24" s="19" t="s">
        <v>872</v>
      </c>
      <c r="S24" s="19" t="s">
        <v>872</v>
      </c>
      <c r="T24" s="19" t="s">
        <v>1134</v>
      </c>
      <c r="U24" s="19" t="s">
        <v>964</v>
      </c>
      <c r="V24" s="19"/>
      <c r="W24" s="19"/>
      <c r="X24" s="19"/>
      <c r="Y24" s="19"/>
      <c r="Z24" s="129"/>
      <c r="AA24" s="19"/>
      <c r="AB24" s="19"/>
    </row>
    <row r="25" spans="1:28" s="31" customFormat="1" ht="15" customHeight="1">
      <c r="A25" s="101" t="s">
        <v>13</v>
      </c>
      <c r="B25" s="81" t="s">
        <v>236</v>
      </c>
      <c r="C25" s="85" t="s">
        <v>63</v>
      </c>
      <c r="D25" s="81" t="s">
        <v>284</v>
      </c>
      <c r="E25" s="81" t="s">
        <v>484</v>
      </c>
      <c r="F25" s="19" t="s">
        <v>636</v>
      </c>
      <c r="G25" s="82" t="s">
        <v>645</v>
      </c>
      <c r="H25" s="19" t="s">
        <v>668</v>
      </c>
      <c r="I25" s="19"/>
      <c r="J25" s="127">
        <v>43921</v>
      </c>
      <c r="K25" s="19"/>
      <c r="L25" s="19"/>
      <c r="M25" s="19"/>
      <c r="N25" s="19"/>
      <c r="O25" s="19"/>
      <c r="P25" s="19" t="s">
        <v>872</v>
      </c>
      <c r="Q25" s="19" t="s">
        <v>872</v>
      </c>
      <c r="R25" s="19" t="s">
        <v>872</v>
      </c>
      <c r="S25" s="19" t="s">
        <v>872</v>
      </c>
      <c r="T25" s="19"/>
      <c r="U25" s="19"/>
      <c r="V25" s="19"/>
      <c r="W25" s="19"/>
      <c r="X25" s="19"/>
      <c r="Y25" s="19"/>
      <c r="Z25" s="129"/>
      <c r="AA25" s="19"/>
      <c r="AB25" s="19"/>
    </row>
    <row r="26" spans="1:28" s="31" customFormat="1" ht="15" customHeight="1">
      <c r="A26" s="101" t="s">
        <v>13</v>
      </c>
      <c r="B26" s="81" t="s">
        <v>236</v>
      </c>
      <c r="C26" s="85" t="s">
        <v>80</v>
      </c>
      <c r="D26" s="81" t="s">
        <v>296</v>
      </c>
      <c r="E26" s="81" t="s">
        <v>498</v>
      </c>
      <c r="F26" s="81" t="s">
        <v>630</v>
      </c>
      <c r="G26" s="81" t="s">
        <v>632</v>
      </c>
      <c r="H26" s="19" t="s">
        <v>668</v>
      </c>
      <c r="I26" s="189">
        <v>2.1000000000000001E-2</v>
      </c>
      <c r="J26" s="167">
        <v>43921</v>
      </c>
      <c r="K26" s="168" t="s">
        <v>952</v>
      </c>
      <c r="L26" s="168" t="s">
        <v>942</v>
      </c>
      <c r="M26" s="121" t="s">
        <v>1149</v>
      </c>
      <c r="N26" s="169">
        <v>43960</v>
      </c>
      <c r="O26" s="170" t="s">
        <v>1136</v>
      </c>
      <c r="P26" s="121" t="s">
        <v>871</v>
      </c>
      <c r="Q26" s="121" t="s">
        <v>871</v>
      </c>
      <c r="R26" s="121" t="s">
        <v>872</v>
      </c>
      <c r="S26" s="121" t="s">
        <v>872</v>
      </c>
      <c r="T26" s="121" t="s">
        <v>1134</v>
      </c>
      <c r="U26" s="121">
        <f>1388037/6472765203*100</f>
        <v>2.1444266190231525E-2</v>
      </c>
      <c r="V26" s="121" t="s">
        <v>871</v>
      </c>
      <c r="W26" s="121" t="s">
        <v>905</v>
      </c>
      <c r="X26" s="121" t="s">
        <v>1033</v>
      </c>
      <c r="Y26" s="19"/>
      <c r="Z26" s="129"/>
      <c r="AA26" s="19"/>
      <c r="AB26" s="19"/>
    </row>
    <row r="27" spans="1:28" s="31" customFormat="1" ht="15" customHeight="1">
      <c r="A27" s="101" t="s">
        <v>13</v>
      </c>
      <c r="B27" s="81" t="s">
        <v>236</v>
      </c>
      <c r="C27" s="85" t="s">
        <v>81</v>
      </c>
      <c r="D27" s="81" t="s">
        <v>297</v>
      </c>
      <c r="E27" s="81" t="s">
        <v>297</v>
      </c>
      <c r="F27" s="81" t="s">
        <v>627</v>
      </c>
      <c r="G27" s="81" t="s">
        <v>629</v>
      </c>
      <c r="H27" s="19" t="s">
        <v>668</v>
      </c>
      <c r="I27" s="19"/>
      <c r="J27" s="127">
        <v>43921</v>
      </c>
      <c r="K27" s="19"/>
      <c r="L27" s="19"/>
      <c r="M27" s="19"/>
      <c r="N27" s="19"/>
      <c r="O27" s="19"/>
      <c r="P27" s="19" t="s">
        <v>872</v>
      </c>
      <c r="Q27" s="19" t="s">
        <v>872</v>
      </c>
      <c r="R27" s="19" t="s">
        <v>872</v>
      </c>
      <c r="S27" s="19" t="s">
        <v>872</v>
      </c>
      <c r="T27" s="19"/>
      <c r="U27" s="19"/>
      <c r="V27" s="19"/>
      <c r="W27" s="19"/>
      <c r="X27" s="19"/>
      <c r="Y27" s="19"/>
      <c r="Z27" s="129"/>
      <c r="AA27" s="19"/>
      <c r="AB27" s="19"/>
    </row>
    <row r="28" spans="1:28" s="31" customFormat="1" ht="15" customHeight="1">
      <c r="A28" s="101" t="s">
        <v>13</v>
      </c>
      <c r="B28" s="81" t="s">
        <v>236</v>
      </c>
      <c r="C28" s="85" t="s">
        <v>82</v>
      </c>
      <c r="D28" s="81" t="s">
        <v>298</v>
      </c>
      <c r="E28" s="81" t="s">
        <v>499</v>
      </c>
      <c r="F28" s="81" t="s">
        <v>630</v>
      </c>
      <c r="G28" s="81" t="s">
        <v>631</v>
      </c>
      <c r="H28" s="19" t="s">
        <v>668</v>
      </c>
      <c r="I28" s="19">
        <v>0</v>
      </c>
      <c r="J28" s="127">
        <v>43921</v>
      </c>
      <c r="K28" s="62" t="s">
        <v>952</v>
      </c>
      <c r="L28" s="62" t="s">
        <v>942</v>
      </c>
      <c r="M28" s="19">
        <v>106</v>
      </c>
      <c r="N28" s="131">
        <v>43960</v>
      </c>
      <c r="O28" s="26" t="s">
        <v>1136</v>
      </c>
      <c r="P28" s="19" t="s">
        <v>871</v>
      </c>
      <c r="Q28" s="19" t="s">
        <v>872</v>
      </c>
      <c r="R28" s="19" t="s">
        <v>872</v>
      </c>
      <c r="S28" s="19" t="s">
        <v>872</v>
      </c>
      <c r="T28" s="19" t="s">
        <v>1134</v>
      </c>
      <c r="U28" s="19"/>
      <c r="V28" s="19" t="s">
        <v>871</v>
      </c>
      <c r="W28" s="19" t="s">
        <v>905</v>
      </c>
      <c r="X28" s="19" t="s">
        <v>1033</v>
      </c>
      <c r="Y28" s="19"/>
      <c r="Z28" s="129"/>
      <c r="AA28" s="19"/>
      <c r="AB28" s="19"/>
    </row>
    <row r="29" spans="1:28" s="31" customFormat="1" ht="15" customHeight="1">
      <c r="A29" s="102" t="s">
        <v>13</v>
      </c>
      <c r="B29" s="103" t="s">
        <v>236</v>
      </c>
      <c r="C29" s="104" t="s">
        <v>90</v>
      </c>
      <c r="D29" s="103" t="s">
        <v>302</v>
      </c>
      <c r="E29" s="103" t="s">
        <v>506</v>
      </c>
      <c r="F29" s="103" t="s">
        <v>627</v>
      </c>
      <c r="G29" s="103" t="s">
        <v>639</v>
      </c>
      <c r="H29" s="121" t="s">
        <v>668</v>
      </c>
      <c r="I29" s="190">
        <v>6472765203</v>
      </c>
      <c r="J29" s="167">
        <v>43921</v>
      </c>
      <c r="K29" s="121" t="s">
        <v>952</v>
      </c>
      <c r="L29" s="168" t="s">
        <v>942</v>
      </c>
      <c r="M29" s="121">
        <v>81</v>
      </c>
      <c r="N29" s="169">
        <v>43960</v>
      </c>
      <c r="O29" s="187" t="s">
        <v>1136</v>
      </c>
      <c r="P29" s="121" t="s">
        <v>871</v>
      </c>
      <c r="Q29" s="121" t="s">
        <v>872</v>
      </c>
      <c r="R29" s="121" t="s">
        <v>872</v>
      </c>
      <c r="S29" s="121" t="s">
        <v>872</v>
      </c>
      <c r="T29" s="121" t="s">
        <v>1134</v>
      </c>
      <c r="U29" s="121"/>
      <c r="V29" s="121" t="s">
        <v>871</v>
      </c>
      <c r="W29" s="121" t="s">
        <v>903</v>
      </c>
      <c r="X29" s="188" t="s">
        <v>1031</v>
      </c>
      <c r="Y29" s="19"/>
      <c r="Z29" s="129"/>
      <c r="AA29" s="19"/>
      <c r="AB29" s="19"/>
    </row>
    <row r="30" spans="1:28" s="31" customFormat="1" ht="15" customHeight="1">
      <c r="A30" s="101" t="s">
        <v>13</v>
      </c>
      <c r="B30" s="81" t="s">
        <v>237</v>
      </c>
      <c r="C30" s="85" t="s">
        <v>92</v>
      </c>
      <c r="D30" s="81" t="s">
        <v>303</v>
      </c>
      <c r="E30" s="81" t="s">
        <v>508</v>
      </c>
      <c r="F30" s="19" t="s">
        <v>636</v>
      </c>
      <c r="G30" s="82" t="s">
        <v>645</v>
      </c>
      <c r="H30" s="19" t="s">
        <v>668</v>
      </c>
      <c r="I30" s="19" t="s">
        <v>661</v>
      </c>
      <c r="J30" s="127">
        <v>43921</v>
      </c>
      <c r="K30" s="19" t="s">
        <v>952</v>
      </c>
      <c r="L30" s="19" t="s">
        <v>942</v>
      </c>
      <c r="M30" s="19">
        <v>66</v>
      </c>
      <c r="N30" s="131">
        <v>43960</v>
      </c>
      <c r="O30" s="128" t="s">
        <v>1096</v>
      </c>
      <c r="P30" s="19" t="s">
        <v>872</v>
      </c>
      <c r="Q30" s="19" t="s">
        <v>871</v>
      </c>
      <c r="R30" s="19" t="s">
        <v>872</v>
      </c>
      <c r="S30" s="19" t="s">
        <v>872</v>
      </c>
      <c r="T30" s="19" t="s">
        <v>1134</v>
      </c>
      <c r="U30" s="19"/>
      <c r="V30" s="19" t="s">
        <v>871</v>
      </c>
      <c r="W30" s="19" t="s">
        <v>903</v>
      </c>
      <c r="X30" s="83" t="s">
        <v>1006</v>
      </c>
      <c r="Y30" s="19"/>
      <c r="Z30" s="129"/>
      <c r="AA30" s="19"/>
      <c r="AB30" s="19"/>
    </row>
    <row r="31" spans="1:28" s="31" customFormat="1" ht="15" customHeight="1">
      <c r="A31" s="101" t="s">
        <v>13</v>
      </c>
      <c r="B31" s="81" t="s">
        <v>237</v>
      </c>
      <c r="C31" s="85" t="s">
        <v>93</v>
      </c>
      <c r="D31" s="81" t="s">
        <v>304</v>
      </c>
      <c r="E31" s="81" t="s">
        <v>509</v>
      </c>
      <c r="F31" s="19" t="s">
        <v>636</v>
      </c>
      <c r="G31" s="82" t="s">
        <v>645</v>
      </c>
      <c r="H31" s="19" t="s">
        <v>668</v>
      </c>
      <c r="I31" s="19" t="s">
        <v>661</v>
      </c>
      <c r="J31" s="127">
        <v>43921</v>
      </c>
      <c r="K31" s="19" t="s">
        <v>952</v>
      </c>
      <c r="L31" s="19" t="s">
        <v>942</v>
      </c>
      <c r="M31" s="62">
        <v>61</v>
      </c>
      <c r="N31" s="131">
        <v>43960</v>
      </c>
      <c r="O31" s="128" t="s">
        <v>1067</v>
      </c>
      <c r="P31" s="19" t="s">
        <v>872</v>
      </c>
      <c r="Q31" s="19" t="s">
        <v>871</v>
      </c>
      <c r="R31" s="19" t="s">
        <v>872</v>
      </c>
      <c r="S31" s="19" t="s">
        <v>872</v>
      </c>
      <c r="T31" s="19" t="s">
        <v>1134</v>
      </c>
      <c r="U31" s="19"/>
      <c r="V31" s="19" t="s">
        <v>871</v>
      </c>
      <c r="W31" s="19" t="s">
        <v>903</v>
      </c>
      <c r="X31" s="83" t="s">
        <v>1010</v>
      </c>
      <c r="Y31" s="19"/>
      <c r="Z31" s="129"/>
      <c r="AA31" s="19"/>
      <c r="AB31" s="19"/>
    </row>
    <row r="32" spans="1:28" s="31" customFormat="1" ht="15" customHeight="1">
      <c r="A32" s="101" t="s">
        <v>13</v>
      </c>
      <c r="B32" s="81" t="s">
        <v>237</v>
      </c>
      <c r="C32" s="85" t="s">
        <v>94</v>
      </c>
      <c r="D32" s="81" t="s">
        <v>305</v>
      </c>
      <c r="E32" s="81" t="s">
        <v>510</v>
      </c>
      <c r="F32" s="19" t="s">
        <v>636</v>
      </c>
      <c r="G32" s="82" t="s">
        <v>645</v>
      </c>
      <c r="H32" s="19" t="s">
        <v>668</v>
      </c>
      <c r="I32" s="19" t="s">
        <v>661</v>
      </c>
      <c r="J32" s="127">
        <v>43921</v>
      </c>
      <c r="K32" s="62" t="s">
        <v>952</v>
      </c>
      <c r="L32" s="62" t="s">
        <v>942</v>
      </c>
      <c r="M32" s="62" t="s">
        <v>943</v>
      </c>
      <c r="N32" s="131">
        <v>43960</v>
      </c>
      <c r="O32" s="26" t="s">
        <v>1136</v>
      </c>
      <c r="P32" s="19" t="s">
        <v>871</v>
      </c>
      <c r="Q32" s="19" t="s">
        <v>872</v>
      </c>
      <c r="R32" s="19" t="s">
        <v>872</v>
      </c>
      <c r="S32" s="19" t="s">
        <v>872</v>
      </c>
      <c r="T32" s="19" t="s">
        <v>1134</v>
      </c>
      <c r="U32" s="19"/>
      <c r="V32" s="19" t="s">
        <v>871</v>
      </c>
      <c r="W32" s="19" t="s">
        <v>902</v>
      </c>
      <c r="X32" s="19" t="s">
        <v>1011</v>
      </c>
      <c r="Y32" s="19"/>
      <c r="Z32" s="129"/>
      <c r="AA32" s="19"/>
      <c r="AB32" s="19"/>
    </row>
    <row r="33" spans="1:28" s="31" customFormat="1" ht="15" customHeight="1">
      <c r="A33" s="101" t="s">
        <v>13</v>
      </c>
      <c r="B33" s="81" t="s">
        <v>237</v>
      </c>
      <c r="C33" s="85" t="s">
        <v>95</v>
      </c>
      <c r="D33" s="81" t="s">
        <v>306</v>
      </c>
      <c r="E33" s="81" t="s">
        <v>511</v>
      </c>
      <c r="F33" s="19" t="s">
        <v>636</v>
      </c>
      <c r="G33" s="82" t="s">
        <v>645</v>
      </c>
      <c r="H33" s="19" t="s">
        <v>668</v>
      </c>
      <c r="I33" s="19" t="s">
        <v>661</v>
      </c>
      <c r="J33" s="127">
        <v>43921</v>
      </c>
      <c r="K33" s="19" t="s">
        <v>952</v>
      </c>
      <c r="L33" s="19" t="s">
        <v>942</v>
      </c>
      <c r="M33" s="19">
        <v>61</v>
      </c>
      <c r="N33" s="131">
        <v>43960</v>
      </c>
      <c r="O33" s="128" t="s">
        <v>1107</v>
      </c>
      <c r="P33" s="19" t="s">
        <v>872</v>
      </c>
      <c r="Q33" s="19" t="s">
        <v>871</v>
      </c>
      <c r="R33" s="19" t="s">
        <v>872</v>
      </c>
      <c r="S33" s="19" t="s">
        <v>872</v>
      </c>
      <c r="T33" s="19" t="s">
        <v>1134</v>
      </c>
      <c r="U33" s="19" t="s">
        <v>1108</v>
      </c>
      <c r="V33" s="19" t="s">
        <v>871</v>
      </c>
      <c r="W33" s="19" t="s">
        <v>901</v>
      </c>
      <c r="X33" s="83" t="s">
        <v>1028</v>
      </c>
      <c r="Y33" s="19"/>
      <c r="Z33" s="129"/>
      <c r="AA33" s="19"/>
      <c r="AB33" s="19"/>
    </row>
    <row r="34" spans="1:28" s="31" customFormat="1" ht="15" customHeight="1">
      <c r="A34" s="101" t="s">
        <v>13</v>
      </c>
      <c r="B34" s="81" t="s">
        <v>237</v>
      </c>
      <c r="C34" s="85" t="s">
        <v>96</v>
      </c>
      <c r="D34" s="81" t="s">
        <v>307</v>
      </c>
      <c r="E34" s="81" t="s">
        <v>512</v>
      </c>
      <c r="F34" s="19" t="s">
        <v>636</v>
      </c>
      <c r="G34" s="82" t="s">
        <v>645</v>
      </c>
      <c r="H34" s="19" t="s">
        <v>668</v>
      </c>
      <c r="I34" s="19" t="s">
        <v>661</v>
      </c>
      <c r="J34" s="127">
        <v>43921</v>
      </c>
      <c r="K34" s="62" t="s">
        <v>952</v>
      </c>
      <c r="L34" s="62" t="s">
        <v>942</v>
      </c>
      <c r="M34" s="62" t="s">
        <v>943</v>
      </c>
      <c r="N34" s="131">
        <v>43960</v>
      </c>
      <c r="O34" s="26" t="s">
        <v>1136</v>
      </c>
      <c r="P34" s="19" t="s">
        <v>871</v>
      </c>
      <c r="Q34" s="19" t="s">
        <v>872</v>
      </c>
      <c r="R34" s="19" t="s">
        <v>872</v>
      </c>
      <c r="S34" s="19" t="s">
        <v>872</v>
      </c>
      <c r="T34" s="19" t="s">
        <v>1134</v>
      </c>
      <c r="U34" s="19"/>
      <c r="V34" s="19"/>
      <c r="W34" s="19"/>
      <c r="X34" s="19"/>
      <c r="Y34" s="19"/>
      <c r="Z34" s="129"/>
      <c r="AA34" s="19"/>
      <c r="AB34" s="19"/>
    </row>
    <row r="35" spans="1:28" s="31" customFormat="1" ht="15" customHeight="1">
      <c r="A35" s="101" t="s">
        <v>13</v>
      </c>
      <c r="B35" s="81" t="s">
        <v>238</v>
      </c>
      <c r="C35" s="85" t="s">
        <v>1139</v>
      </c>
      <c r="D35" s="81" t="s">
        <v>308</v>
      </c>
      <c r="E35" s="81" t="s">
        <v>513</v>
      </c>
      <c r="F35" s="19" t="s">
        <v>636</v>
      </c>
      <c r="G35" s="82" t="s">
        <v>645</v>
      </c>
      <c r="H35" s="19" t="s">
        <v>668</v>
      </c>
      <c r="I35" s="19" t="s">
        <v>661</v>
      </c>
      <c r="J35" s="127">
        <v>43921</v>
      </c>
      <c r="K35" s="62" t="s">
        <v>952</v>
      </c>
      <c r="L35" s="62" t="s">
        <v>942</v>
      </c>
      <c r="M35" s="62">
        <v>11</v>
      </c>
      <c r="N35" s="131">
        <v>43960</v>
      </c>
      <c r="O35" s="26" t="s">
        <v>1136</v>
      </c>
      <c r="P35" s="19" t="s">
        <v>871</v>
      </c>
      <c r="Q35" s="19" t="s">
        <v>872</v>
      </c>
      <c r="R35" s="19" t="s">
        <v>872</v>
      </c>
      <c r="S35" s="19" t="s">
        <v>872</v>
      </c>
      <c r="T35" s="19" t="s">
        <v>1134</v>
      </c>
      <c r="U35" s="19"/>
      <c r="V35" s="19"/>
      <c r="W35" s="19"/>
      <c r="X35" s="19"/>
      <c r="Y35" s="19"/>
      <c r="Z35" s="129"/>
      <c r="AA35" s="19"/>
      <c r="AB35" s="19"/>
    </row>
    <row r="36" spans="1:28" s="31" customFormat="1" ht="15" customHeight="1">
      <c r="A36" s="101" t="s">
        <v>13</v>
      </c>
      <c r="B36" s="81" t="s">
        <v>238</v>
      </c>
      <c r="C36" s="85" t="s">
        <v>1140</v>
      </c>
      <c r="D36" s="81" t="s">
        <v>309</v>
      </c>
      <c r="E36" s="81" t="s">
        <v>514</v>
      </c>
      <c r="F36" s="19" t="s">
        <v>636</v>
      </c>
      <c r="G36" s="82" t="s">
        <v>645</v>
      </c>
      <c r="H36" s="19" t="s">
        <v>668</v>
      </c>
      <c r="I36" s="19" t="s">
        <v>661</v>
      </c>
      <c r="J36" s="127">
        <v>43921</v>
      </c>
      <c r="K36" s="62" t="s">
        <v>952</v>
      </c>
      <c r="L36" s="62" t="s">
        <v>942</v>
      </c>
      <c r="M36" s="62">
        <v>11</v>
      </c>
      <c r="N36" s="131">
        <v>43960</v>
      </c>
      <c r="O36" s="26" t="s">
        <v>1136</v>
      </c>
      <c r="P36" s="19" t="s">
        <v>871</v>
      </c>
      <c r="Q36" s="19" t="s">
        <v>872</v>
      </c>
      <c r="R36" s="19" t="s">
        <v>872</v>
      </c>
      <c r="S36" s="19" t="s">
        <v>872</v>
      </c>
      <c r="T36" s="19" t="s">
        <v>1134</v>
      </c>
      <c r="U36" s="19"/>
      <c r="V36" s="19"/>
      <c r="W36" s="19"/>
      <c r="X36" s="19"/>
      <c r="Y36" s="19"/>
      <c r="Z36" s="129"/>
      <c r="AA36" s="19"/>
      <c r="AB36" s="19"/>
    </row>
    <row r="37" spans="1:28" s="31" customFormat="1" ht="15" customHeight="1">
      <c r="A37" s="101" t="s">
        <v>13</v>
      </c>
      <c r="B37" s="81" t="s">
        <v>237</v>
      </c>
      <c r="C37" s="85" t="s">
        <v>97</v>
      </c>
      <c r="D37" s="81" t="s">
        <v>310</v>
      </c>
      <c r="E37" s="81" t="s">
        <v>515</v>
      </c>
      <c r="F37" s="19" t="s">
        <v>636</v>
      </c>
      <c r="G37" s="82" t="s">
        <v>645</v>
      </c>
      <c r="H37" s="19" t="s">
        <v>668</v>
      </c>
      <c r="I37" s="19" t="s">
        <v>661</v>
      </c>
      <c r="J37" s="127">
        <v>43921</v>
      </c>
      <c r="K37" s="19" t="s">
        <v>952</v>
      </c>
      <c r="L37" s="19" t="s">
        <v>942</v>
      </c>
      <c r="M37" s="19">
        <v>59</v>
      </c>
      <c r="N37" s="131">
        <v>43960</v>
      </c>
      <c r="O37" s="26" t="s">
        <v>989</v>
      </c>
      <c r="P37" s="19" t="s">
        <v>872</v>
      </c>
      <c r="Q37" s="19" t="s">
        <v>871</v>
      </c>
      <c r="R37" s="19" t="s">
        <v>872</v>
      </c>
      <c r="S37" s="19" t="s">
        <v>872</v>
      </c>
      <c r="T37" s="19" t="s">
        <v>1134</v>
      </c>
      <c r="U37" s="19"/>
      <c r="V37" s="19"/>
      <c r="W37" s="19"/>
      <c r="X37" s="19"/>
      <c r="Y37" s="19"/>
      <c r="Z37" s="129"/>
      <c r="AA37" s="19"/>
      <c r="AB37" s="19"/>
    </row>
    <row r="38" spans="1:28" s="31" customFormat="1" ht="15" customHeight="1">
      <c r="A38" s="101" t="s">
        <v>13</v>
      </c>
      <c r="B38" s="81" t="s">
        <v>237</v>
      </c>
      <c r="C38" s="85" t="s">
        <v>98</v>
      </c>
      <c r="D38" s="81" t="s">
        <v>311</v>
      </c>
      <c r="E38" s="81" t="s">
        <v>516</v>
      </c>
      <c r="F38" s="19" t="s">
        <v>636</v>
      </c>
      <c r="G38" s="82" t="s">
        <v>645</v>
      </c>
      <c r="H38" s="19" t="s">
        <v>668</v>
      </c>
      <c r="I38" s="19" t="s">
        <v>661</v>
      </c>
      <c r="J38" s="127">
        <v>43921</v>
      </c>
      <c r="K38" s="19" t="s">
        <v>952</v>
      </c>
      <c r="L38" s="19" t="s">
        <v>942</v>
      </c>
      <c r="M38" s="19">
        <v>66</v>
      </c>
      <c r="N38" s="131">
        <v>43960</v>
      </c>
      <c r="O38" s="128" t="s">
        <v>1118</v>
      </c>
      <c r="P38" s="19" t="s">
        <v>872</v>
      </c>
      <c r="Q38" s="19" t="s">
        <v>871</v>
      </c>
      <c r="R38" s="19" t="s">
        <v>872</v>
      </c>
      <c r="S38" s="19" t="s">
        <v>872</v>
      </c>
      <c r="T38" s="19" t="s">
        <v>1134</v>
      </c>
      <c r="U38" s="19"/>
      <c r="V38" s="19" t="s">
        <v>871</v>
      </c>
      <c r="W38" s="19" t="s">
        <v>901</v>
      </c>
      <c r="X38" s="83" t="s">
        <v>1004</v>
      </c>
      <c r="Y38" s="19"/>
      <c r="Z38" s="129"/>
      <c r="AA38" s="19"/>
      <c r="AB38" s="19"/>
    </row>
    <row r="39" spans="1:28" s="31" customFormat="1" ht="15" customHeight="1">
      <c r="A39" s="101" t="s">
        <v>13</v>
      </c>
      <c r="B39" s="81" t="s">
        <v>238</v>
      </c>
      <c r="C39" s="85" t="s">
        <v>1141</v>
      </c>
      <c r="D39" s="81" t="s">
        <v>312</v>
      </c>
      <c r="E39" s="81" t="s">
        <v>517</v>
      </c>
      <c r="F39" s="19" t="s">
        <v>636</v>
      </c>
      <c r="G39" s="82" t="s">
        <v>645</v>
      </c>
      <c r="H39" s="19" t="s">
        <v>668</v>
      </c>
      <c r="I39" s="19" t="s">
        <v>661</v>
      </c>
      <c r="J39" s="127">
        <v>43921</v>
      </c>
      <c r="K39" s="62" t="s">
        <v>952</v>
      </c>
      <c r="L39" s="62" t="s">
        <v>942</v>
      </c>
      <c r="M39" s="62">
        <v>11</v>
      </c>
      <c r="N39" s="131">
        <v>43960</v>
      </c>
      <c r="O39" s="26" t="s">
        <v>1136</v>
      </c>
      <c r="P39" s="19" t="s">
        <v>871</v>
      </c>
      <c r="Q39" s="19" t="s">
        <v>872</v>
      </c>
      <c r="R39" s="19" t="s">
        <v>872</v>
      </c>
      <c r="S39" s="19" t="s">
        <v>872</v>
      </c>
      <c r="T39" s="19" t="s">
        <v>1134</v>
      </c>
      <c r="U39" s="19"/>
      <c r="V39" s="19"/>
      <c r="W39" s="19"/>
      <c r="X39" s="19"/>
      <c r="Y39" s="19"/>
      <c r="Z39" s="129"/>
      <c r="AA39" s="19"/>
      <c r="AB39" s="19"/>
    </row>
    <row r="40" spans="1:28" s="31" customFormat="1" ht="15" customHeight="1">
      <c r="A40" s="101" t="s">
        <v>13</v>
      </c>
      <c r="B40" s="81" t="s">
        <v>237</v>
      </c>
      <c r="C40" s="85" t="s">
        <v>109</v>
      </c>
      <c r="D40" s="81" t="s">
        <v>321</v>
      </c>
      <c r="E40" s="81" t="s">
        <v>528</v>
      </c>
      <c r="F40" s="81" t="s">
        <v>627</v>
      </c>
      <c r="G40" s="81" t="s">
        <v>634</v>
      </c>
      <c r="H40" s="19" t="s">
        <v>668</v>
      </c>
      <c r="I40" s="19">
        <v>8</v>
      </c>
      <c r="J40" s="127">
        <v>43921</v>
      </c>
      <c r="K40" s="62" t="s">
        <v>952</v>
      </c>
      <c r="L40" s="62" t="s">
        <v>942</v>
      </c>
      <c r="M40" s="62" t="s">
        <v>943</v>
      </c>
      <c r="N40" s="131">
        <v>43960</v>
      </c>
      <c r="O40" s="26" t="s">
        <v>1136</v>
      </c>
      <c r="P40" s="19" t="s">
        <v>871</v>
      </c>
      <c r="Q40" s="19" t="s">
        <v>872</v>
      </c>
      <c r="R40" s="19" t="s">
        <v>872</v>
      </c>
      <c r="S40" s="19" t="s">
        <v>872</v>
      </c>
      <c r="T40" s="19" t="s">
        <v>1134</v>
      </c>
      <c r="U40" s="19"/>
      <c r="V40" s="19"/>
      <c r="W40" s="19"/>
      <c r="X40" s="19"/>
      <c r="Y40" s="19"/>
      <c r="Z40" s="129"/>
      <c r="AA40" s="19"/>
      <c r="AB40" s="19"/>
    </row>
    <row r="41" spans="1:28" s="31" customFormat="1" ht="15" customHeight="1">
      <c r="A41" s="101" t="s">
        <v>13</v>
      </c>
      <c r="B41" s="81" t="s">
        <v>237</v>
      </c>
      <c r="C41" s="85" t="s">
        <v>110</v>
      </c>
      <c r="D41" s="81" t="s">
        <v>322</v>
      </c>
      <c r="E41" s="81" t="s">
        <v>529</v>
      </c>
      <c r="F41" s="81" t="s">
        <v>630</v>
      </c>
      <c r="G41" s="81" t="s">
        <v>640</v>
      </c>
      <c r="H41" s="19" t="s">
        <v>668</v>
      </c>
      <c r="I41" s="19">
        <v>93.81</v>
      </c>
      <c r="J41" s="127">
        <v>43921</v>
      </c>
      <c r="K41" s="62" t="s">
        <v>952</v>
      </c>
      <c r="L41" s="62" t="s">
        <v>942</v>
      </c>
      <c r="M41" s="62" t="s">
        <v>943</v>
      </c>
      <c r="N41" s="131">
        <v>43960</v>
      </c>
      <c r="O41" s="26" t="s">
        <v>1136</v>
      </c>
      <c r="P41" s="19" t="s">
        <v>871</v>
      </c>
      <c r="Q41" s="19" t="s">
        <v>872</v>
      </c>
      <c r="R41" s="19" t="s">
        <v>872</v>
      </c>
      <c r="S41" s="19" t="s">
        <v>872</v>
      </c>
      <c r="T41" s="19" t="s">
        <v>1134</v>
      </c>
      <c r="U41" s="19" t="s">
        <v>1169</v>
      </c>
      <c r="V41" s="19"/>
      <c r="W41" s="19"/>
      <c r="X41" s="19"/>
      <c r="Y41" s="19"/>
      <c r="Z41" s="129"/>
      <c r="AA41" s="19"/>
      <c r="AB41" s="19"/>
    </row>
    <row r="42" spans="1:28" s="31" customFormat="1" ht="15" customHeight="1">
      <c r="A42" s="101" t="s">
        <v>13</v>
      </c>
      <c r="B42" s="81" t="s">
        <v>238</v>
      </c>
      <c r="C42" s="85" t="s">
        <v>115</v>
      </c>
      <c r="D42" s="81" t="s">
        <v>326</v>
      </c>
      <c r="E42" s="81" t="s">
        <v>532</v>
      </c>
      <c r="F42" s="19" t="s">
        <v>636</v>
      </c>
      <c r="G42" s="82" t="s">
        <v>645</v>
      </c>
      <c r="H42" s="19" t="s">
        <v>668</v>
      </c>
      <c r="I42" s="19" t="s">
        <v>661</v>
      </c>
      <c r="J42" s="127">
        <v>43921</v>
      </c>
      <c r="K42" s="62" t="s">
        <v>952</v>
      </c>
      <c r="L42" s="62" t="s">
        <v>942</v>
      </c>
      <c r="M42" s="62">
        <v>11</v>
      </c>
      <c r="N42" s="131">
        <v>43960</v>
      </c>
      <c r="O42" s="26" t="s">
        <v>1136</v>
      </c>
      <c r="P42" s="19" t="s">
        <v>871</v>
      </c>
      <c r="Q42" s="19" t="s">
        <v>872</v>
      </c>
      <c r="R42" s="19" t="s">
        <v>872</v>
      </c>
      <c r="S42" s="19" t="s">
        <v>872</v>
      </c>
      <c r="T42" s="19" t="s">
        <v>1134</v>
      </c>
      <c r="U42" s="19"/>
      <c r="V42" s="19"/>
      <c r="W42" s="19"/>
      <c r="X42" s="19"/>
      <c r="Y42" s="19"/>
      <c r="Z42" s="129"/>
      <c r="AA42" s="19"/>
      <c r="AB42" s="19"/>
    </row>
    <row r="43" spans="1:28" s="31" customFormat="1" ht="15" customHeight="1">
      <c r="A43" s="101" t="s">
        <v>13</v>
      </c>
      <c r="B43" s="81" t="s">
        <v>238</v>
      </c>
      <c r="C43" s="85" t="s">
        <v>116</v>
      </c>
      <c r="D43" s="81" t="s">
        <v>327</v>
      </c>
      <c r="E43" s="81" t="s">
        <v>533</v>
      </c>
      <c r="F43" s="19" t="s">
        <v>636</v>
      </c>
      <c r="G43" s="82" t="s">
        <v>645</v>
      </c>
      <c r="H43" s="19" t="s">
        <v>668</v>
      </c>
      <c r="I43" s="19" t="s">
        <v>661</v>
      </c>
      <c r="J43" s="127">
        <v>43921</v>
      </c>
      <c r="K43" s="62" t="s">
        <v>952</v>
      </c>
      <c r="L43" s="62" t="s">
        <v>942</v>
      </c>
      <c r="M43" s="62">
        <v>11</v>
      </c>
      <c r="N43" s="131">
        <v>43960</v>
      </c>
      <c r="O43" s="26" t="s">
        <v>1136</v>
      </c>
      <c r="P43" s="19" t="s">
        <v>871</v>
      </c>
      <c r="Q43" s="19" t="s">
        <v>872</v>
      </c>
      <c r="R43" s="19" t="s">
        <v>872</v>
      </c>
      <c r="S43" s="19" t="s">
        <v>872</v>
      </c>
      <c r="T43" s="19" t="s">
        <v>1134</v>
      </c>
      <c r="U43" s="19"/>
      <c r="V43" s="19"/>
      <c r="W43" s="19"/>
      <c r="X43" s="19"/>
      <c r="Y43" s="19"/>
      <c r="Z43" s="129"/>
      <c r="AA43" s="19"/>
      <c r="AB43" s="19"/>
    </row>
    <row r="44" spans="1:28" s="31" customFormat="1" ht="15" customHeight="1">
      <c r="A44" s="101" t="s">
        <v>13</v>
      </c>
      <c r="B44" s="81" t="s">
        <v>238</v>
      </c>
      <c r="C44" s="85" t="s">
        <v>117</v>
      </c>
      <c r="D44" s="81" t="s">
        <v>328</v>
      </c>
      <c r="E44" s="81" t="s">
        <v>534</v>
      </c>
      <c r="F44" s="19" t="s">
        <v>636</v>
      </c>
      <c r="G44" s="82" t="s">
        <v>645</v>
      </c>
      <c r="H44" s="19" t="s">
        <v>668</v>
      </c>
      <c r="I44" s="19" t="s">
        <v>661</v>
      </c>
      <c r="J44" s="127">
        <v>43921</v>
      </c>
      <c r="K44" s="62" t="s">
        <v>952</v>
      </c>
      <c r="L44" s="62" t="s">
        <v>942</v>
      </c>
      <c r="M44" s="62">
        <v>11</v>
      </c>
      <c r="N44" s="131">
        <v>43960</v>
      </c>
      <c r="O44" s="26" t="s">
        <v>1136</v>
      </c>
      <c r="P44" s="19" t="s">
        <v>871</v>
      </c>
      <c r="Q44" s="19" t="s">
        <v>872</v>
      </c>
      <c r="R44" s="19" t="s">
        <v>872</v>
      </c>
      <c r="S44" s="19" t="s">
        <v>872</v>
      </c>
      <c r="T44" s="19" t="s">
        <v>1134</v>
      </c>
      <c r="U44" s="19"/>
      <c r="V44" s="19"/>
      <c r="W44" s="19"/>
      <c r="X44" s="19"/>
      <c r="Y44" s="19"/>
      <c r="Z44" s="129"/>
      <c r="AA44" s="19"/>
      <c r="AB44" s="19"/>
    </row>
    <row r="45" spans="1:28" s="31" customFormat="1" ht="15" customHeight="1">
      <c r="A45" s="101" t="s">
        <v>13</v>
      </c>
      <c r="B45" s="81" t="s">
        <v>238</v>
      </c>
      <c r="C45" s="85" t="s">
        <v>118</v>
      </c>
      <c r="D45" s="81" t="s">
        <v>329</v>
      </c>
      <c r="E45" s="81" t="s">
        <v>535</v>
      </c>
      <c r="F45" s="19" t="s">
        <v>636</v>
      </c>
      <c r="G45" s="82" t="s">
        <v>645</v>
      </c>
      <c r="H45" s="19" t="s">
        <v>668</v>
      </c>
      <c r="I45" s="19" t="s">
        <v>661</v>
      </c>
      <c r="J45" s="127">
        <v>43921</v>
      </c>
      <c r="K45" s="62" t="s">
        <v>952</v>
      </c>
      <c r="L45" s="62" t="s">
        <v>942</v>
      </c>
      <c r="M45" s="62">
        <v>11</v>
      </c>
      <c r="N45" s="131">
        <v>43960</v>
      </c>
      <c r="O45" s="26" t="s">
        <v>1136</v>
      </c>
      <c r="P45" s="19" t="s">
        <v>871</v>
      </c>
      <c r="Q45" s="19" t="s">
        <v>872</v>
      </c>
      <c r="R45" s="19" t="s">
        <v>872</v>
      </c>
      <c r="S45" s="19" t="s">
        <v>872</v>
      </c>
      <c r="T45" s="19" t="s">
        <v>1134</v>
      </c>
      <c r="U45" s="19"/>
      <c r="V45" s="19"/>
      <c r="W45" s="19"/>
      <c r="X45" s="19"/>
      <c r="Y45" s="19"/>
      <c r="Z45" s="129"/>
      <c r="AA45" s="19"/>
      <c r="AB45" s="19"/>
    </row>
    <row r="46" spans="1:28" s="31" customFormat="1" ht="15" customHeight="1">
      <c r="A46" s="101" t="s">
        <v>13</v>
      </c>
      <c r="B46" s="81" t="s">
        <v>238</v>
      </c>
      <c r="C46" s="85" t="s">
        <v>119</v>
      </c>
      <c r="D46" s="81" t="s">
        <v>330</v>
      </c>
      <c r="E46" s="81" t="s">
        <v>536</v>
      </c>
      <c r="F46" s="19" t="s">
        <v>636</v>
      </c>
      <c r="G46" s="82" t="s">
        <v>645</v>
      </c>
      <c r="H46" s="19" t="s">
        <v>668</v>
      </c>
      <c r="I46" s="19" t="s">
        <v>661</v>
      </c>
      <c r="J46" s="127">
        <v>43921</v>
      </c>
      <c r="K46" s="62" t="s">
        <v>952</v>
      </c>
      <c r="L46" s="62" t="s">
        <v>942</v>
      </c>
      <c r="M46" s="62">
        <v>11</v>
      </c>
      <c r="N46" s="131">
        <v>43960</v>
      </c>
      <c r="O46" s="26" t="s">
        <v>1136</v>
      </c>
      <c r="P46" s="19" t="s">
        <v>871</v>
      </c>
      <c r="Q46" s="19" t="s">
        <v>872</v>
      </c>
      <c r="R46" s="19" t="s">
        <v>872</v>
      </c>
      <c r="S46" s="19" t="s">
        <v>872</v>
      </c>
      <c r="T46" s="19" t="s">
        <v>1134</v>
      </c>
      <c r="U46" s="19"/>
      <c r="V46" s="19"/>
      <c r="W46" s="19"/>
      <c r="X46" s="19"/>
      <c r="Y46" s="19"/>
      <c r="Z46" s="129"/>
      <c r="AA46" s="19"/>
      <c r="AB46" s="19"/>
    </row>
    <row r="47" spans="1:28" s="31" customFormat="1" ht="15" customHeight="1">
      <c r="A47" s="101" t="s">
        <v>13</v>
      </c>
      <c r="B47" s="81" t="s">
        <v>238</v>
      </c>
      <c r="C47" s="85" t="s">
        <v>120</v>
      </c>
      <c r="D47" s="81" t="s">
        <v>331</v>
      </c>
      <c r="E47" s="81" t="s">
        <v>537</v>
      </c>
      <c r="F47" s="19" t="s">
        <v>636</v>
      </c>
      <c r="G47" s="82" t="s">
        <v>645</v>
      </c>
      <c r="H47" s="19" t="s">
        <v>668</v>
      </c>
      <c r="I47" s="19" t="s">
        <v>661</v>
      </c>
      <c r="J47" s="127">
        <v>43921</v>
      </c>
      <c r="K47" s="62" t="s">
        <v>952</v>
      </c>
      <c r="L47" s="62" t="s">
        <v>942</v>
      </c>
      <c r="M47" s="62">
        <v>11</v>
      </c>
      <c r="N47" s="131">
        <v>43960</v>
      </c>
      <c r="O47" s="26" t="s">
        <v>1136</v>
      </c>
      <c r="P47" s="19" t="s">
        <v>871</v>
      </c>
      <c r="Q47" s="19" t="s">
        <v>872</v>
      </c>
      <c r="R47" s="19" t="s">
        <v>872</v>
      </c>
      <c r="S47" s="19" t="s">
        <v>872</v>
      </c>
      <c r="T47" s="19" t="s">
        <v>1134</v>
      </c>
      <c r="U47" s="19"/>
      <c r="V47" s="19"/>
      <c r="W47" s="19"/>
      <c r="X47" s="19"/>
      <c r="Y47" s="19"/>
      <c r="Z47" s="129"/>
      <c r="AA47" s="19"/>
      <c r="AB47" s="19"/>
    </row>
    <row r="48" spans="1:28" s="31" customFormat="1" ht="15" customHeight="1">
      <c r="A48" s="101" t="s">
        <v>13</v>
      </c>
      <c r="B48" s="81" t="s">
        <v>238</v>
      </c>
      <c r="C48" s="85" t="s">
        <v>121</v>
      </c>
      <c r="D48" s="81" t="s">
        <v>332</v>
      </c>
      <c r="E48" s="81" t="s">
        <v>538</v>
      </c>
      <c r="F48" s="19" t="s">
        <v>636</v>
      </c>
      <c r="G48" s="82" t="s">
        <v>645</v>
      </c>
      <c r="H48" s="19" t="s">
        <v>668</v>
      </c>
      <c r="I48" s="19" t="s">
        <v>661</v>
      </c>
      <c r="J48" s="127">
        <v>43921</v>
      </c>
      <c r="K48" s="62" t="s">
        <v>952</v>
      </c>
      <c r="L48" s="62" t="s">
        <v>942</v>
      </c>
      <c r="M48" s="62">
        <v>11</v>
      </c>
      <c r="N48" s="131">
        <v>43960</v>
      </c>
      <c r="O48" s="26" t="s">
        <v>1136</v>
      </c>
      <c r="P48" s="19" t="s">
        <v>871</v>
      </c>
      <c r="Q48" s="19" t="s">
        <v>872</v>
      </c>
      <c r="R48" s="19" t="s">
        <v>872</v>
      </c>
      <c r="S48" s="19" t="s">
        <v>872</v>
      </c>
      <c r="T48" s="19" t="s">
        <v>1134</v>
      </c>
      <c r="U48" s="19"/>
      <c r="V48" s="19"/>
      <c r="W48" s="19"/>
      <c r="X48" s="19"/>
      <c r="Y48" s="19"/>
      <c r="Z48" s="129"/>
      <c r="AA48" s="19"/>
      <c r="AB48" s="19"/>
    </row>
    <row r="49" spans="1:28" s="31" customFormat="1" ht="15" customHeight="1">
      <c r="A49" s="101" t="s">
        <v>13</v>
      </c>
      <c r="B49" s="81" t="s">
        <v>238</v>
      </c>
      <c r="C49" s="85" t="s">
        <v>122</v>
      </c>
      <c r="D49" s="81" t="s">
        <v>333</v>
      </c>
      <c r="E49" s="81" t="s">
        <v>539</v>
      </c>
      <c r="F49" s="19" t="s">
        <v>636</v>
      </c>
      <c r="G49" s="82" t="s">
        <v>645</v>
      </c>
      <c r="H49" s="19" t="s">
        <v>668</v>
      </c>
      <c r="I49" s="19" t="s">
        <v>661</v>
      </c>
      <c r="J49" s="127">
        <v>43921</v>
      </c>
      <c r="K49" s="62" t="s">
        <v>952</v>
      </c>
      <c r="L49" s="62" t="s">
        <v>942</v>
      </c>
      <c r="M49" s="62">
        <v>11</v>
      </c>
      <c r="N49" s="131">
        <v>43960</v>
      </c>
      <c r="O49" s="26" t="s">
        <v>1136</v>
      </c>
      <c r="P49" s="19" t="s">
        <v>871</v>
      </c>
      <c r="Q49" s="19" t="s">
        <v>872</v>
      </c>
      <c r="R49" s="19" t="s">
        <v>872</v>
      </c>
      <c r="S49" s="19" t="s">
        <v>872</v>
      </c>
      <c r="T49" s="19" t="s">
        <v>1134</v>
      </c>
      <c r="U49" s="19"/>
      <c r="V49" s="19"/>
      <c r="W49" s="19"/>
      <c r="X49" s="19"/>
      <c r="Y49" s="19"/>
      <c r="Z49" s="129"/>
      <c r="AA49" s="19"/>
      <c r="AB49" s="19"/>
    </row>
    <row r="50" spans="1:28" s="31" customFormat="1" ht="15" customHeight="1">
      <c r="A50" s="101" t="s">
        <v>13</v>
      </c>
      <c r="B50" s="81" t="s">
        <v>238</v>
      </c>
      <c r="C50" s="85" t="s">
        <v>123</v>
      </c>
      <c r="D50" s="81" t="s">
        <v>334</v>
      </c>
      <c r="E50" s="81" t="s">
        <v>540</v>
      </c>
      <c r="F50" s="19" t="s">
        <v>636</v>
      </c>
      <c r="G50" s="82" t="s">
        <v>645</v>
      </c>
      <c r="H50" s="19" t="s">
        <v>668</v>
      </c>
      <c r="I50" s="19" t="s">
        <v>661</v>
      </c>
      <c r="J50" s="127">
        <v>43921</v>
      </c>
      <c r="K50" s="19" t="s">
        <v>952</v>
      </c>
      <c r="L50" s="19" t="s">
        <v>942</v>
      </c>
      <c r="M50" s="19">
        <v>236</v>
      </c>
      <c r="N50" s="131">
        <v>43960</v>
      </c>
      <c r="O50" s="128" t="s">
        <v>1105</v>
      </c>
      <c r="P50" s="19" t="s">
        <v>872</v>
      </c>
      <c r="Q50" s="19" t="s">
        <v>871</v>
      </c>
      <c r="R50" s="19" t="s">
        <v>872</v>
      </c>
      <c r="S50" s="19" t="s">
        <v>872</v>
      </c>
      <c r="T50" s="19" t="s">
        <v>1134</v>
      </c>
      <c r="U50" s="19"/>
      <c r="V50" s="19" t="s">
        <v>871</v>
      </c>
      <c r="W50" s="19" t="s">
        <v>901</v>
      </c>
      <c r="X50" s="83" t="s">
        <v>1039</v>
      </c>
      <c r="Y50" s="19"/>
      <c r="Z50" s="129"/>
      <c r="AA50" s="19"/>
      <c r="AB50" s="19"/>
    </row>
    <row r="51" spans="1:28" s="31" customFormat="1" ht="15" customHeight="1">
      <c r="A51" s="101" t="s">
        <v>13</v>
      </c>
      <c r="B51" s="81" t="s">
        <v>238</v>
      </c>
      <c r="C51" s="85" t="s">
        <v>124</v>
      </c>
      <c r="D51" s="81" t="s">
        <v>335</v>
      </c>
      <c r="E51" s="81" t="s">
        <v>541</v>
      </c>
      <c r="F51" s="19" t="s">
        <v>636</v>
      </c>
      <c r="G51" s="82" t="s">
        <v>645</v>
      </c>
      <c r="H51" s="19" t="s">
        <v>668</v>
      </c>
      <c r="I51" s="19"/>
      <c r="J51" s="127">
        <v>43921</v>
      </c>
      <c r="K51" s="19"/>
      <c r="L51" s="19"/>
      <c r="M51" s="19"/>
      <c r="N51" s="19"/>
      <c r="O51" s="19"/>
      <c r="P51" s="19" t="s">
        <v>872</v>
      </c>
      <c r="Q51" s="19" t="s">
        <v>872</v>
      </c>
      <c r="R51" s="19" t="s">
        <v>872</v>
      </c>
      <c r="S51" s="19" t="s">
        <v>872</v>
      </c>
      <c r="T51" s="19"/>
      <c r="U51" s="19"/>
      <c r="V51" s="19"/>
      <c r="W51" s="19"/>
      <c r="X51" s="19"/>
      <c r="Y51" s="19"/>
      <c r="Z51" s="129"/>
      <c r="AA51" s="19"/>
      <c r="AB51" s="19"/>
    </row>
    <row r="52" spans="1:28" s="31" customFormat="1" ht="15" customHeight="1">
      <c r="A52" s="101" t="s">
        <v>13</v>
      </c>
      <c r="B52" s="81" t="s">
        <v>238</v>
      </c>
      <c r="C52" s="85" t="s">
        <v>128</v>
      </c>
      <c r="D52" s="81" t="s">
        <v>337</v>
      </c>
      <c r="E52" s="81" t="s">
        <v>545</v>
      </c>
      <c r="F52" s="81" t="s">
        <v>627</v>
      </c>
      <c r="G52" s="81" t="s">
        <v>642</v>
      </c>
      <c r="H52" s="19" t="s">
        <v>668</v>
      </c>
      <c r="I52" s="19">
        <v>3</v>
      </c>
      <c r="J52" s="127">
        <v>43921</v>
      </c>
      <c r="K52" s="62" t="s">
        <v>952</v>
      </c>
      <c r="L52" s="62" t="s">
        <v>942</v>
      </c>
      <c r="M52" s="62">
        <v>11</v>
      </c>
      <c r="N52" s="131">
        <v>43960</v>
      </c>
      <c r="O52" s="26" t="s">
        <v>1136</v>
      </c>
      <c r="P52" s="19" t="s">
        <v>871</v>
      </c>
      <c r="Q52" s="19" t="s">
        <v>872</v>
      </c>
      <c r="R52" s="19" t="s">
        <v>872</v>
      </c>
      <c r="S52" s="19" t="s">
        <v>872</v>
      </c>
      <c r="T52" s="19" t="s">
        <v>1134</v>
      </c>
      <c r="U52" s="19"/>
      <c r="V52" s="19"/>
      <c r="W52" s="19"/>
      <c r="X52" s="19"/>
      <c r="Y52" s="19"/>
      <c r="Z52" s="129"/>
      <c r="AA52" s="19"/>
      <c r="AB52" s="19"/>
    </row>
    <row r="53" spans="1:28" s="31" customFormat="1" ht="15" customHeight="1">
      <c r="A53" s="101" t="s">
        <v>13</v>
      </c>
      <c r="B53" s="81" t="s">
        <v>238</v>
      </c>
      <c r="C53" s="85" t="s">
        <v>129</v>
      </c>
      <c r="D53" s="81" t="s">
        <v>338</v>
      </c>
      <c r="E53" s="81" t="s">
        <v>546</v>
      </c>
      <c r="F53" s="81" t="s">
        <v>630</v>
      </c>
      <c r="G53" s="81" t="s">
        <v>643</v>
      </c>
      <c r="H53" s="19" t="s">
        <v>668</v>
      </c>
      <c r="I53" s="19">
        <v>75</v>
      </c>
      <c r="J53" s="127">
        <v>43921</v>
      </c>
      <c r="K53" s="62" t="s">
        <v>952</v>
      </c>
      <c r="L53" s="62" t="s">
        <v>942</v>
      </c>
      <c r="M53" s="62">
        <v>11</v>
      </c>
      <c r="N53" s="131">
        <v>43960</v>
      </c>
      <c r="O53" s="26" t="s">
        <v>1136</v>
      </c>
      <c r="P53" s="19" t="s">
        <v>871</v>
      </c>
      <c r="Q53" s="19" t="s">
        <v>872</v>
      </c>
      <c r="R53" s="19" t="s">
        <v>872</v>
      </c>
      <c r="S53" s="19" t="s">
        <v>872</v>
      </c>
      <c r="T53" s="19" t="s">
        <v>1134</v>
      </c>
      <c r="U53" s="19" t="s">
        <v>978</v>
      </c>
      <c r="V53" s="19"/>
      <c r="W53" s="19"/>
      <c r="X53" s="19"/>
      <c r="Y53" s="19"/>
      <c r="Z53" s="129"/>
      <c r="AA53" s="19"/>
      <c r="AB53" s="19"/>
    </row>
    <row r="54" spans="1:28" s="31" customFormat="1" ht="15" customHeight="1">
      <c r="A54" s="101" t="s">
        <v>13</v>
      </c>
      <c r="B54" s="81" t="s">
        <v>238</v>
      </c>
      <c r="C54" s="85" t="s">
        <v>131</v>
      </c>
      <c r="D54" s="81" t="s">
        <v>340</v>
      </c>
      <c r="E54" s="81" t="s">
        <v>548</v>
      </c>
      <c r="F54" s="81" t="s">
        <v>627</v>
      </c>
      <c r="G54" s="81" t="s">
        <v>642</v>
      </c>
      <c r="H54" s="19" t="s">
        <v>668</v>
      </c>
      <c r="I54" s="19">
        <v>3</v>
      </c>
      <c r="J54" s="127">
        <v>43921</v>
      </c>
      <c r="K54" s="62" t="s">
        <v>952</v>
      </c>
      <c r="L54" s="62" t="s">
        <v>942</v>
      </c>
      <c r="M54" s="62">
        <v>11</v>
      </c>
      <c r="N54" s="131">
        <v>43960</v>
      </c>
      <c r="O54" s="26" t="s">
        <v>1136</v>
      </c>
      <c r="P54" s="19" t="s">
        <v>871</v>
      </c>
      <c r="Q54" s="19" t="s">
        <v>872</v>
      </c>
      <c r="R54" s="19" t="s">
        <v>872</v>
      </c>
      <c r="S54" s="19" t="s">
        <v>872</v>
      </c>
      <c r="T54" s="19" t="s">
        <v>1134</v>
      </c>
      <c r="U54" s="19"/>
      <c r="V54" s="19"/>
      <c r="W54" s="19"/>
      <c r="X54" s="19"/>
      <c r="Y54" s="19"/>
      <c r="Z54" s="129"/>
      <c r="AA54" s="19"/>
      <c r="AB54" s="19"/>
    </row>
    <row r="55" spans="1:28" s="31" customFormat="1" ht="15" customHeight="1">
      <c r="A55" s="101" t="s">
        <v>13</v>
      </c>
      <c r="B55" s="81" t="s">
        <v>238</v>
      </c>
      <c r="C55" s="85" t="s">
        <v>132</v>
      </c>
      <c r="D55" s="81" t="s">
        <v>341</v>
      </c>
      <c r="E55" s="81" t="s">
        <v>549</v>
      </c>
      <c r="F55" s="81" t="s">
        <v>630</v>
      </c>
      <c r="G55" s="81" t="s">
        <v>643</v>
      </c>
      <c r="H55" s="19" t="s">
        <v>668</v>
      </c>
      <c r="I55" s="19">
        <v>75</v>
      </c>
      <c r="J55" s="127">
        <v>43921</v>
      </c>
      <c r="K55" s="62" t="s">
        <v>952</v>
      </c>
      <c r="L55" s="62" t="s">
        <v>942</v>
      </c>
      <c r="M55" s="62">
        <v>11</v>
      </c>
      <c r="N55" s="131">
        <v>43960</v>
      </c>
      <c r="O55" s="26" t="s">
        <v>1136</v>
      </c>
      <c r="P55" s="19" t="s">
        <v>871</v>
      </c>
      <c r="Q55" s="19" t="s">
        <v>872</v>
      </c>
      <c r="R55" s="19" t="s">
        <v>872</v>
      </c>
      <c r="S55" s="19" t="s">
        <v>872</v>
      </c>
      <c r="T55" s="19" t="s">
        <v>1134</v>
      </c>
      <c r="U55" s="19" t="s">
        <v>978</v>
      </c>
      <c r="V55" s="19"/>
      <c r="W55" s="19"/>
      <c r="X55" s="19"/>
      <c r="Y55" s="19"/>
      <c r="Z55" s="129"/>
      <c r="AA55" s="19"/>
      <c r="AB55" s="19"/>
    </row>
    <row r="56" spans="1:28" s="31" customFormat="1" ht="15" customHeight="1">
      <c r="A56" s="101" t="s">
        <v>13</v>
      </c>
      <c r="B56" s="81" t="s">
        <v>229</v>
      </c>
      <c r="C56" s="85" t="s">
        <v>133</v>
      </c>
      <c r="D56" s="81" t="s">
        <v>342</v>
      </c>
      <c r="E56" s="81" t="s">
        <v>550</v>
      </c>
      <c r="F56" s="81" t="s">
        <v>636</v>
      </c>
      <c r="G56" s="82" t="s">
        <v>645</v>
      </c>
      <c r="H56" s="19" t="s">
        <v>668</v>
      </c>
      <c r="I56" s="19" t="s">
        <v>661</v>
      </c>
      <c r="J56" s="127">
        <v>43921</v>
      </c>
      <c r="K56" s="19" t="s">
        <v>952</v>
      </c>
      <c r="L56" s="19" t="s">
        <v>942</v>
      </c>
      <c r="M56" s="19">
        <v>59</v>
      </c>
      <c r="N56" s="131">
        <v>43960</v>
      </c>
      <c r="O56" s="26" t="s">
        <v>962</v>
      </c>
      <c r="P56" s="19" t="s">
        <v>872</v>
      </c>
      <c r="Q56" s="19" t="s">
        <v>871</v>
      </c>
      <c r="R56" s="19" t="s">
        <v>872</v>
      </c>
      <c r="S56" s="19" t="s">
        <v>872</v>
      </c>
      <c r="T56" s="19" t="s">
        <v>1134</v>
      </c>
      <c r="U56" s="19"/>
      <c r="V56" s="19"/>
      <c r="W56" s="19"/>
      <c r="X56" s="19"/>
      <c r="Y56" s="19"/>
      <c r="Z56" s="129"/>
      <c r="AA56" s="19"/>
      <c r="AB56" s="19"/>
    </row>
    <row r="57" spans="1:28" s="31" customFormat="1" ht="15" customHeight="1">
      <c r="A57" s="101" t="s">
        <v>13</v>
      </c>
      <c r="B57" s="81" t="s">
        <v>229</v>
      </c>
      <c r="C57" s="85" t="s">
        <v>134</v>
      </c>
      <c r="D57" s="81" t="s">
        <v>343</v>
      </c>
      <c r="E57" s="81" t="s">
        <v>551</v>
      </c>
      <c r="F57" s="19" t="s">
        <v>636</v>
      </c>
      <c r="G57" s="82" t="s">
        <v>645</v>
      </c>
      <c r="H57" s="19" t="s">
        <v>668</v>
      </c>
      <c r="I57" s="19" t="s">
        <v>661</v>
      </c>
      <c r="J57" s="127">
        <v>43921</v>
      </c>
      <c r="K57" s="19" t="s">
        <v>952</v>
      </c>
      <c r="L57" s="19" t="s">
        <v>942</v>
      </c>
      <c r="M57" s="19">
        <v>25</v>
      </c>
      <c r="N57" s="131">
        <v>43960</v>
      </c>
      <c r="O57" s="26" t="s">
        <v>953</v>
      </c>
      <c r="P57" s="19" t="s">
        <v>872</v>
      </c>
      <c r="Q57" s="19" t="s">
        <v>871</v>
      </c>
      <c r="R57" s="19" t="s">
        <v>872</v>
      </c>
      <c r="S57" s="19" t="s">
        <v>872</v>
      </c>
      <c r="T57" s="19" t="s">
        <v>1134</v>
      </c>
      <c r="U57" s="19"/>
      <c r="V57" s="19"/>
      <c r="W57" s="19"/>
      <c r="X57" s="19"/>
      <c r="Y57" s="19"/>
      <c r="Z57" s="129"/>
      <c r="AA57" s="19"/>
      <c r="AB57" s="19"/>
    </row>
    <row r="58" spans="1:28" s="31" customFormat="1" ht="15" customHeight="1">
      <c r="A58" s="101" t="s">
        <v>13</v>
      </c>
      <c r="B58" s="81" t="s">
        <v>229</v>
      </c>
      <c r="C58" s="85" t="s">
        <v>135</v>
      </c>
      <c r="D58" s="81" t="s">
        <v>344</v>
      </c>
      <c r="E58" s="81" t="s">
        <v>552</v>
      </c>
      <c r="F58" s="19" t="s">
        <v>636</v>
      </c>
      <c r="G58" s="82" t="s">
        <v>645</v>
      </c>
      <c r="H58" s="19" t="s">
        <v>668</v>
      </c>
      <c r="I58" s="19"/>
      <c r="J58" s="127">
        <v>43921</v>
      </c>
      <c r="K58" s="19"/>
      <c r="L58" s="19"/>
      <c r="M58" s="19"/>
      <c r="N58" s="19"/>
      <c r="O58" s="19"/>
      <c r="P58" s="19" t="s">
        <v>872</v>
      </c>
      <c r="Q58" s="19" t="s">
        <v>872</v>
      </c>
      <c r="R58" s="19" t="s">
        <v>872</v>
      </c>
      <c r="S58" s="19" t="s">
        <v>872</v>
      </c>
      <c r="T58" s="19"/>
      <c r="U58" s="19"/>
      <c r="V58" s="19"/>
      <c r="W58" s="19"/>
      <c r="X58" s="19"/>
      <c r="Y58" s="19"/>
      <c r="Z58" s="129"/>
      <c r="AA58" s="19"/>
      <c r="AB58" s="19"/>
    </row>
    <row r="59" spans="1:28" s="31" customFormat="1" ht="15" customHeight="1">
      <c r="A59" s="101" t="s">
        <v>13</v>
      </c>
      <c r="B59" s="81" t="s">
        <v>229</v>
      </c>
      <c r="C59" s="85" t="s">
        <v>136</v>
      </c>
      <c r="D59" s="81" t="s">
        <v>345</v>
      </c>
      <c r="E59" s="81" t="s">
        <v>553</v>
      </c>
      <c r="F59" s="19" t="s">
        <v>636</v>
      </c>
      <c r="G59" s="82" t="s">
        <v>645</v>
      </c>
      <c r="H59" s="19" t="s">
        <v>668</v>
      </c>
      <c r="I59" s="19" t="s">
        <v>661</v>
      </c>
      <c r="J59" s="127">
        <v>43921</v>
      </c>
      <c r="K59" s="19" t="s">
        <v>952</v>
      </c>
      <c r="L59" s="19" t="s">
        <v>942</v>
      </c>
      <c r="M59" s="19">
        <v>57</v>
      </c>
      <c r="N59" s="131">
        <v>43960</v>
      </c>
      <c r="O59" s="26" t="s">
        <v>982</v>
      </c>
      <c r="P59" s="19" t="s">
        <v>872</v>
      </c>
      <c r="Q59" s="19" t="s">
        <v>871</v>
      </c>
      <c r="R59" s="19" t="s">
        <v>872</v>
      </c>
      <c r="S59" s="19" t="s">
        <v>872</v>
      </c>
      <c r="T59" s="19" t="s">
        <v>1134</v>
      </c>
      <c r="U59" s="19"/>
      <c r="V59" s="19"/>
      <c r="W59" s="19"/>
      <c r="X59" s="19"/>
      <c r="Y59" s="19"/>
      <c r="Z59" s="129"/>
      <c r="AA59" s="19"/>
      <c r="AB59" s="19"/>
    </row>
    <row r="60" spans="1:28" s="31" customFormat="1" ht="15" customHeight="1">
      <c r="A60" s="101" t="s">
        <v>13</v>
      </c>
      <c r="B60" s="81" t="s">
        <v>229</v>
      </c>
      <c r="C60" s="85" t="s">
        <v>137</v>
      </c>
      <c r="D60" s="81" t="s">
        <v>346</v>
      </c>
      <c r="E60" s="81" t="s">
        <v>554</v>
      </c>
      <c r="F60" s="19" t="s">
        <v>636</v>
      </c>
      <c r="G60" s="82" t="s">
        <v>645</v>
      </c>
      <c r="H60" s="19" t="s">
        <v>668</v>
      </c>
      <c r="I60" s="19" t="s">
        <v>661</v>
      </c>
      <c r="J60" s="127">
        <v>43921</v>
      </c>
      <c r="K60" s="19" t="s">
        <v>1085</v>
      </c>
      <c r="L60" s="19" t="s">
        <v>1083</v>
      </c>
      <c r="M60" s="19">
        <v>6</v>
      </c>
      <c r="N60" s="127">
        <v>43549</v>
      </c>
      <c r="O60" s="128" t="s">
        <v>1084</v>
      </c>
      <c r="P60" s="19" t="s">
        <v>872</v>
      </c>
      <c r="Q60" s="19" t="s">
        <v>871</v>
      </c>
      <c r="R60" s="19" t="s">
        <v>872</v>
      </c>
      <c r="S60" s="19" t="s">
        <v>872</v>
      </c>
      <c r="T60" s="19" t="s">
        <v>1134</v>
      </c>
      <c r="U60" s="19"/>
      <c r="V60" s="19" t="s">
        <v>871</v>
      </c>
      <c r="W60" s="19" t="s">
        <v>901</v>
      </c>
      <c r="X60" s="83" t="s">
        <v>1042</v>
      </c>
      <c r="Y60" s="19"/>
      <c r="Z60" s="129"/>
      <c r="AA60" s="19"/>
      <c r="AB60" s="19"/>
    </row>
    <row r="61" spans="1:28" s="31" customFormat="1" ht="15" customHeight="1">
      <c r="A61" s="101" t="s">
        <v>13</v>
      </c>
      <c r="B61" s="81" t="s">
        <v>229</v>
      </c>
      <c r="C61" s="85" t="s">
        <v>138</v>
      </c>
      <c r="D61" s="81" t="s">
        <v>347</v>
      </c>
      <c r="E61" s="81" t="s">
        <v>555</v>
      </c>
      <c r="F61" s="19" t="s">
        <v>636</v>
      </c>
      <c r="G61" s="82" t="s">
        <v>645</v>
      </c>
      <c r="H61" s="19" t="s">
        <v>668</v>
      </c>
      <c r="I61" s="19" t="s">
        <v>661</v>
      </c>
      <c r="J61" s="127">
        <v>43921</v>
      </c>
      <c r="K61" s="19" t="s">
        <v>1085</v>
      </c>
      <c r="L61" s="19" t="s">
        <v>1083</v>
      </c>
      <c r="M61" s="19">
        <v>5</v>
      </c>
      <c r="N61" s="127">
        <v>43549</v>
      </c>
      <c r="O61" s="128" t="s">
        <v>1082</v>
      </c>
      <c r="P61" s="19" t="s">
        <v>872</v>
      </c>
      <c r="Q61" s="19" t="s">
        <v>871</v>
      </c>
      <c r="R61" s="19" t="s">
        <v>872</v>
      </c>
      <c r="S61" s="19" t="s">
        <v>872</v>
      </c>
      <c r="T61" s="19" t="s">
        <v>1134</v>
      </c>
      <c r="U61" s="19"/>
      <c r="V61" s="19" t="s">
        <v>871</v>
      </c>
      <c r="W61" s="19" t="s">
        <v>900</v>
      </c>
      <c r="X61" s="83" t="s">
        <v>999</v>
      </c>
      <c r="Y61" s="19"/>
      <c r="Z61" s="129"/>
      <c r="AA61" s="19"/>
      <c r="AB61" s="19"/>
    </row>
    <row r="62" spans="1:28" s="31" customFormat="1" ht="15" customHeight="1">
      <c r="A62" s="101" t="s">
        <v>13</v>
      </c>
      <c r="B62" s="81" t="s">
        <v>229</v>
      </c>
      <c r="C62" s="85" t="s">
        <v>139</v>
      </c>
      <c r="D62" s="81" t="s">
        <v>348</v>
      </c>
      <c r="E62" s="81" t="s">
        <v>556</v>
      </c>
      <c r="F62" s="19" t="s">
        <v>636</v>
      </c>
      <c r="G62" s="82" t="s">
        <v>645</v>
      </c>
      <c r="H62" s="19" t="s">
        <v>668</v>
      </c>
      <c r="I62" s="19" t="s">
        <v>661</v>
      </c>
      <c r="J62" s="127">
        <v>43921</v>
      </c>
      <c r="K62" s="19" t="s">
        <v>952</v>
      </c>
      <c r="L62" s="19" t="s">
        <v>942</v>
      </c>
      <c r="M62" s="19">
        <v>59</v>
      </c>
      <c r="N62" s="131">
        <v>43960</v>
      </c>
      <c r="O62" s="26" t="s">
        <v>980</v>
      </c>
      <c r="P62" s="19" t="s">
        <v>872</v>
      </c>
      <c r="Q62" s="19" t="s">
        <v>871</v>
      </c>
      <c r="R62" s="19" t="s">
        <v>872</v>
      </c>
      <c r="S62" s="19" t="s">
        <v>872</v>
      </c>
      <c r="T62" s="19" t="s">
        <v>1134</v>
      </c>
      <c r="U62" s="19"/>
      <c r="V62" s="19"/>
      <c r="W62" s="19"/>
      <c r="X62" s="19"/>
      <c r="Y62" s="19"/>
      <c r="Z62" s="129"/>
      <c r="AA62" s="19"/>
      <c r="AB62" s="19"/>
    </row>
    <row r="63" spans="1:28" s="31" customFormat="1" ht="15" customHeight="1">
      <c r="A63" s="101" t="s">
        <v>13</v>
      </c>
      <c r="B63" s="81" t="s">
        <v>229</v>
      </c>
      <c r="C63" s="85" t="s">
        <v>140</v>
      </c>
      <c r="D63" s="81" t="s">
        <v>349</v>
      </c>
      <c r="E63" s="81" t="s">
        <v>557</v>
      </c>
      <c r="F63" s="19" t="s">
        <v>636</v>
      </c>
      <c r="G63" s="82" t="s">
        <v>645</v>
      </c>
      <c r="H63" s="19" t="s">
        <v>668</v>
      </c>
      <c r="I63" s="19"/>
      <c r="J63" s="127">
        <v>43921</v>
      </c>
      <c r="K63" s="19"/>
      <c r="L63" s="19"/>
      <c r="M63" s="19"/>
      <c r="N63" s="19"/>
      <c r="O63" s="19"/>
      <c r="P63" s="19" t="s">
        <v>872</v>
      </c>
      <c r="Q63" s="19" t="s">
        <v>872</v>
      </c>
      <c r="R63" s="19" t="s">
        <v>872</v>
      </c>
      <c r="S63" s="19" t="s">
        <v>872</v>
      </c>
      <c r="T63" s="19"/>
      <c r="U63" s="19"/>
      <c r="V63" s="19"/>
      <c r="W63" s="19"/>
      <c r="X63" s="19"/>
      <c r="Y63" s="19"/>
      <c r="Z63" s="129"/>
      <c r="AA63" s="19"/>
      <c r="AB63" s="19"/>
    </row>
    <row r="64" spans="1:28" s="31" customFormat="1" ht="15" customHeight="1">
      <c r="A64" s="101" t="s">
        <v>13</v>
      </c>
      <c r="B64" s="81" t="s">
        <v>229</v>
      </c>
      <c r="C64" s="85" t="s">
        <v>141</v>
      </c>
      <c r="D64" s="81" t="s">
        <v>350</v>
      </c>
      <c r="E64" s="81" t="s">
        <v>558</v>
      </c>
      <c r="F64" s="19" t="s">
        <v>636</v>
      </c>
      <c r="G64" s="82" t="s">
        <v>645</v>
      </c>
      <c r="H64" s="19" t="s">
        <v>668</v>
      </c>
      <c r="I64" s="19"/>
      <c r="J64" s="127">
        <v>43921</v>
      </c>
      <c r="K64" s="19"/>
      <c r="L64" s="19"/>
      <c r="M64" s="19"/>
      <c r="N64" s="131"/>
      <c r="O64" s="26"/>
      <c r="P64" s="19" t="s">
        <v>872</v>
      </c>
      <c r="Q64" s="19" t="s">
        <v>872</v>
      </c>
      <c r="R64" s="19" t="s">
        <v>872</v>
      </c>
      <c r="S64" s="19" t="s">
        <v>872</v>
      </c>
      <c r="T64" s="19"/>
      <c r="U64" s="19"/>
      <c r="V64" s="19" t="s">
        <v>871</v>
      </c>
      <c r="W64" s="19" t="s">
        <v>903</v>
      </c>
      <c r="X64" s="19" t="s">
        <v>997</v>
      </c>
      <c r="Y64" s="19"/>
      <c r="Z64" s="129"/>
      <c r="AA64" s="19"/>
      <c r="AB64" s="19"/>
    </row>
    <row r="65" spans="1:28" s="31" customFormat="1" ht="15" customHeight="1">
      <c r="A65" s="101" t="s">
        <v>13</v>
      </c>
      <c r="B65" s="81" t="s">
        <v>229</v>
      </c>
      <c r="C65" s="85" t="s">
        <v>142</v>
      </c>
      <c r="D65" s="81" t="s">
        <v>351</v>
      </c>
      <c r="E65" s="81" t="s">
        <v>559</v>
      </c>
      <c r="F65" s="19" t="s">
        <v>636</v>
      </c>
      <c r="G65" s="82" t="s">
        <v>645</v>
      </c>
      <c r="H65" s="19" t="s">
        <v>668</v>
      </c>
      <c r="I65" s="19"/>
      <c r="J65" s="127">
        <v>43921</v>
      </c>
      <c r="K65" s="19"/>
      <c r="L65" s="19"/>
      <c r="M65" s="19"/>
      <c r="N65" s="131"/>
      <c r="O65" s="26"/>
      <c r="P65" s="19" t="s">
        <v>872</v>
      </c>
      <c r="Q65" s="19" t="s">
        <v>872</v>
      </c>
      <c r="R65" s="19" t="s">
        <v>872</v>
      </c>
      <c r="S65" s="19" t="s">
        <v>872</v>
      </c>
      <c r="T65" s="19"/>
      <c r="U65" s="19"/>
      <c r="V65" s="19" t="s">
        <v>871</v>
      </c>
      <c r="W65" s="19" t="s">
        <v>902</v>
      </c>
      <c r="X65" s="19" t="s">
        <v>1011</v>
      </c>
      <c r="Y65" s="19"/>
      <c r="Z65" s="129"/>
      <c r="AA65" s="19"/>
      <c r="AB65" s="19"/>
    </row>
    <row r="66" spans="1:28" ht="15" customHeight="1">
      <c r="A66" s="17" t="s">
        <v>13</v>
      </c>
      <c r="B66" s="18" t="s">
        <v>229</v>
      </c>
      <c r="C66" s="85" t="s">
        <v>143</v>
      </c>
      <c r="D66" s="81" t="s">
        <v>352</v>
      </c>
      <c r="E66" s="81" t="s">
        <v>560</v>
      </c>
      <c r="F66" s="83" t="s">
        <v>636</v>
      </c>
      <c r="G66" s="20" t="s">
        <v>645</v>
      </c>
      <c r="H66" s="83" t="s">
        <v>668</v>
      </c>
      <c r="I66" s="83"/>
      <c r="J66" s="133">
        <v>43921</v>
      </c>
      <c r="K66" s="83"/>
      <c r="L66" s="83"/>
      <c r="M66" s="83"/>
      <c r="N66" s="83"/>
      <c r="O66" s="83"/>
      <c r="P66" s="19" t="s">
        <v>872</v>
      </c>
      <c r="Q66" s="19" t="s">
        <v>872</v>
      </c>
      <c r="R66" s="19" t="s">
        <v>872</v>
      </c>
      <c r="S66" s="19" t="s">
        <v>872</v>
      </c>
      <c r="T66" s="83"/>
      <c r="U66" s="83"/>
      <c r="V66" s="83"/>
      <c r="W66" s="83"/>
      <c r="X66" s="83"/>
      <c r="Y66" s="83"/>
      <c r="Z66" s="134"/>
      <c r="AA66" s="83"/>
      <c r="AB66" s="83"/>
    </row>
    <row r="67" spans="1:28" ht="15" customHeight="1">
      <c r="A67" s="17" t="s">
        <v>13</v>
      </c>
      <c r="B67" s="18" t="s">
        <v>229</v>
      </c>
      <c r="C67" s="85" t="s">
        <v>144</v>
      </c>
      <c r="D67" s="81" t="s">
        <v>353</v>
      </c>
      <c r="E67" s="81" t="s">
        <v>561</v>
      </c>
      <c r="F67" s="83" t="s">
        <v>636</v>
      </c>
      <c r="G67" s="20" t="s">
        <v>645</v>
      </c>
      <c r="H67" s="83" t="s">
        <v>668</v>
      </c>
      <c r="I67" s="83"/>
      <c r="J67" s="133">
        <v>43921</v>
      </c>
      <c r="K67" s="83"/>
      <c r="L67" s="83"/>
      <c r="M67" s="83"/>
      <c r="N67" s="83"/>
      <c r="O67" s="83"/>
      <c r="P67" s="19" t="s">
        <v>872</v>
      </c>
      <c r="Q67" s="19" t="s">
        <v>872</v>
      </c>
      <c r="R67" s="19" t="s">
        <v>872</v>
      </c>
      <c r="S67" s="19" t="s">
        <v>872</v>
      </c>
      <c r="T67" s="83"/>
      <c r="U67" s="83"/>
      <c r="V67" s="83"/>
      <c r="W67" s="83"/>
      <c r="X67" s="83"/>
      <c r="Y67" s="83"/>
      <c r="Z67" s="134"/>
      <c r="AA67" s="83"/>
      <c r="AB67" s="83"/>
    </row>
    <row r="68" spans="1:28" s="31" customFormat="1" ht="15" customHeight="1">
      <c r="A68" s="101" t="s">
        <v>13</v>
      </c>
      <c r="B68" s="81" t="s">
        <v>229</v>
      </c>
      <c r="C68" s="85" t="s">
        <v>145</v>
      </c>
      <c r="D68" s="81" t="s">
        <v>354</v>
      </c>
      <c r="E68" s="81" t="s">
        <v>562</v>
      </c>
      <c r="F68" s="19" t="s">
        <v>636</v>
      </c>
      <c r="G68" s="82" t="s">
        <v>645</v>
      </c>
      <c r="H68" s="19" t="s">
        <v>668</v>
      </c>
      <c r="I68" s="19" t="s">
        <v>661</v>
      </c>
      <c r="J68" s="127">
        <v>43921</v>
      </c>
      <c r="K68" s="19" t="s">
        <v>952</v>
      </c>
      <c r="L68" s="19" t="s">
        <v>942</v>
      </c>
      <c r="M68" s="19">
        <v>59</v>
      </c>
      <c r="N68" s="131">
        <v>43960</v>
      </c>
      <c r="O68" s="26" t="s">
        <v>960</v>
      </c>
      <c r="P68" s="19" t="s">
        <v>872</v>
      </c>
      <c r="Q68" s="19" t="s">
        <v>871</v>
      </c>
      <c r="R68" s="19" t="s">
        <v>872</v>
      </c>
      <c r="S68" s="19" t="s">
        <v>872</v>
      </c>
      <c r="T68" s="19" t="s">
        <v>1134</v>
      </c>
      <c r="U68" s="19"/>
      <c r="V68" s="19"/>
      <c r="W68" s="19"/>
      <c r="X68" s="19"/>
      <c r="Y68" s="19"/>
      <c r="Z68" s="129"/>
      <c r="AA68" s="19"/>
      <c r="AB68" s="19"/>
    </row>
    <row r="69" spans="1:28" s="31" customFormat="1" ht="15" customHeight="1">
      <c r="A69" s="101" t="s">
        <v>13</v>
      </c>
      <c r="B69" s="81" t="s">
        <v>229</v>
      </c>
      <c r="C69" s="85" t="s">
        <v>146</v>
      </c>
      <c r="D69" s="81" t="s">
        <v>355</v>
      </c>
      <c r="E69" s="81" t="s">
        <v>563</v>
      </c>
      <c r="F69" s="19" t="s">
        <v>636</v>
      </c>
      <c r="G69" s="82" t="s">
        <v>645</v>
      </c>
      <c r="H69" s="19" t="s">
        <v>668</v>
      </c>
      <c r="I69" s="19"/>
      <c r="J69" s="127">
        <v>43921</v>
      </c>
      <c r="K69" s="19"/>
      <c r="L69" s="19"/>
      <c r="M69" s="19"/>
      <c r="N69" s="131"/>
      <c r="O69" s="26"/>
      <c r="P69" s="19" t="s">
        <v>872</v>
      </c>
      <c r="Q69" s="19" t="s">
        <v>872</v>
      </c>
      <c r="R69" s="19" t="s">
        <v>872</v>
      </c>
      <c r="S69" s="19" t="s">
        <v>872</v>
      </c>
      <c r="T69" s="19"/>
      <c r="U69" s="19"/>
      <c r="V69" s="19" t="s">
        <v>871</v>
      </c>
      <c r="W69" s="19" t="s">
        <v>902</v>
      </c>
      <c r="X69" s="19" t="s">
        <v>1011</v>
      </c>
      <c r="Y69" s="19"/>
      <c r="Z69" s="129"/>
      <c r="AA69" s="19"/>
      <c r="AB69" s="19"/>
    </row>
    <row r="70" spans="1:28" s="31" customFormat="1" ht="15" customHeight="1">
      <c r="A70" s="101" t="s">
        <v>13</v>
      </c>
      <c r="B70" s="81" t="s">
        <v>229</v>
      </c>
      <c r="C70" s="85" t="s">
        <v>147</v>
      </c>
      <c r="D70" s="81" t="s">
        <v>356</v>
      </c>
      <c r="E70" s="81" t="s">
        <v>564</v>
      </c>
      <c r="F70" s="19" t="s">
        <v>636</v>
      </c>
      <c r="G70" s="82" t="s">
        <v>645</v>
      </c>
      <c r="H70" s="19" t="s">
        <v>668</v>
      </c>
      <c r="I70" s="19" t="s">
        <v>661</v>
      </c>
      <c r="J70" s="127">
        <v>43921</v>
      </c>
      <c r="K70" s="19" t="s">
        <v>952</v>
      </c>
      <c r="L70" s="19" t="s">
        <v>942</v>
      </c>
      <c r="M70" s="19">
        <v>57</v>
      </c>
      <c r="N70" s="131">
        <v>43960</v>
      </c>
      <c r="O70" s="26" t="s">
        <v>958</v>
      </c>
      <c r="P70" s="19" t="s">
        <v>872</v>
      </c>
      <c r="Q70" s="19" t="s">
        <v>871</v>
      </c>
      <c r="R70" s="19" t="s">
        <v>872</v>
      </c>
      <c r="S70" s="19" t="s">
        <v>872</v>
      </c>
      <c r="T70" s="19" t="s">
        <v>1134</v>
      </c>
      <c r="U70" s="19"/>
      <c r="V70" s="19" t="s">
        <v>871</v>
      </c>
      <c r="W70" s="19" t="s">
        <v>903</v>
      </c>
      <c r="X70" s="19" t="s">
        <v>1007</v>
      </c>
      <c r="Y70" s="19"/>
      <c r="Z70" s="129"/>
      <c r="AA70" s="19"/>
      <c r="AB70" s="19"/>
    </row>
    <row r="71" spans="1:28" ht="15" customHeight="1">
      <c r="A71" s="101" t="s">
        <v>13</v>
      </c>
      <c r="B71" s="81" t="s">
        <v>229</v>
      </c>
      <c r="C71" s="85" t="s">
        <v>148</v>
      </c>
      <c r="D71" s="81" t="s">
        <v>357</v>
      </c>
      <c r="E71" s="81" t="s">
        <v>565</v>
      </c>
      <c r="F71" s="19" t="s">
        <v>636</v>
      </c>
      <c r="G71" s="82" t="s">
        <v>645</v>
      </c>
      <c r="H71" s="19" t="s">
        <v>668</v>
      </c>
      <c r="I71" s="19" t="s">
        <v>661</v>
      </c>
      <c r="J71" s="127">
        <v>43921</v>
      </c>
      <c r="K71" s="19" t="s">
        <v>952</v>
      </c>
      <c r="L71" s="19" t="s">
        <v>942</v>
      </c>
      <c r="M71" s="19">
        <v>227</v>
      </c>
      <c r="N71" s="131">
        <v>43960</v>
      </c>
      <c r="O71" s="128" t="s">
        <v>1101</v>
      </c>
      <c r="P71" s="19" t="s">
        <v>872</v>
      </c>
      <c r="Q71" s="19" t="s">
        <v>871</v>
      </c>
      <c r="R71" s="19" t="s">
        <v>872</v>
      </c>
      <c r="S71" s="19" t="s">
        <v>872</v>
      </c>
      <c r="T71" s="19" t="s">
        <v>1134</v>
      </c>
      <c r="U71" s="19"/>
      <c r="V71" s="19" t="s">
        <v>871</v>
      </c>
      <c r="W71" s="19" t="s">
        <v>901</v>
      </c>
      <c r="X71" s="83" t="s">
        <v>1024</v>
      </c>
      <c r="Y71" s="19"/>
      <c r="Z71" s="129"/>
      <c r="AA71" s="19"/>
      <c r="AB71" s="19"/>
    </row>
    <row r="72" spans="1:28" ht="15" customHeight="1">
      <c r="A72" s="17" t="s">
        <v>13</v>
      </c>
      <c r="B72" s="18" t="s">
        <v>229</v>
      </c>
      <c r="C72" s="85" t="s">
        <v>1178</v>
      </c>
      <c r="D72" s="81" t="s">
        <v>358</v>
      </c>
      <c r="E72" s="81" t="s">
        <v>566</v>
      </c>
      <c r="F72" s="18" t="s">
        <v>627</v>
      </c>
      <c r="G72" s="81" t="s">
        <v>652</v>
      </c>
      <c r="H72" s="83" t="s">
        <v>668</v>
      </c>
      <c r="I72" s="83"/>
      <c r="J72" s="133">
        <v>43921</v>
      </c>
      <c r="K72" s="83"/>
      <c r="L72" s="83"/>
      <c r="M72" s="83"/>
      <c r="N72" s="83"/>
      <c r="O72" s="83"/>
      <c r="P72" s="19" t="s">
        <v>872</v>
      </c>
      <c r="Q72" s="19" t="s">
        <v>872</v>
      </c>
      <c r="R72" s="19" t="s">
        <v>872</v>
      </c>
      <c r="S72" s="19" t="s">
        <v>872</v>
      </c>
      <c r="T72" s="83"/>
      <c r="U72" s="83"/>
      <c r="V72" s="83"/>
      <c r="W72" s="83"/>
      <c r="X72" s="83"/>
      <c r="Y72" s="83"/>
      <c r="Z72" s="134"/>
      <c r="AA72" s="83"/>
      <c r="AB72" s="83"/>
    </row>
    <row r="73" spans="1:28" ht="15" customHeight="1">
      <c r="A73" s="101" t="s">
        <v>13</v>
      </c>
      <c r="B73" s="81" t="s">
        <v>230</v>
      </c>
      <c r="C73" s="85" t="s">
        <v>149</v>
      </c>
      <c r="D73" s="81" t="s">
        <v>359</v>
      </c>
      <c r="E73" s="81" t="s">
        <v>567</v>
      </c>
      <c r="F73" s="19" t="s">
        <v>636</v>
      </c>
      <c r="G73" s="82" t="s">
        <v>645</v>
      </c>
      <c r="H73" s="19" t="s">
        <v>668</v>
      </c>
      <c r="I73" s="19" t="s">
        <v>661</v>
      </c>
      <c r="J73" s="127">
        <v>43921</v>
      </c>
      <c r="K73" s="19" t="s">
        <v>952</v>
      </c>
      <c r="L73" s="19" t="s">
        <v>942</v>
      </c>
      <c r="M73" s="19">
        <v>56</v>
      </c>
      <c r="N73" s="131">
        <v>43960</v>
      </c>
      <c r="O73" s="128" t="s">
        <v>1070</v>
      </c>
      <c r="P73" s="19" t="s">
        <v>872</v>
      </c>
      <c r="Q73" s="19" t="s">
        <v>871</v>
      </c>
      <c r="R73" s="19" t="s">
        <v>872</v>
      </c>
      <c r="S73" s="19" t="s">
        <v>872</v>
      </c>
      <c r="T73" s="19" t="s">
        <v>1134</v>
      </c>
      <c r="U73" s="19"/>
      <c r="V73" s="19" t="s">
        <v>871</v>
      </c>
      <c r="W73" s="19" t="s">
        <v>901</v>
      </c>
      <c r="X73" s="83" t="s">
        <v>1054</v>
      </c>
      <c r="Y73" s="19"/>
      <c r="Z73" s="129"/>
      <c r="AA73" s="19"/>
      <c r="AB73" s="19"/>
    </row>
    <row r="74" spans="1:28" s="31" customFormat="1" ht="15" customHeight="1">
      <c r="A74" s="101" t="s">
        <v>13</v>
      </c>
      <c r="B74" s="81" t="s">
        <v>230</v>
      </c>
      <c r="C74" s="85" t="s">
        <v>150</v>
      </c>
      <c r="D74" s="81" t="s">
        <v>360</v>
      </c>
      <c r="E74" s="81" t="s">
        <v>568</v>
      </c>
      <c r="F74" s="19" t="s">
        <v>636</v>
      </c>
      <c r="G74" s="82" t="s">
        <v>645</v>
      </c>
      <c r="H74" s="19" t="s">
        <v>668</v>
      </c>
      <c r="I74" s="19" t="s">
        <v>661</v>
      </c>
      <c r="J74" s="127">
        <v>43921</v>
      </c>
      <c r="K74" s="19" t="s">
        <v>952</v>
      </c>
      <c r="L74" s="19" t="s">
        <v>942</v>
      </c>
      <c r="M74" s="19">
        <v>148</v>
      </c>
      <c r="N74" s="131">
        <v>43960</v>
      </c>
      <c r="O74" s="26" t="s">
        <v>987</v>
      </c>
      <c r="P74" s="19" t="s">
        <v>872</v>
      </c>
      <c r="Q74" s="19" t="s">
        <v>871</v>
      </c>
      <c r="R74" s="19" t="s">
        <v>872</v>
      </c>
      <c r="S74" s="19" t="s">
        <v>872</v>
      </c>
      <c r="T74" s="19" t="s">
        <v>1134</v>
      </c>
      <c r="U74" s="19"/>
      <c r="V74" s="19" t="s">
        <v>871</v>
      </c>
      <c r="W74" s="19" t="s">
        <v>905</v>
      </c>
      <c r="X74" s="19" t="s">
        <v>1046</v>
      </c>
      <c r="Y74" s="19"/>
      <c r="Z74" s="129"/>
      <c r="AA74" s="19"/>
      <c r="AB74" s="19"/>
    </row>
    <row r="75" spans="1:28" ht="15" customHeight="1">
      <c r="A75" s="101" t="s">
        <v>13</v>
      </c>
      <c r="B75" s="81" t="s">
        <v>230</v>
      </c>
      <c r="C75" s="85" t="s">
        <v>151</v>
      </c>
      <c r="D75" s="81" t="s">
        <v>361</v>
      </c>
      <c r="E75" s="81" t="s">
        <v>569</v>
      </c>
      <c r="F75" s="19" t="s">
        <v>636</v>
      </c>
      <c r="G75" s="82" t="s">
        <v>645</v>
      </c>
      <c r="H75" s="19" t="s">
        <v>668</v>
      </c>
      <c r="I75" s="19" t="s">
        <v>661</v>
      </c>
      <c r="J75" s="127">
        <v>43921</v>
      </c>
      <c r="K75" s="19" t="s">
        <v>952</v>
      </c>
      <c r="L75" s="19" t="s">
        <v>942</v>
      </c>
      <c r="M75" s="19">
        <v>30</v>
      </c>
      <c r="N75" s="131">
        <v>43960</v>
      </c>
      <c r="O75" s="128" t="s">
        <v>1103</v>
      </c>
      <c r="P75" s="19" t="s">
        <v>872</v>
      </c>
      <c r="Q75" s="19" t="s">
        <v>871</v>
      </c>
      <c r="R75" s="19" t="s">
        <v>872</v>
      </c>
      <c r="S75" s="19" t="s">
        <v>872</v>
      </c>
      <c r="T75" s="19" t="s">
        <v>1134</v>
      </c>
      <c r="U75" s="19"/>
      <c r="V75" s="19" t="s">
        <v>871</v>
      </c>
      <c r="W75" s="19" t="s">
        <v>901</v>
      </c>
      <c r="X75" s="83" t="s">
        <v>1016</v>
      </c>
      <c r="Y75" s="19"/>
      <c r="Z75" s="129"/>
      <c r="AA75" s="19"/>
      <c r="AB75" s="19"/>
    </row>
    <row r="76" spans="1:28" s="31" customFormat="1" ht="15" customHeight="1">
      <c r="A76" s="101" t="s">
        <v>13</v>
      </c>
      <c r="B76" s="81" t="s">
        <v>230</v>
      </c>
      <c r="C76" s="85" t="s">
        <v>152</v>
      </c>
      <c r="D76" s="81" t="s">
        <v>362</v>
      </c>
      <c r="E76" s="81" t="s">
        <v>570</v>
      </c>
      <c r="F76" s="81" t="s">
        <v>627</v>
      </c>
      <c r="G76" s="81" t="s">
        <v>644</v>
      </c>
      <c r="H76" s="19" t="s">
        <v>668</v>
      </c>
      <c r="I76" s="132">
        <v>77226573</v>
      </c>
      <c r="J76" s="127">
        <v>43921</v>
      </c>
      <c r="K76" s="19" t="s">
        <v>952</v>
      </c>
      <c r="L76" s="19" t="s">
        <v>942</v>
      </c>
      <c r="M76" s="19">
        <v>60</v>
      </c>
      <c r="N76" s="131">
        <v>43960</v>
      </c>
      <c r="O76" s="26" t="s">
        <v>965</v>
      </c>
      <c r="P76" s="19" t="s">
        <v>872</v>
      </c>
      <c r="Q76" s="19" t="s">
        <v>871</v>
      </c>
      <c r="R76" s="19" t="s">
        <v>872</v>
      </c>
      <c r="S76" s="19" t="s">
        <v>872</v>
      </c>
      <c r="T76" s="19" t="s">
        <v>1134</v>
      </c>
      <c r="U76" s="19"/>
      <c r="V76" s="19"/>
      <c r="W76" s="19"/>
      <c r="X76" s="19"/>
      <c r="Y76" s="19"/>
      <c r="Z76" s="129"/>
      <c r="AA76" s="19"/>
      <c r="AB76" s="19"/>
    </row>
    <row r="77" spans="1:28" s="31" customFormat="1" ht="15" customHeight="1">
      <c r="A77" s="101" t="s">
        <v>13</v>
      </c>
      <c r="B77" s="81" t="s">
        <v>230</v>
      </c>
      <c r="C77" s="85" t="s">
        <v>153</v>
      </c>
      <c r="D77" s="81" t="s">
        <v>363</v>
      </c>
      <c r="E77" s="81" t="s">
        <v>571</v>
      </c>
      <c r="F77" s="81" t="s">
        <v>627</v>
      </c>
      <c r="G77" s="81" t="s">
        <v>644</v>
      </c>
      <c r="H77" s="19" t="s">
        <v>668</v>
      </c>
      <c r="I77" s="132">
        <v>8910000</v>
      </c>
      <c r="J77" s="127">
        <v>43921</v>
      </c>
      <c r="K77" s="19" t="s">
        <v>952</v>
      </c>
      <c r="L77" s="19" t="s">
        <v>942</v>
      </c>
      <c r="M77" s="19">
        <v>60</v>
      </c>
      <c r="N77" s="131">
        <v>43960</v>
      </c>
      <c r="O77" s="26" t="s">
        <v>965</v>
      </c>
      <c r="P77" s="19" t="s">
        <v>872</v>
      </c>
      <c r="Q77" s="19" t="s">
        <v>871</v>
      </c>
      <c r="R77" s="19" t="s">
        <v>872</v>
      </c>
      <c r="S77" s="19" t="s">
        <v>872</v>
      </c>
      <c r="T77" s="19" t="s">
        <v>1134</v>
      </c>
      <c r="U77" s="19"/>
      <c r="V77" s="19"/>
      <c r="W77" s="19"/>
      <c r="X77" s="19"/>
      <c r="Y77" s="19"/>
      <c r="Z77" s="129"/>
      <c r="AA77" s="19"/>
      <c r="AB77" s="19"/>
    </row>
    <row r="78" spans="1:28" s="31" customFormat="1" ht="15" customHeight="1">
      <c r="A78" s="101" t="s">
        <v>13</v>
      </c>
      <c r="B78" s="81" t="s">
        <v>230</v>
      </c>
      <c r="C78" s="85" t="s">
        <v>154</v>
      </c>
      <c r="D78" s="81" t="s">
        <v>364</v>
      </c>
      <c r="E78" s="81" t="s">
        <v>572</v>
      </c>
      <c r="F78" s="81" t="s">
        <v>630</v>
      </c>
      <c r="G78" s="81" t="s">
        <v>654</v>
      </c>
      <c r="H78" s="19" t="s">
        <v>668</v>
      </c>
      <c r="I78" s="19">
        <v>10.34</v>
      </c>
      <c r="J78" s="127">
        <v>43921</v>
      </c>
      <c r="K78" s="62" t="s">
        <v>952</v>
      </c>
      <c r="L78" s="19" t="s">
        <v>942</v>
      </c>
      <c r="M78" s="19">
        <v>60</v>
      </c>
      <c r="N78" s="131">
        <v>43960</v>
      </c>
      <c r="O78" s="26" t="s">
        <v>1136</v>
      </c>
      <c r="P78" s="19" t="s">
        <v>871</v>
      </c>
      <c r="Q78" s="19" t="s">
        <v>872</v>
      </c>
      <c r="R78" s="19" t="s">
        <v>872</v>
      </c>
      <c r="S78" s="19" t="s">
        <v>872</v>
      </c>
      <c r="T78" s="19" t="s">
        <v>1134</v>
      </c>
      <c r="U78" s="19" t="s">
        <v>1120</v>
      </c>
      <c r="V78" s="19"/>
      <c r="W78" s="19" t="s">
        <v>905</v>
      </c>
      <c r="X78" s="83" t="s">
        <v>1036</v>
      </c>
      <c r="Y78" s="19"/>
      <c r="Z78" s="129"/>
      <c r="AA78" s="19"/>
      <c r="AB78" s="19"/>
    </row>
    <row r="79" spans="1:28" ht="15" customHeight="1">
      <c r="A79" s="17" t="s">
        <v>13</v>
      </c>
      <c r="B79" s="18" t="s">
        <v>239</v>
      </c>
      <c r="C79" s="85" t="s">
        <v>155</v>
      </c>
      <c r="D79" s="81" t="s">
        <v>365</v>
      </c>
      <c r="E79" s="81" t="s">
        <v>573</v>
      </c>
      <c r="F79" s="83" t="s">
        <v>636</v>
      </c>
      <c r="G79" s="20" t="s">
        <v>645</v>
      </c>
      <c r="H79" s="83" t="s">
        <v>668</v>
      </c>
      <c r="I79" s="83"/>
      <c r="J79" s="133">
        <v>43921</v>
      </c>
      <c r="K79" s="83"/>
      <c r="L79" s="83"/>
      <c r="M79" s="83"/>
      <c r="N79" s="83"/>
      <c r="O79" s="83"/>
      <c r="P79" s="19" t="s">
        <v>872</v>
      </c>
      <c r="Q79" s="19" t="s">
        <v>872</v>
      </c>
      <c r="R79" s="19" t="s">
        <v>872</v>
      </c>
      <c r="S79" s="19" t="s">
        <v>872</v>
      </c>
      <c r="T79" s="83"/>
      <c r="U79" s="83"/>
      <c r="V79" s="83"/>
      <c r="W79" s="83"/>
      <c r="X79" s="83"/>
      <c r="Y79" s="83"/>
      <c r="Z79" s="134"/>
      <c r="AA79" s="83"/>
      <c r="AB79" s="83"/>
    </row>
    <row r="80" spans="1:28" ht="15" customHeight="1">
      <c r="A80" s="101" t="s">
        <v>13</v>
      </c>
      <c r="B80" s="81" t="s">
        <v>239</v>
      </c>
      <c r="C80" s="85" t="s">
        <v>156</v>
      </c>
      <c r="D80" s="81" t="s">
        <v>366</v>
      </c>
      <c r="E80" s="81" t="s">
        <v>574</v>
      </c>
      <c r="F80" s="19" t="s">
        <v>636</v>
      </c>
      <c r="G80" s="82" t="s">
        <v>645</v>
      </c>
      <c r="H80" s="19" t="s">
        <v>668</v>
      </c>
      <c r="I80" s="19" t="s">
        <v>661</v>
      </c>
      <c r="J80" s="127">
        <v>43921</v>
      </c>
      <c r="K80" s="19" t="s">
        <v>1090</v>
      </c>
      <c r="L80" s="19" t="s">
        <v>1091</v>
      </c>
      <c r="M80" s="19">
        <v>2</v>
      </c>
      <c r="N80" s="127">
        <v>43773</v>
      </c>
      <c r="O80" s="128" t="s">
        <v>1123</v>
      </c>
      <c r="P80" s="19" t="s">
        <v>872</v>
      </c>
      <c r="Q80" s="19" t="s">
        <v>871</v>
      </c>
      <c r="R80" s="19" t="s">
        <v>872</v>
      </c>
      <c r="S80" s="19" t="s">
        <v>872</v>
      </c>
      <c r="T80" s="19" t="s">
        <v>1134</v>
      </c>
      <c r="U80" s="19"/>
      <c r="V80" s="19" t="s">
        <v>871</v>
      </c>
      <c r="W80" s="19" t="s">
        <v>900</v>
      </c>
      <c r="X80" s="19" t="s">
        <v>1020</v>
      </c>
      <c r="Y80" s="19"/>
      <c r="Z80" s="129"/>
      <c r="AA80" s="19"/>
      <c r="AB80" s="19"/>
    </row>
    <row r="81" spans="1:28" ht="15" customHeight="1">
      <c r="A81" s="17" t="s">
        <v>13</v>
      </c>
      <c r="B81" s="18" t="s">
        <v>239</v>
      </c>
      <c r="C81" s="85" t="s">
        <v>157</v>
      </c>
      <c r="D81" s="81" t="s">
        <v>367</v>
      </c>
      <c r="E81" s="81" t="s">
        <v>575</v>
      </c>
      <c r="F81" s="83" t="s">
        <v>636</v>
      </c>
      <c r="G81" s="20" t="s">
        <v>645</v>
      </c>
      <c r="H81" s="83" t="s">
        <v>668</v>
      </c>
      <c r="I81" s="83"/>
      <c r="J81" s="133">
        <v>43921</v>
      </c>
      <c r="K81" s="83"/>
      <c r="L81" s="83"/>
      <c r="M81" s="83"/>
      <c r="N81" s="83"/>
      <c r="O81" s="83"/>
      <c r="P81" s="19" t="s">
        <v>872</v>
      </c>
      <c r="Q81" s="19" t="s">
        <v>872</v>
      </c>
      <c r="R81" s="19" t="s">
        <v>872</v>
      </c>
      <c r="S81" s="19" t="s">
        <v>872</v>
      </c>
      <c r="T81" s="83"/>
      <c r="U81" s="83"/>
      <c r="V81" s="83"/>
      <c r="W81" s="83"/>
      <c r="X81" s="83"/>
      <c r="Y81" s="83"/>
      <c r="Z81" s="134"/>
      <c r="AA81" s="83"/>
      <c r="AB81" s="83"/>
    </row>
    <row r="82" spans="1:28" ht="15" customHeight="1">
      <c r="A82" s="101" t="s">
        <v>13</v>
      </c>
      <c r="B82" s="81" t="s">
        <v>239</v>
      </c>
      <c r="C82" s="85" t="s">
        <v>158</v>
      </c>
      <c r="D82" s="81" t="s">
        <v>368</v>
      </c>
      <c r="E82" s="81" t="s">
        <v>576</v>
      </c>
      <c r="F82" s="19" t="s">
        <v>636</v>
      </c>
      <c r="G82" s="82" t="s">
        <v>645</v>
      </c>
      <c r="H82" s="19" t="s">
        <v>668</v>
      </c>
      <c r="I82" s="19" t="s">
        <v>661</v>
      </c>
      <c r="J82" s="127">
        <v>43921</v>
      </c>
      <c r="K82" s="19" t="s">
        <v>1090</v>
      </c>
      <c r="L82" s="19" t="s">
        <v>1091</v>
      </c>
      <c r="M82" s="19">
        <v>5</v>
      </c>
      <c r="N82" s="127">
        <v>43773</v>
      </c>
      <c r="O82" s="128" t="s">
        <v>1124</v>
      </c>
      <c r="P82" s="19" t="s">
        <v>872</v>
      </c>
      <c r="Q82" s="19" t="s">
        <v>871</v>
      </c>
      <c r="R82" s="19" t="s">
        <v>872</v>
      </c>
      <c r="S82" s="19" t="s">
        <v>872</v>
      </c>
      <c r="T82" s="19" t="s">
        <v>1134</v>
      </c>
      <c r="U82" s="19"/>
      <c r="V82" s="19" t="s">
        <v>871</v>
      </c>
      <c r="W82" s="19" t="s">
        <v>900</v>
      </c>
      <c r="X82" s="83" t="s">
        <v>1019</v>
      </c>
      <c r="Y82" s="19"/>
      <c r="Z82" s="129"/>
      <c r="AA82" s="19"/>
      <c r="AB82" s="19"/>
    </row>
    <row r="83" spans="1:28" ht="15" customHeight="1">
      <c r="A83" s="101" t="s">
        <v>13</v>
      </c>
      <c r="B83" s="81" t="s">
        <v>239</v>
      </c>
      <c r="C83" s="85" t="s">
        <v>159</v>
      </c>
      <c r="D83" s="81" t="s">
        <v>369</v>
      </c>
      <c r="E83" s="81" t="s">
        <v>577</v>
      </c>
      <c r="F83" s="19" t="s">
        <v>636</v>
      </c>
      <c r="G83" s="82" t="s">
        <v>645</v>
      </c>
      <c r="H83" s="19" t="s">
        <v>668</v>
      </c>
      <c r="I83" s="19" t="s">
        <v>661</v>
      </c>
      <c r="J83" s="127">
        <v>43921</v>
      </c>
      <c r="K83" s="19" t="s">
        <v>1090</v>
      </c>
      <c r="L83" s="19" t="s">
        <v>1091</v>
      </c>
      <c r="M83" s="19">
        <v>7</v>
      </c>
      <c r="N83" s="127">
        <v>43773</v>
      </c>
      <c r="O83" s="128" t="s">
        <v>1089</v>
      </c>
      <c r="P83" s="19" t="s">
        <v>872</v>
      </c>
      <c r="Q83" s="19" t="s">
        <v>871</v>
      </c>
      <c r="R83" s="19" t="s">
        <v>872</v>
      </c>
      <c r="S83" s="19" t="s">
        <v>872</v>
      </c>
      <c r="T83" s="19" t="s">
        <v>1134</v>
      </c>
      <c r="U83" s="19"/>
      <c r="V83" s="19" t="s">
        <v>871</v>
      </c>
      <c r="W83" s="19" t="s">
        <v>900</v>
      </c>
      <c r="X83" s="83" t="s">
        <v>1017</v>
      </c>
      <c r="Y83" s="19"/>
      <c r="Z83" s="129"/>
      <c r="AA83" s="19"/>
      <c r="AB83" s="19"/>
    </row>
    <row r="84" spans="1:28" ht="15" customHeight="1">
      <c r="A84" s="101" t="s">
        <v>13</v>
      </c>
      <c r="B84" s="81" t="s">
        <v>239</v>
      </c>
      <c r="C84" s="85" t="s">
        <v>160</v>
      </c>
      <c r="D84" s="81" t="s">
        <v>370</v>
      </c>
      <c r="E84" s="81" t="s">
        <v>578</v>
      </c>
      <c r="F84" s="19" t="s">
        <v>636</v>
      </c>
      <c r="G84" s="82" t="s">
        <v>645</v>
      </c>
      <c r="H84" s="19" t="s">
        <v>668</v>
      </c>
      <c r="I84" s="19" t="s">
        <v>661</v>
      </c>
      <c r="J84" s="127">
        <v>43921</v>
      </c>
      <c r="K84" s="19" t="s">
        <v>1090</v>
      </c>
      <c r="L84" s="19" t="s">
        <v>1091</v>
      </c>
      <c r="M84" s="19">
        <v>2</v>
      </c>
      <c r="N84" s="127">
        <v>43773</v>
      </c>
      <c r="O84" s="128" t="s">
        <v>1125</v>
      </c>
      <c r="P84" s="19" t="s">
        <v>872</v>
      </c>
      <c r="Q84" s="19" t="s">
        <v>871</v>
      </c>
      <c r="R84" s="19" t="s">
        <v>872</v>
      </c>
      <c r="S84" s="19" t="s">
        <v>872</v>
      </c>
      <c r="T84" s="19" t="s">
        <v>1134</v>
      </c>
      <c r="U84" s="19"/>
      <c r="V84" s="19" t="s">
        <v>871</v>
      </c>
      <c r="W84" s="19" t="s">
        <v>900</v>
      </c>
      <c r="X84" s="19" t="s">
        <v>1022</v>
      </c>
      <c r="Y84" s="19"/>
      <c r="Z84" s="129"/>
      <c r="AA84" s="19"/>
      <c r="AB84" s="19"/>
    </row>
    <row r="85" spans="1:28" ht="15" customHeight="1">
      <c r="A85" s="17" t="s">
        <v>13</v>
      </c>
      <c r="B85" s="18" t="s">
        <v>239</v>
      </c>
      <c r="C85" s="85" t="s">
        <v>161</v>
      </c>
      <c r="D85" s="81" t="s">
        <v>371</v>
      </c>
      <c r="E85" s="81" t="s">
        <v>579</v>
      </c>
      <c r="F85" s="18" t="s">
        <v>627</v>
      </c>
      <c r="G85" s="81" t="s">
        <v>653</v>
      </c>
      <c r="H85" s="83" t="s">
        <v>668</v>
      </c>
      <c r="I85" s="83"/>
      <c r="J85" s="133">
        <v>43921</v>
      </c>
      <c r="K85" s="83"/>
      <c r="L85" s="83"/>
      <c r="M85" s="83"/>
      <c r="N85" s="83"/>
      <c r="O85" s="83"/>
      <c r="P85" s="19" t="s">
        <v>872</v>
      </c>
      <c r="Q85" s="19" t="s">
        <v>872</v>
      </c>
      <c r="R85" s="19" t="s">
        <v>872</v>
      </c>
      <c r="S85" s="19" t="s">
        <v>872</v>
      </c>
      <c r="T85" s="83"/>
      <c r="U85" s="83"/>
      <c r="V85" s="83"/>
      <c r="W85" s="83"/>
      <c r="X85" s="83"/>
      <c r="Y85" s="83"/>
      <c r="Z85" s="134"/>
      <c r="AA85" s="83"/>
      <c r="AB85" s="83"/>
    </row>
    <row r="86" spans="1:28" ht="15" customHeight="1">
      <c r="A86" s="101" t="s">
        <v>13</v>
      </c>
      <c r="B86" s="81" t="s">
        <v>239</v>
      </c>
      <c r="C86" s="85" t="s">
        <v>162</v>
      </c>
      <c r="D86" s="81" t="s">
        <v>372</v>
      </c>
      <c r="E86" s="81" t="s">
        <v>580</v>
      </c>
      <c r="F86" s="19" t="s">
        <v>636</v>
      </c>
      <c r="G86" s="82" t="s">
        <v>645</v>
      </c>
      <c r="H86" s="19" t="s">
        <v>668</v>
      </c>
      <c r="I86" s="19" t="s">
        <v>661</v>
      </c>
      <c r="J86" s="127">
        <v>43921</v>
      </c>
      <c r="K86" s="19" t="s">
        <v>1090</v>
      </c>
      <c r="L86" s="19" t="s">
        <v>1091</v>
      </c>
      <c r="M86" s="19">
        <v>4</v>
      </c>
      <c r="N86" s="127">
        <v>43773</v>
      </c>
      <c r="O86" s="128" t="s">
        <v>1126</v>
      </c>
      <c r="P86" s="19" t="s">
        <v>872</v>
      </c>
      <c r="Q86" s="19" t="s">
        <v>871</v>
      </c>
      <c r="R86" s="19" t="s">
        <v>872</v>
      </c>
      <c r="S86" s="19" t="s">
        <v>872</v>
      </c>
      <c r="T86" s="19" t="s">
        <v>1134</v>
      </c>
      <c r="U86" s="19"/>
      <c r="V86" s="19" t="s">
        <v>871</v>
      </c>
      <c r="W86" s="19" t="s">
        <v>900</v>
      </c>
      <c r="X86" s="19" t="s">
        <v>1018</v>
      </c>
      <c r="Y86" s="19"/>
      <c r="Z86" s="129"/>
      <c r="AA86" s="19"/>
      <c r="AB86" s="19"/>
    </row>
    <row r="87" spans="1:28" ht="15" customHeight="1">
      <c r="A87" s="101" t="s">
        <v>13</v>
      </c>
      <c r="B87" s="81" t="s">
        <v>239</v>
      </c>
      <c r="C87" s="85" t="s">
        <v>163</v>
      </c>
      <c r="D87" s="81" t="s">
        <v>373</v>
      </c>
      <c r="E87" s="81" t="s">
        <v>581</v>
      </c>
      <c r="F87" s="19" t="s">
        <v>636</v>
      </c>
      <c r="G87" s="82" t="s">
        <v>645</v>
      </c>
      <c r="H87" s="19" t="s">
        <v>668</v>
      </c>
      <c r="I87" s="19" t="s">
        <v>661</v>
      </c>
      <c r="J87" s="127">
        <v>43921</v>
      </c>
      <c r="K87" s="19" t="s">
        <v>1090</v>
      </c>
      <c r="L87" s="19" t="s">
        <v>1091</v>
      </c>
      <c r="M87" s="19">
        <v>4</v>
      </c>
      <c r="N87" s="127">
        <v>43773</v>
      </c>
      <c r="O87" s="128" t="s">
        <v>1126</v>
      </c>
      <c r="P87" s="19" t="s">
        <v>872</v>
      </c>
      <c r="Q87" s="19" t="s">
        <v>871</v>
      </c>
      <c r="R87" s="19" t="s">
        <v>872</v>
      </c>
      <c r="S87" s="19" t="s">
        <v>872</v>
      </c>
      <c r="T87" s="19" t="s">
        <v>1134</v>
      </c>
      <c r="U87" s="19"/>
      <c r="V87" s="19" t="s">
        <v>871</v>
      </c>
      <c r="W87" s="19" t="s">
        <v>900</v>
      </c>
      <c r="X87" s="19" t="s">
        <v>1021</v>
      </c>
      <c r="Y87" s="19"/>
      <c r="Z87" s="129"/>
      <c r="AA87" s="19"/>
      <c r="AB87" s="19"/>
    </row>
    <row r="88" spans="1:28" s="31" customFormat="1" ht="15" customHeight="1">
      <c r="A88" s="101" t="s">
        <v>13</v>
      </c>
      <c r="B88" s="81" t="s">
        <v>239</v>
      </c>
      <c r="C88" s="85" t="s">
        <v>164</v>
      </c>
      <c r="D88" s="81" t="s">
        <v>374</v>
      </c>
      <c r="E88" s="81" t="s">
        <v>582</v>
      </c>
      <c r="F88" s="19" t="s">
        <v>636</v>
      </c>
      <c r="G88" s="82" t="s">
        <v>645</v>
      </c>
      <c r="H88" s="19" t="s">
        <v>668</v>
      </c>
      <c r="I88" s="19" t="s">
        <v>662</v>
      </c>
      <c r="J88" s="127">
        <v>43921</v>
      </c>
      <c r="K88" s="62" t="s">
        <v>952</v>
      </c>
      <c r="L88" s="62" t="s">
        <v>942</v>
      </c>
      <c r="M88" s="19">
        <v>69</v>
      </c>
      <c r="N88" s="131">
        <v>43960</v>
      </c>
      <c r="O88" s="26" t="s">
        <v>971</v>
      </c>
      <c r="P88" s="19" t="s">
        <v>872</v>
      </c>
      <c r="Q88" s="19" t="s">
        <v>871</v>
      </c>
      <c r="R88" s="19" t="s">
        <v>872</v>
      </c>
      <c r="S88" s="19" t="s">
        <v>872</v>
      </c>
      <c r="T88" s="19" t="s">
        <v>1134</v>
      </c>
      <c r="U88" s="19"/>
      <c r="V88" s="19" t="s">
        <v>871</v>
      </c>
      <c r="W88" s="19" t="s">
        <v>905</v>
      </c>
      <c r="X88" s="19" t="s">
        <v>1023</v>
      </c>
      <c r="Y88" s="19"/>
      <c r="Z88" s="129"/>
      <c r="AA88" s="19"/>
      <c r="AB88" s="19"/>
    </row>
    <row r="89" spans="1:28" s="31" customFormat="1" ht="15" customHeight="1">
      <c r="A89" s="101" t="s">
        <v>13</v>
      </c>
      <c r="B89" s="81" t="s">
        <v>239</v>
      </c>
      <c r="C89" s="85" t="s">
        <v>165</v>
      </c>
      <c r="D89" s="81" t="s">
        <v>375</v>
      </c>
      <c r="E89" s="81" t="s">
        <v>583</v>
      </c>
      <c r="F89" s="19" t="s">
        <v>636</v>
      </c>
      <c r="G89" s="82" t="s">
        <v>645</v>
      </c>
      <c r="H89" s="19" t="s">
        <v>668</v>
      </c>
      <c r="I89" s="19" t="s">
        <v>661</v>
      </c>
      <c r="J89" s="127">
        <v>43921</v>
      </c>
      <c r="K89" s="19" t="s">
        <v>952</v>
      </c>
      <c r="L89" s="19" t="s">
        <v>942</v>
      </c>
      <c r="M89" s="19">
        <v>187</v>
      </c>
      <c r="N89" s="131">
        <v>43960</v>
      </c>
      <c r="O89" s="26" t="s">
        <v>975</v>
      </c>
      <c r="P89" s="19" t="s">
        <v>872</v>
      </c>
      <c r="Q89" s="19" t="s">
        <v>871</v>
      </c>
      <c r="R89" s="19" t="s">
        <v>872</v>
      </c>
      <c r="S89" s="19" t="s">
        <v>872</v>
      </c>
      <c r="T89" s="19" t="s">
        <v>1134</v>
      </c>
      <c r="U89" s="19"/>
      <c r="V89" s="19" t="s">
        <v>871</v>
      </c>
      <c r="W89" s="19" t="s">
        <v>905</v>
      </c>
      <c r="X89" s="19" t="s">
        <v>1029</v>
      </c>
      <c r="Y89" s="19"/>
      <c r="Z89" s="129"/>
      <c r="AA89" s="19"/>
      <c r="AB89" s="19"/>
    </row>
    <row r="90" spans="1:28" ht="15" customHeight="1">
      <c r="A90" s="101" t="s">
        <v>13</v>
      </c>
      <c r="B90" s="18" t="s">
        <v>239</v>
      </c>
      <c r="C90" s="85" t="s">
        <v>166</v>
      </c>
      <c r="D90" s="81" t="s">
        <v>376</v>
      </c>
      <c r="E90" s="81" t="s">
        <v>376</v>
      </c>
      <c r="F90" s="83" t="s">
        <v>627</v>
      </c>
      <c r="G90" s="81" t="s">
        <v>648</v>
      </c>
      <c r="H90" s="83" t="s">
        <v>668</v>
      </c>
      <c r="I90" s="83"/>
      <c r="J90" s="133">
        <v>43921</v>
      </c>
      <c r="K90" s="83"/>
      <c r="L90" s="83"/>
      <c r="M90" s="83"/>
      <c r="N90" s="83"/>
      <c r="O90" s="83"/>
      <c r="P90" s="19" t="s">
        <v>872</v>
      </c>
      <c r="Q90" s="19" t="s">
        <v>872</v>
      </c>
      <c r="R90" s="19" t="s">
        <v>872</v>
      </c>
      <c r="S90" s="19" t="s">
        <v>872</v>
      </c>
      <c r="T90" s="83"/>
      <c r="U90" s="83"/>
      <c r="V90" s="83"/>
      <c r="W90" s="83"/>
      <c r="X90" s="83"/>
      <c r="Y90" s="83"/>
      <c r="Z90" s="134"/>
      <c r="AA90" s="83"/>
      <c r="AB90" s="83"/>
    </row>
    <row r="91" spans="1:28" ht="15" customHeight="1">
      <c r="A91" s="101" t="s">
        <v>13</v>
      </c>
      <c r="B91" s="18" t="s">
        <v>239</v>
      </c>
      <c r="C91" s="85" t="s">
        <v>167</v>
      </c>
      <c r="D91" s="81" t="s">
        <v>377</v>
      </c>
      <c r="E91" s="81" t="s">
        <v>377</v>
      </c>
      <c r="F91" s="83" t="s">
        <v>627</v>
      </c>
      <c r="G91" s="81" t="s">
        <v>648</v>
      </c>
      <c r="H91" s="83" t="s">
        <v>668</v>
      </c>
      <c r="I91" s="83"/>
      <c r="J91" s="133">
        <v>43921</v>
      </c>
      <c r="K91" s="83"/>
      <c r="L91" s="83"/>
      <c r="M91" s="83"/>
      <c r="N91" s="83"/>
      <c r="O91" s="83"/>
      <c r="P91" s="19" t="s">
        <v>872</v>
      </c>
      <c r="Q91" s="19" t="s">
        <v>872</v>
      </c>
      <c r="R91" s="19" t="s">
        <v>872</v>
      </c>
      <c r="S91" s="19" t="s">
        <v>872</v>
      </c>
      <c r="T91" s="83"/>
      <c r="U91" s="83"/>
      <c r="V91" s="83" t="s">
        <v>871</v>
      </c>
      <c r="W91" s="83"/>
      <c r="X91" s="83"/>
      <c r="Y91" s="83"/>
      <c r="Z91" s="134"/>
      <c r="AA91" s="83"/>
      <c r="AB91" s="83"/>
    </row>
    <row r="92" spans="1:28" ht="15" customHeight="1">
      <c r="A92" s="101" t="s">
        <v>13</v>
      </c>
      <c r="B92" s="18" t="s">
        <v>239</v>
      </c>
      <c r="C92" s="3" t="s">
        <v>168</v>
      </c>
      <c r="D92" s="18" t="s">
        <v>378</v>
      </c>
      <c r="E92" s="18" t="s">
        <v>378</v>
      </c>
      <c r="F92" s="83" t="s">
        <v>627</v>
      </c>
      <c r="G92" s="18" t="s">
        <v>648</v>
      </c>
      <c r="H92" s="83" t="s">
        <v>668</v>
      </c>
      <c r="I92" s="135">
        <v>28572000</v>
      </c>
      <c r="J92" s="133">
        <v>43921</v>
      </c>
      <c r="K92" s="62" t="s">
        <v>952</v>
      </c>
      <c r="L92" s="62" t="s">
        <v>942</v>
      </c>
      <c r="M92" s="136" t="s">
        <v>950</v>
      </c>
      <c r="N92" s="137">
        <v>43960</v>
      </c>
      <c r="O92" s="26" t="s">
        <v>1136</v>
      </c>
      <c r="P92" s="83" t="s">
        <v>871</v>
      </c>
      <c r="Q92" s="19" t="s">
        <v>872</v>
      </c>
      <c r="R92" s="19" t="s">
        <v>872</v>
      </c>
      <c r="S92" s="19" t="s">
        <v>872</v>
      </c>
      <c r="T92" s="19" t="s">
        <v>1134</v>
      </c>
      <c r="U92" s="83"/>
      <c r="V92" s="83"/>
      <c r="W92" s="83"/>
      <c r="X92" s="83"/>
      <c r="Y92" s="83"/>
      <c r="Z92" s="134"/>
      <c r="AA92" s="83"/>
      <c r="AB92" s="83"/>
    </row>
    <row r="93" spans="1:28" ht="15" customHeight="1">
      <c r="A93" s="101" t="s">
        <v>13</v>
      </c>
      <c r="B93" s="81" t="s">
        <v>239</v>
      </c>
      <c r="C93" s="85" t="s">
        <v>170</v>
      </c>
      <c r="D93" s="81" t="s">
        <v>380</v>
      </c>
      <c r="E93" s="81" t="s">
        <v>585</v>
      </c>
      <c r="F93" s="19" t="s">
        <v>627</v>
      </c>
      <c r="G93" s="81" t="s">
        <v>641</v>
      </c>
      <c r="H93" s="19" t="s">
        <v>668</v>
      </c>
      <c r="I93" s="122">
        <v>1497861</v>
      </c>
      <c r="J93" s="127">
        <v>43921</v>
      </c>
      <c r="K93" s="19" t="s">
        <v>952</v>
      </c>
      <c r="L93" s="19" t="s">
        <v>942</v>
      </c>
      <c r="M93" s="19">
        <v>185</v>
      </c>
      <c r="N93" s="131">
        <v>43960</v>
      </c>
      <c r="O93" s="128" t="s">
        <v>1114</v>
      </c>
      <c r="P93" s="19" t="s">
        <v>872</v>
      </c>
      <c r="Q93" s="19" t="s">
        <v>871</v>
      </c>
      <c r="R93" s="19" t="s">
        <v>872</v>
      </c>
      <c r="S93" s="19" t="s">
        <v>872</v>
      </c>
      <c r="T93" s="19" t="s">
        <v>1134</v>
      </c>
      <c r="U93" s="19"/>
      <c r="V93" s="19" t="s">
        <v>871</v>
      </c>
      <c r="W93" s="19" t="s">
        <v>903</v>
      </c>
      <c r="X93" s="83" t="s">
        <v>1013</v>
      </c>
      <c r="Y93" s="19"/>
      <c r="Z93" s="129"/>
      <c r="AA93" s="19"/>
      <c r="AB93" s="19"/>
    </row>
    <row r="94" spans="1:28" ht="15" customHeight="1">
      <c r="A94" s="101" t="s">
        <v>13</v>
      </c>
      <c r="B94" s="81" t="s">
        <v>239</v>
      </c>
      <c r="C94" s="85" t="s">
        <v>171</v>
      </c>
      <c r="D94" s="81" t="s">
        <v>381</v>
      </c>
      <c r="E94" s="81" t="s">
        <v>586</v>
      </c>
      <c r="F94" s="19" t="s">
        <v>627</v>
      </c>
      <c r="G94" s="81" t="s">
        <v>641</v>
      </c>
      <c r="H94" s="19" t="s">
        <v>668</v>
      </c>
      <c r="I94" s="122">
        <v>1313065</v>
      </c>
      <c r="J94" s="127">
        <v>43921</v>
      </c>
      <c r="K94" s="19" t="s">
        <v>952</v>
      </c>
      <c r="L94" s="19" t="s">
        <v>942</v>
      </c>
      <c r="M94" s="19">
        <v>185</v>
      </c>
      <c r="N94" s="131">
        <v>43960</v>
      </c>
      <c r="O94" s="128" t="s">
        <v>1114</v>
      </c>
      <c r="P94" s="19" t="s">
        <v>872</v>
      </c>
      <c r="Q94" s="19" t="s">
        <v>871</v>
      </c>
      <c r="R94" s="19" t="s">
        <v>872</v>
      </c>
      <c r="S94" s="19" t="s">
        <v>872</v>
      </c>
      <c r="T94" s="19" t="s">
        <v>1134</v>
      </c>
      <c r="U94" s="19"/>
      <c r="V94" s="19" t="s">
        <v>871</v>
      </c>
      <c r="W94" s="19" t="s">
        <v>903</v>
      </c>
      <c r="X94" s="83" t="s">
        <v>1035</v>
      </c>
      <c r="Y94" s="19"/>
      <c r="Z94" s="129"/>
      <c r="AA94" s="19"/>
      <c r="AB94" s="19"/>
    </row>
    <row r="95" spans="1:28" ht="15" customHeight="1">
      <c r="A95" s="101" t="s">
        <v>13</v>
      </c>
      <c r="B95" s="81" t="s">
        <v>239</v>
      </c>
      <c r="C95" s="85" t="s">
        <v>172</v>
      </c>
      <c r="D95" s="81" t="s">
        <v>382</v>
      </c>
      <c r="E95" s="81" t="s">
        <v>382</v>
      </c>
      <c r="F95" s="19" t="s">
        <v>630</v>
      </c>
      <c r="G95" s="81" t="s">
        <v>630</v>
      </c>
      <c r="H95" s="19" t="s">
        <v>668</v>
      </c>
      <c r="I95" s="160">
        <f>I93/I94</f>
        <v>1.1407363687250822</v>
      </c>
      <c r="J95" s="127">
        <v>43921</v>
      </c>
      <c r="K95" s="62" t="s">
        <v>952</v>
      </c>
      <c r="L95" s="62" t="s">
        <v>942</v>
      </c>
      <c r="M95" s="19">
        <v>185</v>
      </c>
      <c r="N95" s="131">
        <v>43960</v>
      </c>
      <c r="O95" s="128" t="s">
        <v>1116</v>
      </c>
      <c r="P95" s="19" t="s">
        <v>872</v>
      </c>
      <c r="Q95" s="19" t="s">
        <v>871</v>
      </c>
      <c r="R95" s="19" t="s">
        <v>872</v>
      </c>
      <c r="S95" s="19" t="s">
        <v>872</v>
      </c>
      <c r="T95" s="19" t="s">
        <v>1134</v>
      </c>
      <c r="U95" s="19" t="s">
        <v>1117</v>
      </c>
      <c r="V95" s="19" t="s">
        <v>871</v>
      </c>
      <c r="W95" s="19" t="s">
        <v>903</v>
      </c>
      <c r="X95" s="83" t="s">
        <v>1048</v>
      </c>
      <c r="Y95" s="19"/>
      <c r="Z95" s="129"/>
      <c r="AA95" s="19"/>
      <c r="AB95" s="19"/>
    </row>
    <row r="96" spans="1:28" ht="15" customHeight="1">
      <c r="A96" s="101" t="s">
        <v>13</v>
      </c>
      <c r="B96" s="18" t="s">
        <v>239</v>
      </c>
      <c r="C96" s="85" t="s">
        <v>173</v>
      </c>
      <c r="D96" s="81" t="s">
        <v>383</v>
      </c>
      <c r="E96" s="81" t="s">
        <v>587</v>
      </c>
      <c r="F96" s="83" t="s">
        <v>627</v>
      </c>
      <c r="G96" s="18" t="s">
        <v>648</v>
      </c>
      <c r="H96" s="83" t="s">
        <v>668</v>
      </c>
      <c r="I96" s="138">
        <v>63167010</v>
      </c>
      <c r="J96" s="133">
        <v>43921</v>
      </c>
      <c r="K96" s="62" t="s">
        <v>952</v>
      </c>
      <c r="L96" s="192" t="s">
        <v>942</v>
      </c>
      <c r="M96" s="136" t="s">
        <v>950</v>
      </c>
      <c r="N96" s="137">
        <v>43960</v>
      </c>
      <c r="O96" s="26" t="s">
        <v>1136</v>
      </c>
      <c r="P96" s="83" t="s">
        <v>871</v>
      </c>
      <c r="Q96" s="19" t="s">
        <v>872</v>
      </c>
      <c r="R96" s="19" t="s">
        <v>872</v>
      </c>
      <c r="S96" s="19" t="s">
        <v>872</v>
      </c>
      <c r="T96" s="19" t="s">
        <v>1134</v>
      </c>
      <c r="U96" s="83"/>
      <c r="V96" s="83"/>
      <c r="W96" s="83"/>
      <c r="X96" s="83"/>
      <c r="Y96" s="83"/>
      <c r="Z96" s="134"/>
      <c r="AA96" s="83"/>
      <c r="AB96" s="83"/>
    </row>
    <row r="97" spans="1:28" ht="15" customHeight="1">
      <c r="A97" s="101" t="s">
        <v>13</v>
      </c>
      <c r="B97" s="81" t="s">
        <v>239</v>
      </c>
      <c r="C97" s="85" t="s">
        <v>174</v>
      </c>
      <c r="D97" s="81" t="s">
        <v>384</v>
      </c>
      <c r="E97" s="81" t="s">
        <v>384</v>
      </c>
      <c r="F97" s="19" t="s">
        <v>627</v>
      </c>
      <c r="G97" s="81" t="s">
        <v>648</v>
      </c>
      <c r="H97" s="19" t="s">
        <v>668</v>
      </c>
      <c r="I97" s="19">
        <v>49055976</v>
      </c>
      <c r="J97" s="127">
        <v>43921</v>
      </c>
      <c r="K97" s="62" t="s">
        <v>955</v>
      </c>
      <c r="L97" s="192" t="s">
        <v>944</v>
      </c>
      <c r="M97" s="62" t="s">
        <v>943</v>
      </c>
      <c r="N97" s="131">
        <v>43591</v>
      </c>
      <c r="O97" s="26" t="s">
        <v>1136</v>
      </c>
      <c r="P97" s="19" t="s">
        <v>871</v>
      </c>
      <c r="Q97" s="19" t="s">
        <v>872</v>
      </c>
      <c r="R97" s="19" t="s">
        <v>872</v>
      </c>
      <c r="S97" s="19" t="s">
        <v>872</v>
      </c>
      <c r="T97" s="19" t="s">
        <v>1134</v>
      </c>
      <c r="U97" s="19"/>
      <c r="V97" s="19" t="s">
        <v>871</v>
      </c>
      <c r="W97" s="19" t="s">
        <v>905</v>
      </c>
      <c r="X97" s="19" t="s">
        <v>1050</v>
      </c>
      <c r="Y97" s="19"/>
      <c r="Z97" s="129"/>
      <c r="AA97" s="19"/>
      <c r="AB97" s="19"/>
    </row>
    <row r="98" spans="1:28" ht="15" customHeight="1">
      <c r="A98" s="101" t="s">
        <v>13</v>
      </c>
      <c r="B98" s="81" t="s">
        <v>239</v>
      </c>
      <c r="C98" s="85" t="s">
        <v>175</v>
      </c>
      <c r="D98" s="103" t="s">
        <v>385</v>
      </c>
      <c r="E98" s="103" t="s">
        <v>385</v>
      </c>
      <c r="F98" s="121" t="s">
        <v>630</v>
      </c>
      <c r="G98" s="103" t="s">
        <v>630</v>
      </c>
      <c r="H98" s="121" t="s">
        <v>668</v>
      </c>
      <c r="I98" s="160">
        <f>I96/I97</f>
        <v>1.287651681825676</v>
      </c>
      <c r="J98" s="167">
        <v>43921</v>
      </c>
      <c r="K98" s="168" t="s">
        <v>952</v>
      </c>
      <c r="L98" s="168" t="s">
        <v>942</v>
      </c>
      <c r="M98" s="121">
        <v>60</v>
      </c>
      <c r="N98" s="169">
        <v>43960</v>
      </c>
      <c r="O98" s="170" t="s">
        <v>1136</v>
      </c>
      <c r="P98" s="121" t="s">
        <v>871</v>
      </c>
      <c r="Q98" s="121" t="s">
        <v>872</v>
      </c>
      <c r="R98" s="121" t="s">
        <v>872</v>
      </c>
      <c r="S98" s="121" t="s">
        <v>872</v>
      </c>
      <c r="T98" s="19" t="s">
        <v>1134</v>
      </c>
      <c r="U98" s="138">
        <f>(63167010-49055976)/(49055976)*100</f>
        <v>28.765168182567603</v>
      </c>
      <c r="V98" s="19" t="s">
        <v>871</v>
      </c>
      <c r="W98" s="19" t="s">
        <v>905</v>
      </c>
      <c r="X98" s="83" t="s">
        <v>1051</v>
      </c>
      <c r="Y98" s="19"/>
      <c r="Z98" s="129"/>
      <c r="AA98" s="19"/>
      <c r="AB98" s="19"/>
    </row>
    <row r="99" spans="1:28" ht="15" customHeight="1">
      <c r="A99" s="101" t="s">
        <v>13</v>
      </c>
      <c r="B99" s="18" t="s">
        <v>240</v>
      </c>
      <c r="C99" s="85" t="s">
        <v>193</v>
      </c>
      <c r="D99" s="81" t="s">
        <v>403</v>
      </c>
      <c r="E99" s="81" t="s">
        <v>601</v>
      </c>
      <c r="F99" s="83" t="s">
        <v>636</v>
      </c>
      <c r="G99" s="20" t="s">
        <v>645</v>
      </c>
      <c r="H99" s="83" t="s">
        <v>668</v>
      </c>
      <c r="I99" s="83" t="s">
        <v>661</v>
      </c>
      <c r="J99" s="133">
        <v>43921</v>
      </c>
      <c r="K99" s="83" t="s">
        <v>952</v>
      </c>
      <c r="L99" s="83" t="s">
        <v>942</v>
      </c>
      <c r="M99" s="83">
        <v>39</v>
      </c>
      <c r="N99" s="137">
        <v>43960</v>
      </c>
      <c r="O99" s="107" t="s">
        <v>985</v>
      </c>
      <c r="P99" s="19" t="s">
        <v>872</v>
      </c>
      <c r="Q99" s="83" t="s">
        <v>871</v>
      </c>
      <c r="R99" s="19" t="s">
        <v>872</v>
      </c>
      <c r="S99" s="19" t="s">
        <v>872</v>
      </c>
      <c r="T99" s="19" t="s">
        <v>1134</v>
      </c>
      <c r="U99" s="83"/>
      <c r="V99" s="83"/>
      <c r="W99" s="83"/>
      <c r="X99" s="83"/>
      <c r="Y99" s="83"/>
      <c r="Z99" s="134"/>
      <c r="AA99" s="83"/>
      <c r="AB99" s="83"/>
    </row>
    <row r="100" spans="1:28" ht="15" customHeight="1">
      <c r="A100" s="102" t="s">
        <v>13</v>
      </c>
      <c r="B100" s="103" t="s">
        <v>240</v>
      </c>
      <c r="C100" s="104" t="s">
        <v>197</v>
      </c>
      <c r="D100" s="103" t="s">
        <v>407</v>
      </c>
      <c r="E100" s="103" t="s">
        <v>603</v>
      </c>
      <c r="F100" s="103" t="s">
        <v>630</v>
      </c>
      <c r="G100" s="103" t="s">
        <v>632</v>
      </c>
      <c r="H100" s="121" t="s">
        <v>668</v>
      </c>
      <c r="I100" s="189">
        <v>2.1000000000000001E-2</v>
      </c>
      <c r="J100" s="167">
        <v>43921</v>
      </c>
      <c r="K100" s="168" t="s">
        <v>952</v>
      </c>
      <c r="L100" s="168" t="s">
        <v>942</v>
      </c>
      <c r="M100" s="121" t="s">
        <v>1149</v>
      </c>
      <c r="N100" s="169">
        <v>43960</v>
      </c>
      <c r="O100" s="149" t="s">
        <v>1136</v>
      </c>
      <c r="P100" s="121" t="s">
        <v>871</v>
      </c>
      <c r="Q100" s="121" t="s">
        <v>871</v>
      </c>
      <c r="R100" s="121" t="s">
        <v>872</v>
      </c>
      <c r="S100" s="121" t="s">
        <v>872</v>
      </c>
      <c r="T100" s="121" t="s">
        <v>1134</v>
      </c>
      <c r="U100" s="121">
        <f>1388037/6472765203*100</f>
        <v>2.1444266190231525E-2</v>
      </c>
      <c r="V100" s="121" t="s">
        <v>871</v>
      </c>
      <c r="W100" s="121" t="s">
        <v>905</v>
      </c>
      <c r="X100" s="121" t="s">
        <v>1032</v>
      </c>
      <c r="Y100" s="19"/>
      <c r="Z100" s="129"/>
      <c r="AA100" s="19"/>
      <c r="AB100" s="19"/>
    </row>
    <row r="101" spans="1:28" ht="15" customHeight="1">
      <c r="A101" s="101" t="s">
        <v>13</v>
      </c>
      <c r="B101" s="18" t="s">
        <v>232</v>
      </c>
      <c r="C101" s="85" t="s">
        <v>206</v>
      </c>
      <c r="D101" s="81" t="s">
        <v>416</v>
      </c>
      <c r="E101" s="81" t="s">
        <v>606</v>
      </c>
      <c r="F101" s="18" t="s">
        <v>636</v>
      </c>
      <c r="G101" s="20" t="s">
        <v>645</v>
      </c>
      <c r="H101" s="83" t="s">
        <v>668</v>
      </c>
      <c r="I101" s="83"/>
      <c r="J101" s="133">
        <v>43921</v>
      </c>
      <c r="K101" s="83"/>
      <c r="L101" s="83"/>
      <c r="M101" s="83"/>
      <c r="N101" s="83"/>
      <c r="O101" s="83"/>
      <c r="P101" s="19" t="s">
        <v>872</v>
      </c>
      <c r="Q101" s="19" t="s">
        <v>872</v>
      </c>
      <c r="R101" s="19" t="s">
        <v>872</v>
      </c>
      <c r="S101" s="19" t="s">
        <v>872</v>
      </c>
      <c r="T101" s="83"/>
      <c r="U101" s="83"/>
      <c r="V101" s="83"/>
      <c r="W101" s="83"/>
      <c r="X101" s="83"/>
      <c r="Y101" s="83"/>
      <c r="Z101" s="134"/>
      <c r="AA101" s="83"/>
      <c r="AB101" s="83"/>
    </row>
    <row r="102" spans="1:28" ht="15" customHeight="1">
      <c r="A102" s="101" t="s">
        <v>13</v>
      </c>
      <c r="B102" s="81" t="s">
        <v>232</v>
      </c>
      <c r="C102" s="85" t="s">
        <v>207</v>
      </c>
      <c r="D102" s="81" t="s">
        <v>417</v>
      </c>
      <c r="E102" s="81" t="s">
        <v>607</v>
      </c>
      <c r="F102" s="19" t="s">
        <v>636</v>
      </c>
      <c r="G102" s="82" t="s">
        <v>645</v>
      </c>
      <c r="H102" s="19" t="s">
        <v>668</v>
      </c>
      <c r="I102" s="19" t="s">
        <v>661</v>
      </c>
      <c r="J102" s="127">
        <v>43921</v>
      </c>
      <c r="K102" s="19" t="s">
        <v>952</v>
      </c>
      <c r="L102" s="19" t="s">
        <v>942</v>
      </c>
      <c r="M102" s="19">
        <v>42</v>
      </c>
      <c r="N102" s="131">
        <v>43960</v>
      </c>
      <c r="O102" s="128" t="s">
        <v>1097</v>
      </c>
      <c r="P102" s="19" t="s">
        <v>872</v>
      </c>
      <c r="Q102" s="19" t="s">
        <v>871</v>
      </c>
      <c r="R102" s="19" t="s">
        <v>872</v>
      </c>
      <c r="S102" s="19" t="s">
        <v>872</v>
      </c>
      <c r="T102" s="19" t="s">
        <v>1134</v>
      </c>
      <c r="U102" s="19"/>
      <c r="V102" s="19" t="s">
        <v>871</v>
      </c>
      <c r="W102" s="19" t="s">
        <v>901</v>
      </c>
      <c r="X102" s="83" t="s">
        <v>1041</v>
      </c>
      <c r="Y102" s="19"/>
      <c r="Z102" s="129"/>
      <c r="AA102" s="19"/>
      <c r="AB102" s="19"/>
    </row>
    <row r="103" spans="1:28" ht="15" customHeight="1">
      <c r="A103" s="17" t="s">
        <v>13</v>
      </c>
      <c r="B103" s="18" t="s">
        <v>232</v>
      </c>
      <c r="C103" s="85" t="s">
        <v>208</v>
      </c>
      <c r="D103" s="81" t="s">
        <v>418</v>
      </c>
      <c r="E103" s="81" t="s">
        <v>608</v>
      </c>
      <c r="F103" s="83" t="s">
        <v>636</v>
      </c>
      <c r="G103" s="20" t="s">
        <v>645</v>
      </c>
      <c r="H103" s="83" t="s">
        <v>668</v>
      </c>
      <c r="I103" s="83"/>
      <c r="J103" s="133">
        <v>43921</v>
      </c>
      <c r="K103" s="83"/>
      <c r="L103" s="83"/>
      <c r="M103" s="83"/>
      <c r="N103" s="83"/>
      <c r="O103" s="83"/>
      <c r="P103" s="19" t="s">
        <v>872</v>
      </c>
      <c r="Q103" s="19" t="s">
        <v>872</v>
      </c>
      <c r="R103" s="19" t="s">
        <v>872</v>
      </c>
      <c r="S103" s="19" t="s">
        <v>872</v>
      </c>
      <c r="T103" s="83"/>
      <c r="U103" s="83"/>
      <c r="V103" s="83"/>
      <c r="W103" s="83"/>
      <c r="X103" s="83"/>
      <c r="Y103" s="83"/>
      <c r="Z103" s="134"/>
      <c r="AA103" s="83"/>
      <c r="AB103" s="83"/>
    </row>
    <row r="104" spans="1:28" ht="15" customHeight="1">
      <c r="A104" s="101" t="s">
        <v>13</v>
      </c>
      <c r="B104" s="81" t="s">
        <v>232</v>
      </c>
      <c r="C104" s="85" t="s">
        <v>209</v>
      </c>
      <c r="D104" s="81" t="s">
        <v>419</v>
      </c>
      <c r="E104" s="81" t="s">
        <v>609</v>
      </c>
      <c r="F104" s="19" t="s">
        <v>636</v>
      </c>
      <c r="G104" s="82" t="s">
        <v>645</v>
      </c>
      <c r="H104" s="19" t="s">
        <v>668</v>
      </c>
      <c r="I104" s="19" t="s">
        <v>661</v>
      </c>
      <c r="J104" s="127">
        <v>43921</v>
      </c>
      <c r="K104" s="19" t="s">
        <v>974</v>
      </c>
      <c r="L104" s="19" t="s">
        <v>973</v>
      </c>
      <c r="M104" s="19">
        <v>42</v>
      </c>
      <c r="N104" s="127">
        <v>41835</v>
      </c>
      <c r="O104" s="128" t="s">
        <v>1077</v>
      </c>
      <c r="P104" s="19" t="s">
        <v>872</v>
      </c>
      <c r="Q104" s="19" t="s">
        <v>871</v>
      </c>
      <c r="R104" s="19" t="s">
        <v>872</v>
      </c>
      <c r="S104" s="19" t="s">
        <v>872</v>
      </c>
      <c r="T104" s="19" t="s">
        <v>1134</v>
      </c>
      <c r="U104" s="19"/>
      <c r="V104" s="19" t="s">
        <v>871</v>
      </c>
      <c r="W104" s="19" t="s">
        <v>901</v>
      </c>
      <c r="X104" s="83" t="s">
        <v>1026</v>
      </c>
      <c r="Y104" s="19"/>
      <c r="Z104" s="129"/>
      <c r="AA104" s="19"/>
      <c r="AB104" s="19"/>
    </row>
    <row r="105" spans="1:28" s="31" customFormat="1" ht="15" customHeight="1">
      <c r="A105" s="101" t="s">
        <v>13</v>
      </c>
      <c r="B105" s="81" t="s">
        <v>232</v>
      </c>
      <c r="C105" s="85" t="s">
        <v>210</v>
      </c>
      <c r="D105" s="81" t="s">
        <v>420</v>
      </c>
      <c r="E105" s="81" t="s">
        <v>610</v>
      </c>
      <c r="F105" s="19" t="s">
        <v>636</v>
      </c>
      <c r="G105" s="82" t="s">
        <v>645</v>
      </c>
      <c r="H105" s="19" t="s">
        <v>668</v>
      </c>
      <c r="I105" s="19" t="s">
        <v>661</v>
      </c>
      <c r="J105" s="127">
        <v>43921</v>
      </c>
      <c r="K105" s="19" t="s">
        <v>974</v>
      </c>
      <c r="L105" s="130" t="s">
        <v>973</v>
      </c>
      <c r="M105" s="19">
        <v>14</v>
      </c>
      <c r="N105" s="127">
        <v>41835</v>
      </c>
      <c r="O105" s="128" t="s">
        <v>1074</v>
      </c>
      <c r="P105" s="19" t="s">
        <v>872</v>
      </c>
      <c r="Q105" s="19" t="s">
        <v>871</v>
      </c>
      <c r="R105" s="19" t="s">
        <v>872</v>
      </c>
      <c r="S105" s="19" t="s">
        <v>872</v>
      </c>
      <c r="T105" s="19" t="s">
        <v>1134</v>
      </c>
      <c r="U105" s="19" t="s">
        <v>1076</v>
      </c>
      <c r="V105" s="19" t="s">
        <v>871</v>
      </c>
      <c r="W105" s="19" t="s">
        <v>903</v>
      </c>
      <c r="X105" s="83" t="s">
        <v>1025</v>
      </c>
      <c r="Y105" s="19"/>
      <c r="Z105" s="129"/>
      <c r="AA105" s="19"/>
      <c r="AB105" s="19"/>
    </row>
    <row r="106" spans="1:28" s="31" customFormat="1" ht="15" customHeight="1">
      <c r="A106" s="101" t="s">
        <v>13</v>
      </c>
      <c r="B106" s="81" t="s">
        <v>232</v>
      </c>
      <c r="C106" s="85" t="s">
        <v>211</v>
      </c>
      <c r="D106" s="81" t="s">
        <v>421</v>
      </c>
      <c r="E106" s="81" t="s">
        <v>611</v>
      </c>
      <c r="F106" s="19" t="s">
        <v>636</v>
      </c>
      <c r="G106" s="82" t="s">
        <v>645</v>
      </c>
      <c r="H106" s="19" t="s">
        <v>668</v>
      </c>
      <c r="I106" s="19" t="s">
        <v>661</v>
      </c>
      <c r="J106" s="127">
        <v>43921</v>
      </c>
      <c r="K106" s="19" t="s">
        <v>974</v>
      </c>
      <c r="L106" s="19" t="s">
        <v>973</v>
      </c>
      <c r="M106" s="19">
        <v>23</v>
      </c>
      <c r="N106" s="127">
        <v>41835</v>
      </c>
      <c r="O106" s="128" t="s">
        <v>1074</v>
      </c>
      <c r="P106" s="19" t="s">
        <v>872</v>
      </c>
      <c r="Q106" s="19" t="s">
        <v>871</v>
      </c>
      <c r="R106" s="19" t="s">
        <v>872</v>
      </c>
      <c r="S106" s="19" t="s">
        <v>872</v>
      </c>
      <c r="T106" s="19" t="s">
        <v>1134</v>
      </c>
      <c r="U106" s="19" t="s">
        <v>1075</v>
      </c>
      <c r="V106" s="19" t="s">
        <v>871</v>
      </c>
      <c r="W106" s="19" t="s">
        <v>903</v>
      </c>
      <c r="X106" s="83" t="s">
        <v>1025</v>
      </c>
      <c r="Y106" s="19"/>
      <c r="Z106" s="129"/>
      <c r="AA106" s="19"/>
      <c r="AB106" s="19"/>
    </row>
    <row r="107" spans="1:28" ht="15" customHeight="1">
      <c r="A107" s="17" t="s">
        <v>13</v>
      </c>
      <c r="B107" s="18" t="s">
        <v>232</v>
      </c>
      <c r="C107" s="85" t="s">
        <v>212</v>
      </c>
      <c r="D107" s="81" t="s">
        <v>422</v>
      </c>
      <c r="E107" s="81" t="s">
        <v>612</v>
      </c>
      <c r="F107" s="83" t="s">
        <v>636</v>
      </c>
      <c r="G107" s="20" t="s">
        <v>645</v>
      </c>
      <c r="H107" s="83" t="s">
        <v>668</v>
      </c>
      <c r="I107" s="83"/>
      <c r="J107" s="133">
        <v>43921</v>
      </c>
      <c r="K107" s="83"/>
      <c r="L107" s="83"/>
      <c r="M107" s="83"/>
      <c r="N107" s="83"/>
      <c r="O107" s="83"/>
      <c r="P107" s="19" t="s">
        <v>872</v>
      </c>
      <c r="Q107" s="19" t="s">
        <v>872</v>
      </c>
      <c r="R107" s="19" t="s">
        <v>872</v>
      </c>
      <c r="S107" s="19" t="s">
        <v>872</v>
      </c>
      <c r="T107" s="83"/>
      <c r="U107" s="83"/>
      <c r="V107" s="83"/>
      <c r="W107" s="83"/>
      <c r="X107" s="83"/>
      <c r="Y107" s="83"/>
      <c r="Z107" s="134"/>
      <c r="AA107" s="83"/>
      <c r="AB107" s="83"/>
    </row>
    <row r="108" spans="1:28" ht="15" customHeight="1">
      <c r="A108" s="101" t="s">
        <v>13</v>
      </c>
      <c r="B108" s="81" t="s">
        <v>232</v>
      </c>
      <c r="C108" s="85" t="s">
        <v>213</v>
      </c>
      <c r="D108" s="81" t="s">
        <v>423</v>
      </c>
      <c r="E108" s="81" t="s">
        <v>613</v>
      </c>
      <c r="F108" s="19" t="s">
        <v>636</v>
      </c>
      <c r="G108" s="82" t="s">
        <v>645</v>
      </c>
      <c r="H108" s="19" t="s">
        <v>668</v>
      </c>
      <c r="I108" s="19" t="s">
        <v>661</v>
      </c>
      <c r="J108" s="127">
        <v>43921</v>
      </c>
      <c r="K108" s="19" t="s">
        <v>974</v>
      </c>
      <c r="L108" s="19" t="s">
        <v>973</v>
      </c>
      <c r="M108" s="19">
        <v>60</v>
      </c>
      <c r="N108" s="127">
        <v>41835</v>
      </c>
      <c r="O108" s="128" t="s">
        <v>1081</v>
      </c>
      <c r="P108" s="19" t="s">
        <v>872</v>
      </c>
      <c r="Q108" s="19" t="s">
        <v>871</v>
      </c>
      <c r="R108" s="19" t="s">
        <v>872</v>
      </c>
      <c r="S108" s="19" t="s">
        <v>872</v>
      </c>
      <c r="T108" s="19" t="s">
        <v>1134</v>
      </c>
      <c r="U108" s="19"/>
      <c r="V108" s="19" t="s">
        <v>871</v>
      </c>
      <c r="W108" s="19" t="s">
        <v>901</v>
      </c>
      <c r="X108" s="83" t="s">
        <v>1038</v>
      </c>
      <c r="Y108" s="19"/>
      <c r="Z108" s="129"/>
      <c r="AA108" s="19"/>
      <c r="AB108" s="19"/>
    </row>
    <row r="109" spans="1:28" ht="15" customHeight="1">
      <c r="A109" s="101" t="s">
        <v>13</v>
      </c>
      <c r="B109" s="81" t="s">
        <v>232</v>
      </c>
      <c r="C109" s="85" t="s">
        <v>214</v>
      </c>
      <c r="D109" s="81" t="s">
        <v>424</v>
      </c>
      <c r="E109" s="81" t="s">
        <v>614</v>
      </c>
      <c r="F109" s="19" t="s">
        <v>636</v>
      </c>
      <c r="G109" s="82" t="s">
        <v>645</v>
      </c>
      <c r="H109" s="19" t="s">
        <v>668</v>
      </c>
      <c r="I109" s="19" t="s">
        <v>661</v>
      </c>
      <c r="J109" s="127">
        <v>43921</v>
      </c>
      <c r="K109" s="19" t="s">
        <v>974</v>
      </c>
      <c r="L109" s="19" t="s">
        <v>973</v>
      </c>
      <c r="M109" s="19">
        <v>45</v>
      </c>
      <c r="N109" s="127">
        <v>41835</v>
      </c>
      <c r="O109" s="128" t="s">
        <v>1069</v>
      </c>
      <c r="P109" s="19" t="s">
        <v>872</v>
      </c>
      <c r="Q109" s="19" t="s">
        <v>871</v>
      </c>
      <c r="R109" s="19" t="s">
        <v>872</v>
      </c>
      <c r="S109" s="19" t="s">
        <v>872</v>
      </c>
      <c r="T109" s="19" t="s">
        <v>1134</v>
      </c>
      <c r="U109" s="19"/>
      <c r="V109" s="19" t="s">
        <v>871</v>
      </c>
      <c r="W109" s="19" t="s">
        <v>901</v>
      </c>
      <c r="X109" s="83" t="s">
        <v>1012</v>
      </c>
      <c r="Y109" s="19"/>
      <c r="Z109" s="129"/>
      <c r="AA109" s="19"/>
      <c r="AB109" s="19"/>
    </row>
    <row r="110" spans="1:28" ht="15" customHeight="1">
      <c r="A110" s="101" t="s">
        <v>13</v>
      </c>
      <c r="B110" s="81" t="s">
        <v>232</v>
      </c>
      <c r="C110" s="85" t="s">
        <v>215</v>
      </c>
      <c r="D110" s="81" t="s">
        <v>425</v>
      </c>
      <c r="E110" s="81" t="s">
        <v>615</v>
      </c>
      <c r="F110" s="19" t="s">
        <v>636</v>
      </c>
      <c r="G110" s="82" t="s">
        <v>645</v>
      </c>
      <c r="H110" s="19" t="s">
        <v>668</v>
      </c>
      <c r="I110" s="19" t="s">
        <v>662</v>
      </c>
      <c r="J110" s="127">
        <v>43921</v>
      </c>
      <c r="K110" s="19" t="s">
        <v>974</v>
      </c>
      <c r="L110" s="19" t="s">
        <v>973</v>
      </c>
      <c r="M110" s="19">
        <v>49</v>
      </c>
      <c r="N110" s="127">
        <v>41835</v>
      </c>
      <c r="O110" s="128" t="s">
        <v>1072</v>
      </c>
      <c r="P110" s="19" t="s">
        <v>872</v>
      </c>
      <c r="Q110" s="19" t="s">
        <v>871</v>
      </c>
      <c r="R110" s="19" t="s">
        <v>872</v>
      </c>
      <c r="S110" s="19" t="s">
        <v>872</v>
      </c>
      <c r="T110" s="19" t="s">
        <v>1134</v>
      </c>
      <c r="U110" s="19"/>
      <c r="V110" s="19" t="s">
        <v>871</v>
      </c>
      <c r="W110" s="19" t="s">
        <v>901</v>
      </c>
      <c r="X110" s="83" t="s">
        <v>1034</v>
      </c>
      <c r="Y110" s="19"/>
      <c r="Z110" s="129"/>
      <c r="AA110" s="19"/>
      <c r="AB110" s="19"/>
    </row>
    <row r="111" spans="1:28" ht="15" customHeight="1">
      <c r="A111" s="101" t="s">
        <v>13</v>
      </c>
      <c r="B111" s="81" t="s">
        <v>232</v>
      </c>
      <c r="C111" s="85" t="s">
        <v>216</v>
      </c>
      <c r="D111" s="81" t="s">
        <v>426</v>
      </c>
      <c r="E111" s="81" t="s">
        <v>616</v>
      </c>
      <c r="F111" s="19" t="s">
        <v>636</v>
      </c>
      <c r="G111" s="82" t="s">
        <v>645</v>
      </c>
      <c r="H111" s="19" t="s">
        <v>668</v>
      </c>
      <c r="I111" s="19" t="s">
        <v>661</v>
      </c>
      <c r="J111" s="127">
        <v>43921</v>
      </c>
      <c r="K111" s="19" t="s">
        <v>974</v>
      </c>
      <c r="L111" s="19" t="s">
        <v>973</v>
      </c>
      <c r="M111" s="19">
        <v>51</v>
      </c>
      <c r="N111" s="19"/>
      <c r="O111" s="128" t="s">
        <v>1073</v>
      </c>
      <c r="P111" s="19" t="s">
        <v>872</v>
      </c>
      <c r="Q111" s="19" t="s">
        <v>871</v>
      </c>
      <c r="R111" s="19" t="s">
        <v>872</v>
      </c>
      <c r="S111" s="19" t="s">
        <v>872</v>
      </c>
      <c r="T111" s="19" t="s">
        <v>1134</v>
      </c>
      <c r="U111" s="19"/>
      <c r="V111" s="19" t="s">
        <v>871</v>
      </c>
      <c r="W111" s="19" t="s">
        <v>901</v>
      </c>
      <c r="X111" s="83" t="s">
        <v>1037</v>
      </c>
      <c r="Y111" s="19"/>
      <c r="Z111" s="129"/>
      <c r="AA111" s="19"/>
      <c r="AB111" s="19"/>
    </row>
    <row r="112" spans="1:28" ht="15" customHeight="1">
      <c r="A112" s="101" t="s">
        <v>13</v>
      </c>
      <c r="B112" s="81" t="s">
        <v>232</v>
      </c>
      <c r="C112" s="85" t="s">
        <v>217</v>
      </c>
      <c r="D112" s="81" t="s">
        <v>427</v>
      </c>
      <c r="E112" s="81" t="s">
        <v>617</v>
      </c>
      <c r="F112" s="19" t="s">
        <v>636</v>
      </c>
      <c r="G112" s="82" t="s">
        <v>645</v>
      </c>
      <c r="H112" s="19" t="s">
        <v>668</v>
      </c>
      <c r="I112" s="19" t="s">
        <v>661</v>
      </c>
      <c r="J112" s="127">
        <v>43921</v>
      </c>
      <c r="K112" s="19" t="s">
        <v>974</v>
      </c>
      <c r="L112" s="19" t="s">
        <v>973</v>
      </c>
      <c r="M112" s="19">
        <v>47</v>
      </c>
      <c r="N112" s="127">
        <v>41835</v>
      </c>
      <c r="O112" s="128" t="s">
        <v>1063</v>
      </c>
      <c r="P112" s="19" t="s">
        <v>872</v>
      </c>
      <c r="Q112" s="19" t="s">
        <v>871</v>
      </c>
      <c r="R112" s="19" t="s">
        <v>872</v>
      </c>
      <c r="S112" s="19" t="s">
        <v>872</v>
      </c>
      <c r="T112" s="19" t="s">
        <v>1134</v>
      </c>
      <c r="U112" s="19" t="s">
        <v>1064</v>
      </c>
      <c r="V112" s="19" t="s">
        <v>871</v>
      </c>
      <c r="W112" s="19" t="s">
        <v>901</v>
      </c>
      <c r="X112" s="83" t="s">
        <v>998</v>
      </c>
      <c r="Y112" s="19"/>
      <c r="Z112" s="129"/>
      <c r="AA112" s="19"/>
      <c r="AB112" s="19"/>
    </row>
    <row r="113" spans="1:28" ht="15" customHeight="1">
      <c r="A113" s="17" t="s">
        <v>13</v>
      </c>
      <c r="B113" s="18" t="s">
        <v>232</v>
      </c>
      <c r="C113" s="85" t="s">
        <v>218</v>
      </c>
      <c r="D113" s="81" t="s">
        <v>428</v>
      </c>
      <c r="E113" s="81" t="s">
        <v>618</v>
      </c>
      <c r="F113" s="83" t="s">
        <v>636</v>
      </c>
      <c r="G113" s="20" t="s">
        <v>645</v>
      </c>
      <c r="H113" s="83" t="s">
        <v>668</v>
      </c>
      <c r="I113" s="83" t="s">
        <v>661</v>
      </c>
      <c r="J113" s="133">
        <v>43921</v>
      </c>
      <c r="K113" s="62" t="s">
        <v>952</v>
      </c>
      <c r="L113" s="62" t="s">
        <v>942</v>
      </c>
      <c r="M113" s="136">
        <v>11</v>
      </c>
      <c r="N113" s="137">
        <v>43960</v>
      </c>
      <c r="O113" s="26" t="s">
        <v>1136</v>
      </c>
      <c r="P113" s="83" t="s">
        <v>871</v>
      </c>
      <c r="Q113" s="19" t="s">
        <v>872</v>
      </c>
      <c r="R113" s="19" t="s">
        <v>872</v>
      </c>
      <c r="S113" s="19" t="s">
        <v>872</v>
      </c>
      <c r="T113" s="19" t="s">
        <v>1134</v>
      </c>
      <c r="U113" s="83"/>
      <c r="V113" s="83"/>
      <c r="W113" s="83"/>
      <c r="X113" s="83"/>
      <c r="Y113" s="83"/>
      <c r="Z113" s="134"/>
      <c r="AA113" s="83"/>
      <c r="AB113" s="83"/>
    </row>
    <row r="114" spans="1:28" ht="15" customHeight="1">
      <c r="A114" s="101" t="s">
        <v>13</v>
      </c>
      <c r="B114" s="81" t="s">
        <v>232</v>
      </c>
      <c r="C114" s="85" t="s">
        <v>219</v>
      </c>
      <c r="D114" s="81" t="s">
        <v>429</v>
      </c>
      <c r="E114" s="81" t="s">
        <v>619</v>
      </c>
      <c r="F114" s="19" t="s">
        <v>636</v>
      </c>
      <c r="G114" s="82" t="s">
        <v>645</v>
      </c>
      <c r="H114" s="19" t="s">
        <v>668</v>
      </c>
      <c r="I114" s="19" t="s">
        <v>661</v>
      </c>
      <c r="J114" s="127">
        <v>43921</v>
      </c>
      <c r="K114" s="19" t="s">
        <v>952</v>
      </c>
      <c r="L114" s="19" t="s">
        <v>942</v>
      </c>
      <c r="M114" s="19">
        <v>56</v>
      </c>
      <c r="N114" s="131">
        <v>43960</v>
      </c>
      <c r="O114" s="128" t="s">
        <v>1065</v>
      </c>
      <c r="P114" s="19" t="s">
        <v>872</v>
      </c>
      <c r="Q114" s="19" t="s">
        <v>871</v>
      </c>
      <c r="R114" s="19" t="s">
        <v>872</v>
      </c>
      <c r="S114" s="19" t="s">
        <v>872</v>
      </c>
      <c r="T114" s="19" t="s">
        <v>1134</v>
      </c>
      <c r="U114" s="19"/>
      <c r="V114" s="19" t="s">
        <v>871</v>
      </c>
      <c r="W114" s="19" t="s">
        <v>901</v>
      </c>
      <c r="X114" s="83" t="s">
        <v>1009</v>
      </c>
      <c r="Y114" s="19"/>
      <c r="Z114" s="129"/>
      <c r="AA114" s="19"/>
      <c r="AB114" s="19"/>
    </row>
    <row r="115" spans="1:28" ht="15" customHeight="1">
      <c r="A115" s="17" t="s">
        <v>13</v>
      </c>
      <c r="B115" s="18" t="s">
        <v>232</v>
      </c>
      <c r="C115" s="85" t="s">
        <v>220</v>
      </c>
      <c r="D115" s="81" t="s">
        <v>430</v>
      </c>
      <c r="E115" s="81" t="s">
        <v>620</v>
      </c>
      <c r="F115" s="83" t="s">
        <v>636</v>
      </c>
      <c r="G115" s="20" t="s">
        <v>645</v>
      </c>
      <c r="H115" s="83" t="s">
        <v>668</v>
      </c>
      <c r="I115" s="83" t="s">
        <v>661</v>
      </c>
      <c r="J115" s="133">
        <v>43921</v>
      </c>
      <c r="K115" s="83" t="s">
        <v>952</v>
      </c>
      <c r="L115" s="83" t="s">
        <v>942</v>
      </c>
      <c r="M115" s="83">
        <v>56</v>
      </c>
      <c r="N115" s="137">
        <v>43960</v>
      </c>
      <c r="O115" s="107" t="s">
        <v>956</v>
      </c>
      <c r="P115" s="19" t="s">
        <v>872</v>
      </c>
      <c r="Q115" s="83" t="s">
        <v>871</v>
      </c>
      <c r="R115" s="19" t="s">
        <v>872</v>
      </c>
      <c r="S115" s="19" t="s">
        <v>872</v>
      </c>
      <c r="T115" s="19" t="s">
        <v>1134</v>
      </c>
      <c r="U115" s="83"/>
      <c r="V115" s="83"/>
      <c r="W115" s="83" t="s">
        <v>902</v>
      </c>
      <c r="X115" s="83" t="s">
        <v>1043</v>
      </c>
      <c r="Y115" s="83"/>
      <c r="Z115" s="134"/>
      <c r="AA115" s="83"/>
      <c r="AB115" s="83"/>
    </row>
    <row r="116" spans="1:28" ht="15" customHeight="1">
      <c r="A116" s="17" t="s">
        <v>13</v>
      </c>
      <c r="B116" s="18" t="s">
        <v>232</v>
      </c>
      <c r="C116" s="85" t="s">
        <v>221</v>
      </c>
      <c r="D116" s="81" t="s">
        <v>431</v>
      </c>
      <c r="E116" s="81" t="s">
        <v>621</v>
      </c>
      <c r="F116" s="83" t="s">
        <v>636</v>
      </c>
      <c r="G116" s="20" t="s">
        <v>645</v>
      </c>
      <c r="H116" s="83" t="s">
        <v>668</v>
      </c>
      <c r="I116" s="83"/>
      <c r="J116" s="133">
        <v>43921</v>
      </c>
      <c r="K116" s="83"/>
      <c r="L116" s="83"/>
      <c r="M116" s="83"/>
      <c r="N116" s="83"/>
      <c r="O116" s="83"/>
      <c r="P116" s="19" t="s">
        <v>872</v>
      </c>
      <c r="Q116" s="19" t="s">
        <v>872</v>
      </c>
      <c r="R116" s="19" t="s">
        <v>872</v>
      </c>
      <c r="S116" s="19" t="s">
        <v>872</v>
      </c>
      <c r="T116" s="83"/>
      <c r="U116" s="83"/>
      <c r="V116" s="83"/>
      <c r="W116" s="83"/>
      <c r="X116" s="83"/>
      <c r="Y116" s="83"/>
      <c r="Z116" s="134"/>
      <c r="AA116" s="83"/>
      <c r="AB116" s="83"/>
    </row>
    <row r="117" spans="1:28" ht="15" customHeight="1">
      <c r="A117" s="17" t="s">
        <v>13</v>
      </c>
      <c r="B117" s="18" t="s">
        <v>232</v>
      </c>
      <c r="C117" s="85" t="s">
        <v>222</v>
      </c>
      <c r="D117" s="81" t="s">
        <v>432</v>
      </c>
      <c r="E117" s="81" t="s">
        <v>622</v>
      </c>
      <c r="F117" s="83" t="s">
        <v>636</v>
      </c>
      <c r="G117" s="20" t="s">
        <v>645</v>
      </c>
      <c r="H117" s="83" t="s">
        <v>668</v>
      </c>
      <c r="I117" s="83"/>
      <c r="J117" s="133">
        <v>43921</v>
      </c>
      <c r="K117" s="83"/>
      <c r="L117" s="83"/>
      <c r="M117" s="83"/>
      <c r="N117" s="83"/>
      <c r="O117" s="83"/>
      <c r="P117" s="19" t="s">
        <v>872</v>
      </c>
      <c r="Q117" s="19" t="s">
        <v>872</v>
      </c>
      <c r="R117" s="19" t="s">
        <v>872</v>
      </c>
      <c r="S117" s="19" t="s">
        <v>872</v>
      </c>
      <c r="T117" s="83"/>
      <c r="U117" s="83"/>
      <c r="V117" s="83"/>
      <c r="W117" s="83"/>
      <c r="X117" s="83"/>
      <c r="Y117" s="83"/>
      <c r="Z117" s="134"/>
      <c r="AA117" s="83"/>
      <c r="AB117" s="83"/>
    </row>
    <row r="118" spans="1:28" ht="15" customHeight="1">
      <c r="A118" s="101" t="s">
        <v>13</v>
      </c>
      <c r="B118" s="81" t="s">
        <v>232</v>
      </c>
      <c r="C118" s="85" t="s">
        <v>223</v>
      </c>
      <c r="D118" s="81" t="s">
        <v>433</v>
      </c>
      <c r="E118" s="81" t="s">
        <v>623</v>
      </c>
      <c r="F118" s="19" t="s">
        <v>636</v>
      </c>
      <c r="G118" s="82" t="s">
        <v>645</v>
      </c>
      <c r="H118" s="19" t="s">
        <v>668</v>
      </c>
      <c r="I118" s="19" t="s">
        <v>661</v>
      </c>
      <c r="J118" s="127">
        <v>43921</v>
      </c>
      <c r="K118" s="19" t="s">
        <v>974</v>
      </c>
      <c r="L118" s="19" t="s">
        <v>973</v>
      </c>
      <c r="M118" s="19">
        <v>23</v>
      </c>
      <c r="N118" s="127">
        <v>41835</v>
      </c>
      <c r="O118" s="128" t="s">
        <v>1062</v>
      </c>
      <c r="P118" s="19" t="s">
        <v>872</v>
      </c>
      <c r="Q118" s="19" t="s">
        <v>871</v>
      </c>
      <c r="R118" s="19" t="s">
        <v>872</v>
      </c>
      <c r="S118" s="19" t="s">
        <v>872</v>
      </c>
      <c r="T118" s="19" t="s">
        <v>1134</v>
      </c>
      <c r="U118" s="19"/>
      <c r="V118" s="19" t="s">
        <v>871</v>
      </c>
      <c r="W118" s="19" t="s">
        <v>901</v>
      </c>
      <c r="X118" s="19" t="s">
        <v>1014</v>
      </c>
      <c r="Y118" s="19"/>
      <c r="Z118" s="129"/>
      <c r="AA118" s="19"/>
      <c r="AB118" s="19"/>
    </row>
    <row r="119" spans="1:28" ht="15" customHeight="1">
      <c r="A119" s="17" t="s">
        <v>13</v>
      </c>
      <c r="B119" s="18" t="s">
        <v>232</v>
      </c>
      <c r="C119" s="85" t="s">
        <v>224</v>
      </c>
      <c r="D119" s="81" t="s">
        <v>434</v>
      </c>
      <c r="E119" s="81" t="s">
        <v>624</v>
      </c>
      <c r="F119" s="83" t="s">
        <v>636</v>
      </c>
      <c r="G119" s="20" t="s">
        <v>645</v>
      </c>
      <c r="H119" s="83" t="s">
        <v>668</v>
      </c>
      <c r="I119" s="83"/>
      <c r="J119" s="133">
        <v>43921</v>
      </c>
      <c r="K119" s="83"/>
      <c r="L119" s="83"/>
      <c r="M119" s="83"/>
      <c r="N119" s="83"/>
      <c r="O119" s="83"/>
      <c r="P119" s="19" t="s">
        <v>872</v>
      </c>
      <c r="Q119" s="19" t="s">
        <v>872</v>
      </c>
      <c r="R119" s="19" t="s">
        <v>872</v>
      </c>
      <c r="S119" s="19" t="s">
        <v>872</v>
      </c>
      <c r="T119" s="83"/>
      <c r="U119" s="83"/>
      <c r="V119" s="83"/>
      <c r="W119" s="83"/>
      <c r="X119" s="83"/>
      <c r="Y119" s="83"/>
      <c r="Z119" s="134"/>
      <c r="AA119" s="83"/>
      <c r="AB119" s="83"/>
    </row>
    <row r="120" spans="1:28" ht="15" customHeight="1">
      <c r="A120" s="101" t="s">
        <v>13</v>
      </c>
      <c r="B120" s="81" t="s">
        <v>232</v>
      </c>
      <c r="C120" s="85" t="s">
        <v>225</v>
      </c>
      <c r="D120" s="81" t="s">
        <v>435</v>
      </c>
      <c r="E120" s="81" t="s">
        <v>625</v>
      </c>
      <c r="F120" s="81" t="s">
        <v>627</v>
      </c>
      <c r="G120" s="81" t="s">
        <v>628</v>
      </c>
      <c r="H120" s="19" t="s">
        <v>668</v>
      </c>
      <c r="I120" s="19">
        <v>3</v>
      </c>
      <c r="J120" s="127">
        <v>43921</v>
      </c>
      <c r="K120" s="19" t="s">
        <v>952</v>
      </c>
      <c r="L120" s="19" t="s">
        <v>942</v>
      </c>
      <c r="M120" s="19">
        <v>56</v>
      </c>
      <c r="N120" s="131">
        <v>43960</v>
      </c>
      <c r="O120" s="128" t="s">
        <v>1110</v>
      </c>
      <c r="P120" s="19" t="s">
        <v>872</v>
      </c>
      <c r="Q120" s="19" t="s">
        <v>871</v>
      </c>
      <c r="R120" s="19" t="s">
        <v>872</v>
      </c>
      <c r="S120" s="19" t="s">
        <v>872</v>
      </c>
      <c r="T120" s="19" t="s">
        <v>1134</v>
      </c>
      <c r="U120" s="19"/>
      <c r="V120" s="19" t="s">
        <v>871</v>
      </c>
      <c r="W120" s="19" t="s">
        <v>901</v>
      </c>
      <c r="X120" s="83" t="s">
        <v>1008</v>
      </c>
      <c r="Y120" s="19"/>
      <c r="Z120" s="129"/>
      <c r="AA120" s="19"/>
      <c r="AB120" s="19"/>
    </row>
    <row r="121" spans="1:28" ht="15" customHeight="1">
      <c r="A121" s="17" t="s">
        <v>13</v>
      </c>
      <c r="B121" s="18" t="s">
        <v>232</v>
      </c>
      <c r="C121" s="85" t="s">
        <v>226</v>
      </c>
      <c r="D121" s="81" t="s">
        <v>436</v>
      </c>
      <c r="E121" s="81" t="s">
        <v>626</v>
      </c>
      <c r="F121" s="83" t="s">
        <v>636</v>
      </c>
      <c r="G121" s="20" t="s">
        <v>645</v>
      </c>
      <c r="H121" s="83" t="s">
        <v>668</v>
      </c>
      <c r="I121" s="83" t="s">
        <v>662</v>
      </c>
      <c r="J121" s="133">
        <v>43921</v>
      </c>
      <c r="K121" s="62" t="s">
        <v>952</v>
      </c>
      <c r="L121" s="19" t="s">
        <v>942</v>
      </c>
      <c r="M121" s="83">
        <v>80</v>
      </c>
      <c r="N121" s="137">
        <v>43960</v>
      </c>
      <c r="O121" s="26" t="s">
        <v>1136</v>
      </c>
      <c r="P121" s="83" t="s">
        <v>871</v>
      </c>
      <c r="Q121" s="19" t="s">
        <v>872</v>
      </c>
      <c r="R121" s="19" t="s">
        <v>872</v>
      </c>
      <c r="S121" s="19" t="s">
        <v>872</v>
      </c>
      <c r="T121" s="19" t="s">
        <v>1134</v>
      </c>
      <c r="U121" s="83"/>
      <c r="V121" s="83"/>
      <c r="W121" s="83"/>
      <c r="X121" s="83"/>
      <c r="Y121" s="83"/>
      <c r="Z121" s="134"/>
      <c r="AA121" s="83"/>
      <c r="AB121" s="83"/>
    </row>
    <row r="122" spans="1:28" ht="15" customHeight="1">
      <c r="A122" s="101" t="s">
        <v>13</v>
      </c>
      <c r="B122" s="81" t="s">
        <v>227</v>
      </c>
      <c r="C122" s="85" t="s">
        <v>14</v>
      </c>
      <c r="D122" s="81" t="s">
        <v>242</v>
      </c>
      <c r="E122" s="81" t="s">
        <v>437</v>
      </c>
      <c r="F122" s="19" t="s">
        <v>636</v>
      </c>
      <c r="G122" s="82" t="s">
        <v>645</v>
      </c>
      <c r="H122" s="19" t="s">
        <v>669</v>
      </c>
      <c r="I122" s="19" t="s">
        <v>661</v>
      </c>
      <c r="J122" s="127">
        <v>43555</v>
      </c>
      <c r="K122" s="19" t="s">
        <v>974</v>
      </c>
      <c r="L122" s="19" t="s">
        <v>973</v>
      </c>
      <c r="M122" s="19">
        <v>23</v>
      </c>
      <c r="N122" s="127">
        <v>41835</v>
      </c>
      <c r="O122" s="128" t="s">
        <v>1060</v>
      </c>
      <c r="P122" s="19" t="s">
        <v>872</v>
      </c>
      <c r="Q122" s="19" t="s">
        <v>871</v>
      </c>
      <c r="R122" s="19" t="s">
        <v>872</v>
      </c>
      <c r="S122" s="19" t="s">
        <v>872</v>
      </c>
      <c r="T122" s="19" t="s">
        <v>1134</v>
      </c>
      <c r="U122" s="19" t="s">
        <v>1061</v>
      </c>
      <c r="V122" s="19" t="s">
        <v>871</v>
      </c>
      <c r="W122" s="19" t="s">
        <v>901</v>
      </c>
      <c r="X122" s="19" t="s">
        <v>1044</v>
      </c>
      <c r="Y122" s="19"/>
      <c r="Z122" s="129"/>
      <c r="AA122" s="19"/>
      <c r="AB122" s="19"/>
    </row>
    <row r="123" spans="1:28" ht="15" customHeight="1">
      <c r="A123" s="101" t="s">
        <v>13</v>
      </c>
      <c r="B123" s="81" t="s">
        <v>227</v>
      </c>
      <c r="C123" s="85" t="s">
        <v>15</v>
      </c>
      <c r="D123" s="81" t="s">
        <v>243</v>
      </c>
      <c r="E123" s="81" t="s">
        <v>438</v>
      </c>
      <c r="F123" s="19" t="s">
        <v>636</v>
      </c>
      <c r="G123" s="82" t="s">
        <v>645</v>
      </c>
      <c r="H123" s="19" t="s">
        <v>669</v>
      </c>
      <c r="I123" s="19" t="s">
        <v>661</v>
      </c>
      <c r="J123" s="127">
        <v>43555</v>
      </c>
      <c r="K123" s="19" t="s">
        <v>974</v>
      </c>
      <c r="L123" s="19" t="s">
        <v>973</v>
      </c>
      <c r="M123" s="19">
        <v>51</v>
      </c>
      <c r="N123" s="127">
        <v>41835</v>
      </c>
      <c r="O123" s="128" t="s">
        <v>1099</v>
      </c>
      <c r="P123" s="19" t="s">
        <v>872</v>
      </c>
      <c r="Q123" s="19" t="s">
        <v>871</v>
      </c>
      <c r="R123" s="19" t="s">
        <v>872</v>
      </c>
      <c r="S123" s="19" t="s">
        <v>872</v>
      </c>
      <c r="T123" s="19" t="s">
        <v>1134</v>
      </c>
      <c r="U123" s="19"/>
      <c r="V123" s="19" t="s">
        <v>871</v>
      </c>
      <c r="W123" s="19" t="s">
        <v>901</v>
      </c>
      <c r="X123" s="19" t="s">
        <v>1047</v>
      </c>
      <c r="Y123" s="19"/>
      <c r="Z123" s="129"/>
      <c r="AA123" s="19"/>
      <c r="AB123" s="19"/>
    </row>
    <row r="124" spans="1:28" ht="15" customHeight="1">
      <c r="A124" s="17" t="s">
        <v>13</v>
      </c>
      <c r="B124" s="18" t="s">
        <v>227</v>
      </c>
      <c r="C124" s="85" t="s">
        <v>16</v>
      </c>
      <c r="D124" s="81" t="s">
        <v>244</v>
      </c>
      <c r="E124" s="81" t="s">
        <v>439</v>
      </c>
      <c r="F124" s="83" t="s">
        <v>636</v>
      </c>
      <c r="G124" s="20" t="s">
        <v>645</v>
      </c>
      <c r="H124" s="83" t="s">
        <v>669</v>
      </c>
      <c r="I124" s="83"/>
      <c r="J124" s="133">
        <v>43555</v>
      </c>
      <c r="K124" s="83"/>
      <c r="L124" s="83"/>
      <c r="M124" s="83"/>
      <c r="N124" s="83"/>
      <c r="O124" s="83"/>
      <c r="P124" s="19" t="s">
        <v>872</v>
      </c>
      <c r="Q124" s="19" t="s">
        <v>872</v>
      </c>
      <c r="R124" s="19" t="s">
        <v>872</v>
      </c>
      <c r="S124" s="19" t="s">
        <v>872</v>
      </c>
      <c r="T124" s="83"/>
      <c r="U124" s="83"/>
      <c r="V124" s="83"/>
      <c r="W124" s="83"/>
      <c r="X124" s="83"/>
      <c r="Y124" s="83"/>
      <c r="Z124" s="134"/>
      <c r="AA124" s="83"/>
      <c r="AB124" s="83"/>
    </row>
    <row r="125" spans="1:28" ht="15" customHeight="1">
      <c r="A125" s="17" t="s">
        <v>13</v>
      </c>
      <c r="B125" s="18" t="s">
        <v>227</v>
      </c>
      <c r="C125" s="85" t="s">
        <v>17</v>
      </c>
      <c r="D125" s="81" t="s">
        <v>245</v>
      </c>
      <c r="E125" s="81" t="s">
        <v>440</v>
      </c>
      <c r="F125" s="83" t="s">
        <v>636</v>
      </c>
      <c r="G125" s="20" t="s">
        <v>645</v>
      </c>
      <c r="H125" s="83" t="s">
        <v>669</v>
      </c>
      <c r="I125" s="83"/>
      <c r="J125" s="133">
        <v>43555</v>
      </c>
      <c r="K125" s="83"/>
      <c r="L125" s="83"/>
      <c r="M125" s="83"/>
      <c r="N125" s="83"/>
      <c r="O125" s="83"/>
      <c r="P125" s="19" t="s">
        <v>872</v>
      </c>
      <c r="Q125" s="19" t="s">
        <v>872</v>
      </c>
      <c r="R125" s="19" t="s">
        <v>872</v>
      </c>
      <c r="S125" s="19" t="s">
        <v>872</v>
      </c>
      <c r="T125" s="83"/>
      <c r="U125" s="83"/>
      <c r="V125" s="83"/>
      <c r="W125" s="83"/>
      <c r="X125" s="83"/>
      <c r="Y125" s="83"/>
      <c r="Z125" s="134"/>
      <c r="AA125" s="83"/>
      <c r="AB125" s="83"/>
    </row>
    <row r="126" spans="1:28" ht="15" customHeight="1">
      <c r="A126" s="17" t="s">
        <v>13</v>
      </c>
      <c r="B126" s="18" t="s">
        <v>227</v>
      </c>
      <c r="C126" s="85" t="s">
        <v>18</v>
      </c>
      <c r="D126" s="81" t="s">
        <v>246</v>
      </c>
      <c r="E126" s="81" t="s">
        <v>441</v>
      </c>
      <c r="F126" s="83" t="s">
        <v>636</v>
      </c>
      <c r="G126" s="20" t="s">
        <v>645</v>
      </c>
      <c r="H126" s="83" t="s">
        <v>669</v>
      </c>
      <c r="I126" s="83"/>
      <c r="J126" s="133">
        <v>43555</v>
      </c>
      <c r="K126" s="83"/>
      <c r="L126" s="83"/>
      <c r="M126" s="83"/>
      <c r="N126" s="83"/>
      <c r="O126" s="83"/>
      <c r="P126" s="19" t="s">
        <v>872</v>
      </c>
      <c r="Q126" s="19" t="s">
        <v>872</v>
      </c>
      <c r="R126" s="19" t="s">
        <v>872</v>
      </c>
      <c r="S126" s="19" t="s">
        <v>872</v>
      </c>
      <c r="T126" s="83"/>
      <c r="U126" s="83"/>
      <c r="V126" s="83"/>
      <c r="W126" s="83"/>
      <c r="X126" s="83"/>
      <c r="Y126" s="83"/>
      <c r="Z126" s="134"/>
      <c r="AA126" s="83"/>
      <c r="AB126" s="83"/>
    </row>
    <row r="127" spans="1:28" ht="15" customHeight="1">
      <c r="A127" s="17" t="s">
        <v>13</v>
      </c>
      <c r="B127" s="18" t="s">
        <v>227</v>
      </c>
      <c r="C127" s="85" t="s">
        <v>19</v>
      </c>
      <c r="D127" s="81" t="s">
        <v>247</v>
      </c>
      <c r="E127" s="81" t="s">
        <v>442</v>
      </c>
      <c r="F127" s="83" t="s">
        <v>636</v>
      </c>
      <c r="G127" s="20" t="s">
        <v>645</v>
      </c>
      <c r="H127" s="83" t="s">
        <v>669</v>
      </c>
      <c r="I127" s="83"/>
      <c r="J127" s="133">
        <v>43555</v>
      </c>
      <c r="K127" s="83"/>
      <c r="L127" s="83"/>
      <c r="M127" s="83"/>
      <c r="N127" s="83"/>
      <c r="O127" s="83"/>
      <c r="P127" s="19" t="s">
        <v>872</v>
      </c>
      <c r="Q127" s="19" t="s">
        <v>872</v>
      </c>
      <c r="R127" s="19" t="s">
        <v>872</v>
      </c>
      <c r="S127" s="19" t="s">
        <v>872</v>
      </c>
      <c r="T127" s="83"/>
      <c r="U127" s="83"/>
      <c r="V127" s="83"/>
      <c r="W127" s="83"/>
      <c r="X127" s="83"/>
      <c r="Y127" s="83"/>
      <c r="Z127" s="134"/>
      <c r="AA127" s="83"/>
      <c r="AB127" s="83"/>
    </row>
    <row r="128" spans="1:28" ht="15" customHeight="1">
      <c r="A128" s="101" t="s">
        <v>13</v>
      </c>
      <c r="B128" s="81" t="s">
        <v>227</v>
      </c>
      <c r="C128" s="85" t="s">
        <v>20</v>
      </c>
      <c r="D128" s="81" t="s">
        <v>248</v>
      </c>
      <c r="E128" s="81" t="s">
        <v>443</v>
      </c>
      <c r="F128" s="19" t="s">
        <v>636</v>
      </c>
      <c r="G128" s="82" t="s">
        <v>645</v>
      </c>
      <c r="H128" s="19" t="s">
        <v>669</v>
      </c>
      <c r="I128" s="19" t="s">
        <v>661</v>
      </c>
      <c r="J128" s="127">
        <v>43555</v>
      </c>
      <c r="K128" s="19" t="s">
        <v>974</v>
      </c>
      <c r="L128" s="19" t="s">
        <v>973</v>
      </c>
      <c r="M128" s="19">
        <v>42</v>
      </c>
      <c r="N128" s="127">
        <v>41835</v>
      </c>
      <c r="O128" s="128" t="s">
        <v>1100</v>
      </c>
      <c r="P128" s="19" t="s">
        <v>872</v>
      </c>
      <c r="Q128" s="19" t="s">
        <v>871</v>
      </c>
      <c r="R128" s="19" t="s">
        <v>872</v>
      </c>
      <c r="S128" s="19" t="s">
        <v>872</v>
      </c>
      <c r="T128" s="19" t="s">
        <v>1134</v>
      </c>
      <c r="U128" s="19"/>
      <c r="V128" s="19" t="s">
        <v>871</v>
      </c>
      <c r="W128" s="19" t="s">
        <v>903</v>
      </c>
      <c r="X128" s="19" t="s">
        <v>1040</v>
      </c>
      <c r="Y128" s="19"/>
      <c r="Z128" s="129"/>
      <c r="AA128" s="19"/>
      <c r="AB128" s="19"/>
    </row>
    <row r="129" spans="1:28" ht="15" customHeight="1">
      <c r="A129" s="102" t="s">
        <v>13</v>
      </c>
      <c r="B129" s="103" t="s">
        <v>227</v>
      </c>
      <c r="C129" s="104" t="s">
        <v>21</v>
      </c>
      <c r="D129" s="103" t="s">
        <v>249</v>
      </c>
      <c r="E129" s="103" t="s">
        <v>444</v>
      </c>
      <c r="F129" s="103" t="s">
        <v>627</v>
      </c>
      <c r="G129" s="103" t="s">
        <v>649</v>
      </c>
      <c r="H129" s="121" t="s">
        <v>669</v>
      </c>
      <c r="I129" s="189">
        <v>3</v>
      </c>
      <c r="J129" s="167">
        <v>43555</v>
      </c>
      <c r="K129" s="121" t="s">
        <v>974</v>
      </c>
      <c r="L129" s="121" t="s">
        <v>973</v>
      </c>
      <c r="M129" s="121" t="s">
        <v>1147</v>
      </c>
      <c r="N129" s="167">
        <v>41835</v>
      </c>
      <c r="O129" s="121" t="s">
        <v>1151</v>
      </c>
      <c r="P129" s="121" t="s">
        <v>872</v>
      </c>
      <c r="Q129" s="121" t="s">
        <v>871</v>
      </c>
      <c r="R129" s="121" t="s">
        <v>872</v>
      </c>
      <c r="S129" s="121" t="s">
        <v>872</v>
      </c>
      <c r="T129" s="121" t="s">
        <v>1134</v>
      </c>
      <c r="U129" s="121"/>
      <c r="V129" s="121" t="s">
        <v>871</v>
      </c>
      <c r="W129" s="121" t="s">
        <v>901</v>
      </c>
      <c r="X129" s="121" t="s">
        <v>1045</v>
      </c>
      <c r="Y129" s="19"/>
      <c r="Z129" s="129"/>
      <c r="AA129" s="19"/>
      <c r="AB129" s="19"/>
    </row>
    <row r="130" spans="1:28" ht="15" customHeight="1">
      <c r="A130" s="101" t="s">
        <v>13</v>
      </c>
      <c r="B130" s="81" t="s">
        <v>233</v>
      </c>
      <c r="C130" s="85" t="s">
        <v>22</v>
      </c>
      <c r="D130" s="81" t="s">
        <v>250</v>
      </c>
      <c r="E130" s="81" t="s">
        <v>445</v>
      </c>
      <c r="F130" s="19" t="s">
        <v>636</v>
      </c>
      <c r="G130" s="82" t="s">
        <v>645</v>
      </c>
      <c r="H130" s="19" t="s">
        <v>669</v>
      </c>
      <c r="I130" s="19" t="s">
        <v>661</v>
      </c>
      <c r="J130" s="127">
        <v>43555</v>
      </c>
      <c r="K130" s="19" t="s">
        <v>955</v>
      </c>
      <c r="L130" s="19" t="s">
        <v>944</v>
      </c>
      <c r="M130" s="19">
        <v>56</v>
      </c>
      <c r="N130" s="131">
        <v>43591</v>
      </c>
      <c r="O130" s="128" t="s">
        <v>1079</v>
      </c>
      <c r="P130" s="19" t="s">
        <v>872</v>
      </c>
      <c r="Q130" s="19" t="s">
        <v>871</v>
      </c>
      <c r="R130" s="19" t="s">
        <v>872</v>
      </c>
      <c r="S130" s="19" t="s">
        <v>872</v>
      </c>
      <c r="T130" s="19" t="s">
        <v>1134</v>
      </c>
      <c r="U130" s="19" t="s">
        <v>1080</v>
      </c>
      <c r="V130" s="19" t="s">
        <v>871</v>
      </c>
      <c r="W130" s="19" t="s">
        <v>901</v>
      </c>
      <c r="X130" s="19" t="s">
        <v>1001</v>
      </c>
      <c r="Y130" s="19"/>
      <c r="Z130" s="129"/>
      <c r="AA130" s="19"/>
      <c r="AB130" s="19"/>
    </row>
    <row r="131" spans="1:28" ht="15" customHeight="1">
      <c r="A131" s="17" t="s">
        <v>13</v>
      </c>
      <c r="B131" s="18" t="s">
        <v>233</v>
      </c>
      <c r="C131" s="85" t="s">
        <v>23</v>
      </c>
      <c r="D131" s="81" t="s">
        <v>251</v>
      </c>
      <c r="E131" s="81" t="s">
        <v>446</v>
      </c>
      <c r="F131" s="83" t="s">
        <v>636</v>
      </c>
      <c r="G131" s="20" t="s">
        <v>645</v>
      </c>
      <c r="H131" s="83" t="s">
        <v>669</v>
      </c>
      <c r="I131" s="83"/>
      <c r="J131" s="133">
        <v>43555</v>
      </c>
      <c r="K131" s="83"/>
      <c r="L131" s="83"/>
      <c r="M131" s="83"/>
      <c r="N131" s="83"/>
      <c r="O131" s="83"/>
      <c r="P131" s="19" t="s">
        <v>872</v>
      </c>
      <c r="Q131" s="19" t="s">
        <v>872</v>
      </c>
      <c r="R131" s="19" t="s">
        <v>872</v>
      </c>
      <c r="S131" s="19" t="s">
        <v>872</v>
      </c>
      <c r="T131" s="83"/>
      <c r="U131" s="83"/>
      <c r="V131" s="83"/>
      <c r="W131" s="83"/>
      <c r="X131" s="83"/>
      <c r="Y131" s="83"/>
      <c r="Z131" s="134"/>
      <c r="AA131" s="83"/>
      <c r="AB131" s="83"/>
    </row>
    <row r="132" spans="1:28" ht="15" customHeight="1">
      <c r="A132" s="17" t="s">
        <v>13</v>
      </c>
      <c r="B132" s="18" t="s">
        <v>233</v>
      </c>
      <c r="C132" s="85" t="s">
        <v>24</v>
      </c>
      <c r="D132" s="81" t="s">
        <v>252</v>
      </c>
      <c r="E132" s="81" t="s">
        <v>447</v>
      </c>
      <c r="F132" s="83" t="s">
        <v>636</v>
      </c>
      <c r="G132" s="20" t="s">
        <v>645</v>
      </c>
      <c r="H132" s="83" t="s">
        <v>669</v>
      </c>
      <c r="I132" s="83" t="s">
        <v>661</v>
      </c>
      <c r="J132" s="133">
        <v>43555</v>
      </c>
      <c r="K132" s="83" t="s">
        <v>955</v>
      </c>
      <c r="L132" s="83" t="s">
        <v>944</v>
      </c>
      <c r="M132" s="83" t="s">
        <v>968</v>
      </c>
      <c r="N132" s="137">
        <v>43591</v>
      </c>
      <c r="O132" s="107" t="s">
        <v>967</v>
      </c>
      <c r="P132" s="19" t="s">
        <v>872</v>
      </c>
      <c r="Q132" s="83" t="s">
        <v>871</v>
      </c>
      <c r="R132" s="19" t="s">
        <v>872</v>
      </c>
      <c r="S132" s="19" t="s">
        <v>872</v>
      </c>
      <c r="T132" s="19" t="s">
        <v>1134</v>
      </c>
      <c r="U132" s="83"/>
      <c r="V132" s="83"/>
      <c r="W132" s="83"/>
      <c r="X132" s="83"/>
      <c r="Y132" s="83"/>
      <c r="Z132" s="134"/>
      <c r="AA132" s="83"/>
      <c r="AB132" s="83"/>
    </row>
    <row r="133" spans="1:28" ht="15" customHeight="1">
      <c r="A133" s="17" t="s">
        <v>13</v>
      </c>
      <c r="B133" s="18" t="s">
        <v>233</v>
      </c>
      <c r="C133" s="85" t="s">
        <v>25</v>
      </c>
      <c r="D133" s="81" t="s">
        <v>253</v>
      </c>
      <c r="E133" s="81" t="s">
        <v>448</v>
      </c>
      <c r="F133" s="83" t="s">
        <v>636</v>
      </c>
      <c r="G133" s="20" t="s">
        <v>645</v>
      </c>
      <c r="H133" s="83" t="s">
        <v>669</v>
      </c>
      <c r="I133" s="83" t="s">
        <v>661</v>
      </c>
      <c r="J133" s="133">
        <v>43555</v>
      </c>
      <c r="K133" s="62" t="s">
        <v>955</v>
      </c>
      <c r="L133" s="62" t="s">
        <v>944</v>
      </c>
      <c r="M133" s="136">
        <v>12</v>
      </c>
      <c r="N133" s="137">
        <v>43591</v>
      </c>
      <c r="O133" s="26" t="s">
        <v>1136</v>
      </c>
      <c r="P133" s="83" t="s">
        <v>871</v>
      </c>
      <c r="Q133" s="19" t="s">
        <v>872</v>
      </c>
      <c r="R133" s="19" t="s">
        <v>872</v>
      </c>
      <c r="S133" s="19" t="s">
        <v>872</v>
      </c>
      <c r="T133" s="19" t="s">
        <v>1134</v>
      </c>
      <c r="U133" s="83"/>
      <c r="V133" s="83"/>
      <c r="W133" s="83"/>
      <c r="X133" s="83"/>
      <c r="Y133" s="83"/>
      <c r="Z133" s="134"/>
      <c r="AA133" s="83"/>
      <c r="AB133" s="83"/>
    </row>
    <row r="134" spans="1:28" ht="15" customHeight="1">
      <c r="A134" s="17" t="s">
        <v>13</v>
      </c>
      <c r="B134" s="18" t="s">
        <v>233</v>
      </c>
      <c r="C134" s="85" t="s">
        <v>26</v>
      </c>
      <c r="D134" s="81" t="s">
        <v>254</v>
      </c>
      <c r="E134" s="81" t="s">
        <v>449</v>
      </c>
      <c r="F134" s="83" t="s">
        <v>636</v>
      </c>
      <c r="G134" s="20" t="s">
        <v>645</v>
      </c>
      <c r="H134" s="83" t="s">
        <v>669</v>
      </c>
      <c r="I134" s="83" t="s">
        <v>661</v>
      </c>
      <c r="J134" s="133">
        <v>43555</v>
      </c>
      <c r="K134" s="62" t="s">
        <v>955</v>
      </c>
      <c r="L134" s="62" t="s">
        <v>944</v>
      </c>
      <c r="M134" s="136">
        <v>12</v>
      </c>
      <c r="N134" s="137">
        <v>43591</v>
      </c>
      <c r="O134" s="26" t="s">
        <v>1136</v>
      </c>
      <c r="P134" s="83" t="s">
        <v>871</v>
      </c>
      <c r="Q134" s="19" t="s">
        <v>872</v>
      </c>
      <c r="R134" s="19" t="s">
        <v>872</v>
      </c>
      <c r="S134" s="19" t="s">
        <v>872</v>
      </c>
      <c r="T134" s="19" t="s">
        <v>1134</v>
      </c>
      <c r="U134" s="83"/>
      <c r="V134" s="83"/>
      <c r="W134" s="83"/>
      <c r="X134" s="83"/>
      <c r="Y134" s="83"/>
      <c r="Z134" s="134"/>
      <c r="AA134" s="83"/>
      <c r="AB134" s="83"/>
    </row>
    <row r="135" spans="1:28" ht="15" customHeight="1">
      <c r="A135" s="101" t="s">
        <v>13</v>
      </c>
      <c r="B135" s="81" t="s">
        <v>233</v>
      </c>
      <c r="C135" s="85" t="s">
        <v>27</v>
      </c>
      <c r="D135" s="81" t="s">
        <v>255</v>
      </c>
      <c r="E135" s="81" t="s">
        <v>450</v>
      </c>
      <c r="F135" s="19" t="s">
        <v>636</v>
      </c>
      <c r="G135" s="82" t="s">
        <v>645</v>
      </c>
      <c r="H135" s="19" t="s">
        <v>669</v>
      </c>
      <c r="I135" s="19" t="s">
        <v>661</v>
      </c>
      <c r="J135" s="127">
        <v>43555</v>
      </c>
      <c r="K135" s="19" t="s">
        <v>955</v>
      </c>
      <c r="L135" s="19" t="s">
        <v>944</v>
      </c>
      <c r="M135" s="19">
        <v>60</v>
      </c>
      <c r="N135" s="131">
        <v>43591</v>
      </c>
      <c r="O135" s="128" t="s">
        <v>1087</v>
      </c>
      <c r="P135" s="19" t="s">
        <v>872</v>
      </c>
      <c r="Q135" s="19" t="s">
        <v>871</v>
      </c>
      <c r="R135" s="19" t="s">
        <v>872</v>
      </c>
      <c r="S135" s="19" t="s">
        <v>872</v>
      </c>
      <c r="T135" s="19" t="s">
        <v>1134</v>
      </c>
      <c r="U135" s="19" t="s">
        <v>1088</v>
      </c>
      <c r="V135" s="19" t="s">
        <v>871</v>
      </c>
      <c r="W135" s="19" t="s">
        <v>901</v>
      </c>
      <c r="X135" s="19" t="s">
        <v>1001</v>
      </c>
      <c r="Y135" s="19"/>
      <c r="Z135" s="129"/>
      <c r="AA135" s="19"/>
      <c r="AB135" s="19"/>
    </row>
    <row r="136" spans="1:28" ht="15" customHeight="1">
      <c r="A136" s="17" t="s">
        <v>13</v>
      </c>
      <c r="B136" s="18" t="s">
        <v>233</v>
      </c>
      <c r="C136" s="85" t="s">
        <v>30</v>
      </c>
      <c r="D136" s="81" t="s">
        <v>257</v>
      </c>
      <c r="E136" s="81" t="s">
        <v>453</v>
      </c>
      <c r="F136" s="18" t="s">
        <v>627</v>
      </c>
      <c r="G136" s="18" t="s">
        <v>642</v>
      </c>
      <c r="H136" s="83" t="s">
        <v>669</v>
      </c>
      <c r="I136" s="83">
        <v>3</v>
      </c>
      <c r="J136" s="133">
        <v>43555</v>
      </c>
      <c r="K136" s="62" t="s">
        <v>955</v>
      </c>
      <c r="L136" s="62" t="s">
        <v>944</v>
      </c>
      <c r="M136" s="136">
        <v>12</v>
      </c>
      <c r="N136" s="137">
        <v>43591</v>
      </c>
      <c r="O136" s="26" t="s">
        <v>1136</v>
      </c>
      <c r="P136" s="83" t="s">
        <v>871</v>
      </c>
      <c r="Q136" s="19" t="s">
        <v>872</v>
      </c>
      <c r="R136" s="19" t="s">
        <v>872</v>
      </c>
      <c r="S136" s="19" t="s">
        <v>872</v>
      </c>
      <c r="T136" s="19" t="s">
        <v>1134</v>
      </c>
      <c r="U136" s="83"/>
      <c r="V136" s="83"/>
      <c r="W136" s="83"/>
      <c r="X136" s="83"/>
      <c r="Y136" s="83"/>
      <c r="Z136" s="134"/>
      <c r="AA136" s="83"/>
      <c r="AB136" s="83"/>
    </row>
    <row r="137" spans="1:28" ht="15" customHeight="1">
      <c r="A137" s="17" t="s">
        <v>13</v>
      </c>
      <c r="B137" s="18" t="s">
        <v>233</v>
      </c>
      <c r="C137" s="85" t="s">
        <v>31</v>
      </c>
      <c r="D137" s="81" t="s">
        <v>258</v>
      </c>
      <c r="E137" s="81" t="s">
        <v>454</v>
      </c>
      <c r="F137" s="18" t="s">
        <v>630</v>
      </c>
      <c r="G137" s="18" t="s">
        <v>643</v>
      </c>
      <c r="H137" s="83" t="s">
        <v>669</v>
      </c>
      <c r="I137" s="83">
        <v>100</v>
      </c>
      <c r="J137" s="133">
        <v>43555</v>
      </c>
      <c r="K137" s="62" t="s">
        <v>955</v>
      </c>
      <c r="L137" s="62" t="s">
        <v>944</v>
      </c>
      <c r="M137" s="136">
        <v>12</v>
      </c>
      <c r="N137" s="137">
        <v>43591</v>
      </c>
      <c r="O137" s="26" t="s">
        <v>1136</v>
      </c>
      <c r="P137" s="83" t="s">
        <v>871</v>
      </c>
      <c r="Q137" s="19" t="s">
        <v>872</v>
      </c>
      <c r="R137" s="19" t="s">
        <v>872</v>
      </c>
      <c r="S137" s="19" t="s">
        <v>872</v>
      </c>
      <c r="T137" s="19" t="s">
        <v>1134</v>
      </c>
      <c r="U137" s="83" t="s">
        <v>977</v>
      </c>
      <c r="V137" s="83"/>
      <c r="W137" s="83"/>
      <c r="X137" s="83"/>
      <c r="Y137" s="83"/>
      <c r="Z137" s="134"/>
      <c r="AA137" s="83"/>
      <c r="AB137" s="83"/>
    </row>
    <row r="138" spans="1:28" ht="15" customHeight="1">
      <c r="A138" s="17" t="s">
        <v>13</v>
      </c>
      <c r="B138" s="18" t="s">
        <v>234</v>
      </c>
      <c r="C138" s="85" t="s">
        <v>32</v>
      </c>
      <c r="D138" s="81" t="s">
        <v>259</v>
      </c>
      <c r="E138" s="81" t="s">
        <v>455</v>
      </c>
      <c r="F138" s="83" t="s">
        <v>636</v>
      </c>
      <c r="G138" s="20" t="s">
        <v>645</v>
      </c>
      <c r="H138" s="83" t="s">
        <v>669</v>
      </c>
      <c r="I138" s="83"/>
      <c r="J138" s="133">
        <v>43555</v>
      </c>
      <c r="K138" s="83"/>
      <c r="L138" s="83"/>
      <c r="M138" s="83"/>
      <c r="N138" s="83"/>
      <c r="O138" s="83"/>
      <c r="P138" s="19" t="s">
        <v>872</v>
      </c>
      <c r="Q138" s="19" t="s">
        <v>872</v>
      </c>
      <c r="R138" s="19" t="s">
        <v>872</v>
      </c>
      <c r="S138" s="19" t="s">
        <v>872</v>
      </c>
      <c r="T138" s="83"/>
      <c r="U138" s="83"/>
      <c r="V138" s="83"/>
      <c r="W138" s="83"/>
      <c r="X138" s="83"/>
      <c r="Y138" s="83"/>
      <c r="Z138" s="134"/>
      <c r="AA138" s="83"/>
      <c r="AB138" s="83"/>
    </row>
    <row r="139" spans="1:28" ht="15" customHeight="1">
      <c r="A139" s="101" t="s">
        <v>13</v>
      </c>
      <c r="B139" s="81" t="s">
        <v>235</v>
      </c>
      <c r="C139" s="85" t="s">
        <v>51</v>
      </c>
      <c r="D139" s="81" t="s">
        <v>274</v>
      </c>
      <c r="E139" s="81" t="s">
        <v>472</v>
      </c>
      <c r="F139" s="19" t="s">
        <v>636</v>
      </c>
      <c r="G139" s="82" t="s">
        <v>645</v>
      </c>
      <c r="H139" s="19" t="s">
        <v>669</v>
      </c>
      <c r="I139" s="19" t="s">
        <v>661</v>
      </c>
      <c r="J139" s="127">
        <v>43555</v>
      </c>
      <c r="K139" s="19" t="s">
        <v>955</v>
      </c>
      <c r="L139" s="19" t="s">
        <v>944</v>
      </c>
      <c r="M139" s="19">
        <v>61</v>
      </c>
      <c r="N139" s="131">
        <v>43591</v>
      </c>
      <c r="O139" s="128" t="s">
        <v>1093</v>
      </c>
      <c r="P139" s="19" t="s">
        <v>872</v>
      </c>
      <c r="Q139" s="19" t="s">
        <v>871</v>
      </c>
      <c r="R139" s="19" t="s">
        <v>872</v>
      </c>
      <c r="S139" s="19" t="s">
        <v>872</v>
      </c>
      <c r="T139" s="19" t="s">
        <v>1134</v>
      </c>
      <c r="U139" s="19"/>
      <c r="V139" s="19" t="s">
        <v>871</v>
      </c>
      <c r="W139" s="19" t="s">
        <v>901</v>
      </c>
      <c r="X139" s="19" t="s">
        <v>1001</v>
      </c>
      <c r="Y139" s="19"/>
      <c r="Z139" s="129"/>
      <c r="AA139" s="19"/>
      <c r="AB139" s="19"/>
    </row>
    <row r="140" spans="1:28" ht="15" customHeight="1">
      <c r="A140" s="17" t="s">
        <v>13</v>
      </c>
      <c r="B140" s="18" t="s">
        <v>235</v>
      </c>
      <c r="C140" s="85" t="s">
        <v>52</v>
      </c>
      <c r="D140" s="81" t="s">
        <v>275</v>
      </c>
      <c r="E140" s="81" t="s">
        <v>473</v>
      </c>
      <c r="F140" s="83" t="s">
        <v>636</v>
      </c>
      <c r="G140" s="20" t="s">
        <v>645</v>
      </c>
      <c r="H140" s="83" t="s">
        <v>669</v>
      </c>
      <c r="I140" s="83"/>
      <c r="J140" s="133">
        <v>43555</v>
      </c>
      <c r="K140" s="83"/>
      <c r="L140" s="83"/>
      <c r="M140" s="83"/>
      <c r="N140" s="83"/>
      <c r="O140" s="83"/>
      <c r="P140" s="19" t="s">
        <v>872</v>
      </c>
      <c r="Q140" s="19" t="s">
        <v>872</v>
      </c>
      <c r="R140" s="19" t="s">
        <v>872</v>
      </c>
      <c r="S140" s="19" t="s">
        <v>872</v>
      </c>
      <c r="T140" s="83"/>
      <c r="U140" s="83"/>
      <c r="V140" s="83"/>
      <c r="W140" s="83"/>
      <c r="X140" s="83"/>
      <c r="Y140" s="83"/>
      <c r="Z140" s="134"/>
      <c r="AA140" s="83"/>
      <c r="AB140" s="83"/>
    </row>
    <row r="141" spans="1:28" ht="15" customHeight="1">
      <c r="A141" s="17" t="s">
        <v>13</v>
      </c>
      <c r="B141" s="18" t="s">
        <v>235</v>
      </c>
      <c r="C141" s="85" t="s">
        <v>53</v>
      </c>
      <c r="D141" s="81" t="s">
        <v>276</v>
      </c>
      <c r="E141" s="81" t="s">
        <v>474</v>
      </c>
      <c r="F141" s="83" t="s">
        <v>636</v>
      </c>
      <c r="G141" s="20" t="s">
        <v>645</v>
      </c>
      <c r="H141" s="83" t="s">
        <v>669</v>
      </c>
      <c r="I141" s="83"/>
      <c r="J141" s="133">
        <v>43555</v>
      </c>
      <c r="K141" s="83"/>
      <c r="L141" s="83"/>
      <c r="M141" s="83"/>
      <c r="N141" s="83"/>
      <c r="O141" s="83"/>
      <c r="P141" s="19" t="s">
        <v>872</v>
      </c>
      <c r="Q141" s="19" t="s">
        <v>872</v>
      </c>
      <c r="R141" s="19" t="s">
        <v>872</v>
      </c>
      <c r="S141" s="19" t="s">
        <v>872</v>
      </c>
      <c r="T141" s="83"/>
      <c r="U141" s="83"/>
      <c r="V141" s="83"/>
      <c r="W141" s="83"/>
      <c r="X141" s="83"/>
      <c r="Y141" s="83"/>
      <c r="Z141" s="134"/>
      <c r="AA141" s="83"/>
      <c r="AB141" s="83"/>
    </row>
    <row r="142" spans="1:28" s="31" customFormat="1" ht="15" customHeight="1">
      <c r="A142" s="101" t="s">
        <v>13</v>
      </c>
      <c r="B142" s="81" t="s">
        <v>236</v>
      </c>
      <c r="C142" s="85" t="s">
        <v>60</v>
      </c>
      <c r="D142" s="81" t="s">
        <v>281</v>
      </c>
      <c r="E142" s="81" t="s">
        <v>481</v>
      </c>
      <c r="F142" s="19" t="s">
        <v>636</v>
      </c>
      <c r="G142" s="82" t="s">
        <v>645</v>
      </c>
      <c r="H142" s="19" t="s">
        <v>669</v>
      </c>
      <c r="I142" s="19" t="s">
        <v>661</v>
      </c>
      <c r="J142" s="127">
        <v>43555</v>
      </c>
      <c r="K142" s="19" t="s">
        <v>955</v>
      </c>
      <c r="L142" s="19" t="s">
        <v>944</v>
      </c>
      <c r="M142" s="19">
        <v>54</v>
      </c>
      <c r="N142" s="131">
        <v>43591</v>
      </c>
      <c r="O142" s="128" t="s">
        <v>1095</v>
      </c>
      <c r="P142" s="19" t="s">
        <v>872</v>
      </c>
      <c r="Q142" s="19" t="s">
        <v>871</v>
      </c>
      <c r="R142" s="19" t="s">
        <v>872</v>
      </c>
      <c r="S142" s="19" t="s">
        <v>872</v>
      </c>
      <c r="T142" s="19" t="s">
        <v>1134</v>
      </c>
      <c r="U142" s="19"/>
      <c r="V142" s="19" t="s">
        <v>871</v>
      </c>
      <c r="W142" s="19" t="s">
        <v>901</v>
      </c>
      <c r="X142" s="19" t="s">
        <v>1001</v>
      </c>
      <c r="Y142" s="19"/>
      <c r="Z142" s="129"/>
      <c r="AA142" s="19"/>
      <c r="AB142" s="19"/>
    </row>
    <row r="143" spans="1:28" s="31" customFormat="1" ht="15" customHeight="1">
      <c r="A143" s="101" t="s">
        <v>13</v>
      </c>
      <c r="B143" s="81" t="s">
        <v>236</v>
      </c>
      <c r="C143" s="85" t="s">
        <v>61</v>
      </c>
      <c r="D143" s="81" t="s">
        <v>282</v>
      </c>
      <c r="E143" s="81" t="s">
        <v>482</v>
      </c>
      <c r="F143" s="19" t="s">
        <v>636</v>
      </c>
      <c r="G143" s="82" t="s">
        <v>645</v>
      </c>
      <c r="H143" s="19" t="s">
        <v>669</v>
      </c>
      <c r="I143" s="19" t="s">
        <v>661</v>
      </c>
      <c r="J143" s="127">
        <v>43555</v>
      </c>
      <c r="K143" s="19" t="s">
        <v>955</v>
      </c>
      <c r="L143" s="19" t="s">
        <v>944</v>
      </c>
      <c r="M143" s="19">
        <v>52</v>
      </c>
      <c r="N143" s="131">
        <v>43591</v>
      </c>
      <c r="O143" s="26" t="s">
        <v>957</v>
      </c>
      <c r="P143" s="19" t="s">
        <v>872</v>
      </c>
      <c r="Q143" s="19" t="s">
        <v>871</v>
      </c>
      <c r="R143" s="19" t="s">
        <v>872</v>
      </c>
      <c r="S143" s="19" t="s">
        <v>872</v>
      </c>
      <c r="T143" s="19" t="s">
        <v>1134</v>
      </c>
      <c r="U143" s="19"/>
      <c r="V143" s="19"/>
      <c r="W143" s="19"/>
      <c r="X143" s="19"/>
      <c r="Y143" s="19"/>
      <c r="Z143" s="129"/>
      <c r="AA143" s="19"/>
      <c r="AB143" s="19"/>
    </row>
    <row r="144" spans="1:28" ht="15" customHeight="1">
      <c r="A144" s="17" t="s">
        <v>13</v>
      </c>
      <c r="B144" s="18" t="s">
        <v>236</v>
      </c>
      <c r="C144" s="85" t="s">
        <v>62</v>
      </c>
      <c r="D144" s="81" t="s">
        <v>283</v>
      </c>
      <c r="E144" s="81" t="s">
        <v>483</v>
      </c>
      <c r="F144" s="83" t="s">
        <v>636</v>
      </c>
      <c r="G144" s="20" t="s">
        <v>645</v>
      </c>
      <c r="H144" s="83" t="s">
        <v>669</v>
      </c>
      <c r="I144" s="83" t="s">
        <v>662</v>
      </c>
      <c r="J144" s="133">
        <v>43555</v>
      </c>
      <c r="K144" s="62" t="s">
        <v>955</v>
      </c>
      <c r="L144" s="62" t="s">
        <v>944</v>
      </c>
      <c r="M144" s="136">
        <v>12</v>
      </c>
      <c r="N144" s="137">
        <v>43591</v>
      </c>
      <c r="O144" s="26" t="s">
        <v>1136</v>
      </c>
      <c r="P144" s="83" t="s">
        <v>871</v>
      </c>
      <c r="Q144" s="19" t="s">
        <v>872</v>
      </c>
      <c r="R144" s="19" t="s">
        <v>872</v>
      </c>
      <c r="S144" s="19" t="s">
        <v>872</v>
      </c>
      <c r="T144" s="19" t="s">
        <v>1134</v>
      </c>
      <c r="U144" s="83"/>
      <c r="V144" s="83"/>
      <c r="W144" s="83"/>
      <c r="X144" s="83"/>
      <c r="Y144" s="83"/>
      <c r="Z144" s="134"/>
      <c r="AA144" s="83"/>
      <c r="AB144" s="83"/>
    </row>
    <row r="145" spans="1:28" ht="15" customHeight="1">
      <c r="A145" s="17" t="s">
        <v>13</v>
      </c>
      <c r="B145" s="18" t="s">
        <v>236</v>
      </c>
      <c r="C145" s="85" t="s">
        <v>63</v>
      </c>
      <c r="D145" s="81" t="s">
        <v>284</v>
      </c>
      <c r="E145" s="81" t="s">
        <v>484</v>
      </c>
      <c r="F145" s="83" t="s">
        <v>636</v>
      </c>
      <c r="G145" s="20" t="s">
        <v>645</v>
      </c>
      <c r="H145" s="83" t="s">
        <v>669</v>
      </c>
      <c r="I145" s="83"/>
      <c r="J145" s="133">
        <v>43555</v>
      </c>
      <c r="K145" s="83"/>
      <c r="L145" s="83"/>
      <c r="M145" s="83"/>
      <c r="N145" s="83"/>
      <c r="O145" s="83"/>
      <c r="P145" s="19" t="s">
        <v>872</v>
      </c>
      <c r="Q145" s="19" t="s">
        <v>872</v>
      </c>
      <c r="R145" s="19" t="s">
        <v>872</v>
      </c>
      <c r="S145" s="19" t="s">
        <v>872</v>
      </c>
      <c r="T145" s="83"/>
      <c r="U145" s="83"/>
      <c r="V145" s="83"/>
      <c r="W145" s="83"/>
      <c r="X145" s="83"/>
      <c r="Y145" s="83"/>
      <c r="Z145" s="134"/>
      <c r="AA145" s="83"/>
      <c r="AB145" s="83"/>
    </row>
    <row r="146" spans="1:28" ht="15" customHeight="1">
      <c r="A146" s="102" t="s">
        <v>13</v>
      </c>
      <c r="B146" s="103" t="s">
        <v>236</v>
      </c>
      <c r="C146" s="104" t="s">
        <v>80</v>
      </c>
      <c r="D146" s="103" t="s">
        <v>296</v>
      </c>
      <c r="E146" s="103" t="s">
        <v>498</v>
      </c>
      <c r="F146" s="103" t="s">
        <v>630</v>
      </c>
      <c r="G146" s="103" t="s">
        <v>632</v>
      </c>
      <c r="H146" s="121" t="s">
        <v>669</v>
      </c>
      <c r="I146" s="189">
        <v>4.2000000000000003E-2</v>
      </c>
      <c r="J146" s="167">
        <v>43555</v>
      </c>
      <c r="K146" s="168" t="s">
        <v>955</v>
      </c>
      <c r="L146" s="168" t="s">
        <v>944</v>
      </c>
      <c r="M146" s="121" t="s">
        <v>1150</v>
      </c>
      <c r="N146" s="169">
        <v>43591</v>
      </c>
      <c r="O146" s="149" t="s">
        <v>1136</v>
      </c>
      <c r="P146" s="121" t="s">
        <v>871</v>
      </c>
      <c r="Q146" s="121" t="s">
        <v>872</v>
      </c>
      <c r="R146" s="121" t="s">
        <v>872</v>
      </c>
      <c r="S146" s="121" t="s">
        <v>872</v>
      </c>
      <c r="T146" s="121" t="s">
        <v>1134</v>
      </c>
      <c r="U146" s="121">
        <f>2712372/6446239653*100</f>
        <v>4.207680983032791E-2</v>
      </c>
      <c r="V146" s="121" t="s">
        <v>871</v>
      </c>
      <c r="W146" s="121" t="s">
        <v>905</v>
      </c>
      <c r="X146" s="121" t="s">
        <v>1032</v>
      </c>
      <c r="Y146" s="19"/>
      <c r="Z146" s="129"/>
      <c r="AA146" s="19"/>
      <c r="AB146" s="19"/>
    </row>
    <row r="147" spans="1:28" ht="15" customHeight="1">
      <c r="A147" s="17" t="s">
        <v>13</v>
      </c>
      <c r="B147" s="18" t="s">
        <v>236</v>
      </c>
      <c r="C147" s="85" t="s">
        <v>81</v>
      </c>
      <c r="D147" s="81" t="s">
        <v>297</v>
      </c>
      <c r="E147" s="81" t="s">
        <v>297</v>
      </c>
      <c r="F147" s="18" t="s">
        <v>627</v>
      </c>
      <c r="G147" s="81" t="s">
        <v>629</v>
      </c>
      <c r="H147" s="83" t="s">
        <v>669</v>
      </c>
      <c r="I147" s="83"/>
      <c r="J147" s="133">
        <v>43555</v>
      </c>
      <c r="K147" s="83"/>
      <c r="L147" s="83"/>
      <c r="M147" s="83"/>
      <c r="N147" s="83"/>
      <c r="O147" s="83"/>
      <c r="P147" s="19" t="s">
        <v>872</v>
      </c>
      <c r="Q147" s="19" t="s">
        <v>872</v>
      </c>
      <c r="R147" s="19" t="s">
        <v>872</v>
      </c>
      <c r="S147" s="19" t="s">
        <v>872</v>
      </c>
      <c r="T147" s="83"/>
      <c r="U147" s="83"/>
      <c r="V147" s="83"/>
      <c r="W147" s="83"/>
      <c r="X147" s="83"/>
      <c r="Y147" s="83"/>
      <c r="Z147" s="134"/>
      <c r="AA147" s="83"/>
      <c r="AB147" s="83"/>
    </row>
    <row r="148" spans="1:28" ht="15" customHeight="1">
      <c r="A148" s="17" t="s">
        <v>13</v>
      </c>
      <c r="B148" s="18" t="s">
        <v>236</v>
      </c>
      <c r="C148" s="85" t="s">
        <v>82</v>
      </c>
      <c r="D148" s="81" t="s">
        <v>298</v>
      </c>
      <c r="E148" s="81" t="s">
        <v>499</v>
      </c>
      <c r="F148" s="18" t="s">
        <v>630</v>
      </c>
      <c r="G148" s="18" t="s">
        <v>631</v>
      </c>
      <c r="H148" s="83" t="s">
        <v>669</v>
      </c>
      <c r="I148" s="83">
        <v>0</v>
      </c>
      <c r="J148" s="133">
        <v>43555</v>
      </c>
      <c r="K148" s="62" t="s">
        <v>955</v>
      </c>
      <c r="L148" s="62" t="s">
        <v>944</v>
      </c>
      <c r="M148" s="83">
        <v>107</v>
      </c>
      <c r="N148" s="137">
        <v>43591</v>
      </c>
      <c r="O148" s="26" t="s">
        <v>1136</v>
      </c>
      <c r="P148" s="83" t="s">
        <v>871</v>
      </c>
      <c r="Q148" s="19" t="s">
        <v>872</v>
      </c>
      <c r="R148" s="19" t="s">
        <v>872</v>
      </c>
      <c r="S148" s="19" t="s">
        <v>872</v>
      </c>
      <c r="T148" s="19" t="s">
        <v>1134</v>
      </c>
      <c r="U148" s="83"/>
      <c r="V148" s="83"/>
      <c r="W148" s="83"/>
      <c r="X148" s="83"/>
      <c r="Y148" s="83"/>
      <c r="Z148" s="134"/>
      <c r="AA148" s="83"/>
      <c r="AB148" s="83"/>
    </row>
    <row r="149" spans="1:28" ht="15" customHeight="1">
      <c r="A149" s="102" t="s">
        <v>13</v>
      </c>
      <c r="B149" s="103" t="s">
        <v>236</v>
      </c>
      <c r="C149" s="104" t="s">
        <v>90</v>
      </c>
      <c r="D149" s="103" t="s">
        <v>302</v>
      </c>
      <c r="E149" s="103" t="s">
        <v>506</v>
      </c>
      <c r="F149" s="103" t="s">
        <v>627</v>
      </c>
      <c r="G149" s="103" t="s">
        <v>639</v>
      </c>
      <c r="H149" s="121" t="s">
        <v>669</v>
      </c>
      <c r="I149" s="191">
        <v>6446239653</v>
      </c>
      <c r="J149" s="167">
        <v>43555</v>
      </c>
      <c r="K149" s="121" t="s">
        <v>955</v>
      </c>
      <c r="L149" s="121" t="s">
        <v>944</v>
      </c>
      <c r="M149" s="121">
        <v>78</v>
      </c>
      <c r="N149" s="169">
        <v>43591</v>
      </c>
      <c r="O149" s="187" t="s">
        <v>1136</v>
      </c>
      <c r="P149" s="121" t="s">
        <v>871</v>
      </c>
      <c r="Q149" s="121" t="s">
        <v>872</v>
      </c>
      <c r="R149" s="121" t="s">
        <v>872</v>
      </c>
      <c r="S149" s="121" t="s">
        <v>872</v>
      </c>
      <c r="T149" s="121" t="s">
        <v>1134</v>
      </c>
      <c r="U149" s="121"/>
      <c r="V149" s="121" t="s">
        <v>871</v>
      </c>
      <c r="W149" s="121" t="s">
        <v>903</v>
      </c>
      <c r="X149" s="121" t="s">
        <v>1001</v>
      </c>
      <c r="Y149" s="19"/>
      <c r="Z149" s="129"/>
      <c r="AA149" s="19"/>
      <c r="AB149" s="19"/>
    </row>
    <row r="150" spans="1:28" ht="15" customHeight="1">
      <c r="A150" s="101" t="s">
        <v>13</v>
      </c>
      <c r="B150" s="81" t="s">
        <v>237</v>
      </c>
      <c r="C150" s="85" t="s">
        <v>92</v>
      </c>
      <c r="D150" s="81" t="s">
        <v>303</v>
      </c>
      <c r="E150" s="81" t="s">
        <v>508</v>
      </c>
      <c r="F150" s="19" t="s">
        <v>636</v>
      </c>
      <c r="G150" s="82" t="s">
        <v>645</v>
      </c>
      <c r="H150" s="19" t="s">
        <v>669</v>
      </c>
      <c r="I150" s="19" t="s">
        <v>661</v>
      </c>
      <c r="J150" s="127">
        <v>43555</v>
      </c>
      <c r="K150" s="19" t="s">
        <v>955</v>
      </c>
      <c r="L150" s="19" t="s">
        <v>944</v>
      </c>
      <c r="M150" s="19">
        <v>55</v>
      </c>
      <c r="N150" s="131">
        <v>43591</v>
      </c>
      <c r="O150" s="128" t="s">
        <v>1093</v>
      </c>
      <c r="P150" s="19" t="s">
        <v>872</v>
      </c>
      <c r="Q150" s="19" t="s">
        <v>871</v>
      </c>
      <c r="R150" s="19" t="s">
        <v>872</v>
      </c>
      <c r="S150" s="19" t="s">
        <v>872</v>
      </c>
      <c r="T150" s="19" t="s">
        <v>1134</v>
      </c>
      <c r="U150" s="19"/>
      <c r="V150" s="19" t="s">
        <v>871</v>
      </c>
      <c r="W150" s="19" t="s">
        <v>903</v>
      </c>
      <c r="X150" s="19" t="s">
        <v>1001</v>
      </c>
      <c r="Y150" s="19"/>
      <c r="Z150" s="129"/>
      <c r="AA150" s="19"/>
      <c r="AB150" s="19"/>
    </row>
    <row r="151" spans="1:28" ht="15" customHeight="1">
      <c r="A151" s="101" t="s">
        <v>13</v>
      </c>
      <c r="B151" s="81" t="s">
        <v>237</v>
      </c>
      <c r="C151" s="85" t="s">
        <v>93</v>
      </c>
      <c r="D151" s="81" t="s">
        <v>304</v>
      </c>
      <c r="E151" s="81" t="s">
        <v>509</v>
      </c>
      <c r="F151" s="19" t="s">
        <v>636</v>
      </c>
      <c r="G151" s="82" t="s">
        <v>645</v>
      </c>
      <c r="H151" s="19" t="s">
        <v>669</v>
      </c>
      <c r="I151" s="19" t="s">
        <v>661</v>
      </c>
      <c r="J151" s="127">
        <v>43555</v>
      </c>
      <c r="K151" s="19" t="s">
        <v>955</v>
      </c>
      <c r="L151" s="19" t="s">
        <v>944</v>
      </c>
      <c r="M151" s="62">
        <v>56</v>
      </c>
      <c r="N151" s="131">
        <v>43591</v>
      </c>
      <c r="O151" s="128" t="s">
        <v>1068</v>
      </c>
      <c r="P151" s="19" t="s">
        <v>872</v>
      </c>
      <c r="Q151" s="19" t="s">
        <v>871</v>
      </c>
      <c r="R151" s="19" t="s">
        <v>872</v>
      </c>
      <c r="S151" s="19" t="s">
        <v>872</v>
      </c>
      <c r="T151" s="19" t="s">
        <v>1134</v>
      </c>
      <c r="U151" s="19"/>
      <c r="V151" s="19" t="s">
        <v>871</v>
      </c>
      <c r="W151" s="19" t="s">
        <v>903</v>
      </c>
      <c r="X151" s="19" t="s">
        <v>1001</v>
      </c>
      <c r="Y151" s="19"/>
      <c r="Z151" s="129"/>
      <c r="AA151" s="19"/>
      <c r="AB151" s="19"/>
    </row>
    <row r="152" spans="1:28" s="31" customFormat="1" ht="15" customHeight="1">
      <c r="A152" s="101" t="s">
        <v>13</v>
      </c>
      <c r="B152" s="81" t="s">
        <v>237</v>
      </c>
      <c r="C152" s="85" t="s">
        <v>94</v>
      </c>
      <c r="D152" s="81" t="s">
        <v>305</v>
      </c>
      <c r="E152" s="81" t="s">
        <v>510</v>
      </c>
      <c r="F152" s="19" t="s">
        <v>636</v>
      </c>
      <c r="G152" s="82" t="s">
        <v>645</v>
      </c>
      <c r="H152" s="19" t="s">
        <v>669</v>
      </c>
      <c r="I152" s="19" t="s">
        <v>661</v>
      </c>
      <c r="J152" s="127">
        <v>43555</v>
      </c>
      <c r="K152" s="62" t="s">
        <v>955</v>
      </c>
      <c r="L152" s="62" t="s">
        <v>944</v>
      </c>
      <c r="M152" s="62" t="s">
        <v>945</v>
      </c>
      <c r="N152" s="131">
        <v>43591</v>
      </c>
      <c r="O152" s="26" t="s">
        <v>1136</v>
      </c>
      <c r="P152" s="19" t="s">
        <v>871</v>
      </c>
      <c r="Q152" s="19" t="s">
        <v>872</v>
      </c>
      <c r="R152" s="19" t="s">
        <v>872</v>
      </c>
      <c r="S152" s="19" t="s">
        <v>872</v>
      </c>
      <c r="T152" s="19" t="s">
        <v>1134</v>
      </c>
      <c r="U152" s="19"/>
      <c r="V152" s="19" t="s">
        <v>871</v>
      </c>
      <c r="W152" s="19" t="s">
        <v>902</v>
      </c>
      <c r="X152" s="19" t="s">
        <v>1011</v>
      </c>
      <c r="Y152" s="19"/>
      <c r="Z152" s="129"/>
      <c r="AA152" s="19"/>
      <c r="AB152" s="19"/>
    </row>
    <row r="153" spans="1:28" ht="15" customHeight="1">
      <c r="A153" s="101" t="s">
        <v>13</v>
      </c>
      <c r="B153" s="81" t="s">
        <v>237</v>
      </c>
      <c r="C153" s="85" t="s">
        <v>95</v>
      </c>
      <c r="D153" s="81" t="s">
        <v>306</v>
      </c>
      <c r="E153" s="81" t="s">
        <v>511</v>
      </c>
      <c r="F153" s="19" t="s">
        <v>636</v>
      </c>
      <c r="G153" s="82" t="s">
        <v>645</v>
      </c>
      <c r="H153" s="19" t="s">
        <v>669</v>
      </c>
      <c r="I153" s="19" t="s">
        <v>661</v>
      </c>
      <c r="J153" s="127">
        <v>43555</v>
      </c>
      <c r="K153" s="19" t="s">
        <v>955</v>
      </c>
      <c r="L153" s="19" t="s">
        <v>944</v>
      </c>
      <c r="M153" s="19">
        <v>56</v>
      </c>
      <c r="N153" s="131">
        <v>43591</v>
      </c>
      <c r="O153" s="128" t="s">
        <v>1109</v>
      </c>
      <c r="P153" s="19" t="s">
        <v>872</v>
      </c>
      <c r="Q153" s="19" t="s">
        <v>871</v>
      </c>
      <c r="R153" s="19" t="s">
        <v>872</v>
      </c>
      <c r="S153" s="19" t="s">
        <v>872</v>
      </c>
      <c r="T153" s="19" t="s">
        <v>1134</v>
      </c>
      <c r="U153" s="19" t="s">
        <v>1108</v>
      </c>
      <c r="V153" s="19" t="s">
        <v>871</v>
      </c>
      <c r="W153" s="19" t="s">
        <v>901</v>
      </c>
      <c r="X153" s="83" t="s">
        <v>1027</v>
      </c>
      <c r="Y153" s="19"/>
      <c r="Z153" s="129"/>
      <c r="AA153" s="19"/>
      <c r="AB153" s="19"/>
    </row>
    <row r="154" spans="1:28" s="31" customFormat="1" ht="15" customHeight="1">
      <c r="A154" s="101" t="s">
        <v>13</v>
      </c>
      <c r="B154" s="81" t="s">
        <v>237</v>
      </c>
      <c r="C154" s="85" t="s">
        <v>96</v>
      </c>
      <c r="D154" s="81" t="s">
        <v>307</v>
      </c>
      <c r="E154" s="81" t="s">
        <v>512</v>
      </c>
      <c r="F154" s="19" t="s">
        <v>636</v>
      </c>
      <c r="G154" s="82" t="s">
        <v>645</v>
      </c>
      <c r="H154" s="19" t="s">
        <v>669</v>
      </c>
      <c r="I154" s="19" t="s">
        <v>661</v>
      </c>
      <c r="J154" s="127">
        <v>43555</v>
      </c>
      <c r="K154" s="62" t="s">
        <v>955</v>
      </c>
      <c r="L154" s="62" t="s">
        <v>944</v>
      </c>
      <c r="M154" s="62" t="s">
        <v>945</v>
      </c>
      <c r="N154" s="131">
        <v>43591</v>
      </c>
      <c r="O154" s="26" t="s">
        <v>1136</v>
      </c>
      <c r="P154" s="19" t="s">
        <v>871</v>
      </c>
      <c r="Q154" s="19" t="s">
        <v>872</v>
      </c>
      <c r="R154" s="19" t="s">
        <v>872</v>
      </c>
      <c r="S154" s="19" t="s">
        <v>872</v>
      </c>
      <c r="T154" s="19" t="s">
        <v>1134</v>
      </c>
      <c r="U154" s="19"/>
      <c r="V154" s="19"/>
      <c r="W154" s="19"/>
      <c r="X154" s="19"/>
      <c r="Y154" s="19"/>
      <c r="Z154" s="129"/>
      <c r="AA154" s="19"/>
      <c r="AB154" s="19"/>
    </row>
    <row r="155" spans="1:28" s="31" customFormat="1" ht="15" customHeight="1">
      <c r="A155" s="101" t="s">
        <v>13</v>
      </c>
      <c r="B155" s="81" t="s">
        <v>238</v>
      </c>
      <c r="C155" s="85" t="s">
        <v>1139</v>
      </c>
      <c r="D155" s="81" t="s">
        <v>308</v>
      </c>
      <c r="E155" s="81" t="s">
        <v>513</v>
      </c>
      <c r="F155" s="19" t="s">
        <v>636</v>
      </c>
      <c r="G155" s="82" t="s">
        <v>645</v>
      </c>
      <c r="H155" s="19" t="s">
        <v>669</v>
      </c>
      <c r="I155" s="19" t="s">
        <v>661</v>
      </c>
      <c r="J155" s="127">
        <v>43555</v>
      </c>
      <c r="K155" s="62" t="s">
        <v>955</v>
      </c>
      <c r="L155" s="62" t="s">
        <v>944</v>
      </c>
      <c r="M155" s="62">
        <v>12</v>
      </c>
      <c r="N155" s="131">
        <v>43591</v>
      </c>
      <c r="O155" s="26" t="s">
        <v>1136</v>
      </c>
      <c r="P155" s="19" t="s">
        <v>871</v>
      </c>
      <c r="Q155" s="19" t="s">
        <v>872</v>
      </c>
      <c r="R155" s="19" t="s">
        <v>872</v>
      </c>
      <c r="S155" s="19" t="s">
        <v>872</v>
      </c>
      <c r="T155" s="19" t="s">
        <v>1134</v>
      </c>
      <c r="U155" s="19"/>
      <c r="V155" s="19"/>
      <c r="W155" s="19"/>
      <c r="X155" s="19"/>
      <c r="Y155" s="19"/>
      <c r="Z155" s="129"/>
      <c r="AA155" s="19"/>
      <c r="AB155" s="19"/>
    </row>
    <row r="156" spans="1:28" s="31" customFormat="1" ht="15" customHeight="1">
      <c r="A156" s="101" t="s">
        <v>13</v>
      </c>
      <c r="B156" s="81" t="s">
        <v>238</v>
      </c>
      <c r="C156" s="85" t="s">
        <v>1140</v>
      </c>
      <c r="D156" s="81" t="s">
        <v>309</v>
      </c>
      <c r="E156" s="81" t="s">
        <v>514</v>
      </c>
      <c r="F156" s="19" t="s">
        <v>636</v>
      </c>
      <c r="G156" s="82" t="s">
        <v>645</v>
      </c>
      <c r="H156" s="19" t="s">
        <v>669</v>
      </c>
      <c r="I156" s="19" t="s">
        <v>661</v>
      </c>
      <c r="J156" s="127">
        <v>43555</v>
      </c>
      <c r="K156" s="62" t="s">
        <v>955</v>
      </c>
      <c r="L156" s="62" t="s">
        <v>944</v>
      </c>
      <c r="M156" s="62">
        <v>12</v>
      </c>
      <c r="N156" s="131">
        <v>43591</v>
      </c>
      <c r="O156" s="26" t="s">
        <v>1136</v>
      </c>
      <c r="P156" s="19" t="s">
        <v>871</v>
      </c>
      <c r="Q156" s="19" t="s">
        <v>872</v>
      </c>
      <c r="R156" s="19" t="s">
        <v>872</v>
      </c>
      <c r="S156" s="19" t="s">
        <v>872</v>
      </c>
      <c r="T156" s="19" t="s">
        <v>1134</v>
      </c>
      <c r="U156" s="19"/>
      <c r="V156" s="19"/>
      <c r="W156" s="19"/>
      <c r="X156" s="19"/>
      <c r="Y156" s="19"/>
      <c r="Z156" s="129"/>
      <c r="AA156" s="19"/>
      <c r="AB156" s="19"/>
    </row>
    <row r="157" spans="1:28" s="31" customFormat="1" ht="15" customHeight="1">
      <c r="A157" s="101" t="s">
        <v>13</v>
      </c>
      <c r="B157" s="81" t="s">
        <v>237</v>
      </c>
      <c r="C157" s="85" t="s">
        <v>97</v>
      </c>
      <c r="D157" s="81" t="s">
        <v>310</v>
      </c>
      <c r="E157" s="81" t="s">
        <v>515</v>
      </c>
      <c r="F157" s="19" t="s">
        <v>636</v>
      </c>
      <c r="G157" s="82" t="s">
        <v>645</v>
      </c>
      <c r="H157" s="19" t="s">
        <v>669</v>
      </c>
      <c r="I157" s="19" t="s">
        <v>661</v>
      </c>
      <c r="J157" s="127">
        <v>43555</v>
      </c>
      <c r="K157" s="19" t="s">
        <v>955</v>
      </c>
      <c r="L157" s="19" t="s">
        <v>944</v>
      </c>
      <c r="M157" s="19">
        <v>54</v>
      </c>
      <c r="N157" s="131">
        <v>43591</v>
      </c>
      <c r="O157" s="26" t="s">
        <v>990</v>
      </c>
      <c r="P157" s="19" t="s">
        <v>872</v>
      </c>
      <c r="Q157" s="19" t="s">
        <v>871</v>
      </c>
      <c r="R157" s="19" t="s">
        <v>872</v>
      </c>
      <c r="S157" s="19" t="s">
        <v>872</v>
      </c>
      <c r="T157" s="19" t="s">
        <v>1134</v>
      </c>
      <c r="U157" s="19"/>
      <c r="V157" s="19"/>
      <c r="W157" s="19"/>
      <c r="X157" s="19"/>
      <c r="Y157" s="19"/>
      <c r="Z157" s="129"/>
      <c r="AA157" s="19"/>
      <c r="AB157" s="19"/>
    </row>
    <row r="158" spans="1:28" ht="15" customHeight="1">
      <c r="A158" s="101" t="s">
        <v>13</v>
      </c>
      <c r="B158" s="81" t="s">
        <v>237</v>
      </c>
      <c r="C158" s="85" t="s">
        <v>98</v>
      </c>
      <c r="D158" s="81" t="s">
        <v>311</v>
      </c>
      <c r="E158" s="81" t="s">
        <v>516</v>
      </c>
      <c r="F158" s="19" t="s">
        <v>636</v>
      </c>
      <c r="G158" s="82" t="s">
        <v>645</v>
      </c>
      <c r="H158" s="19" t="s">
        <v>669</v>
      </c>
      <c r="I158" s="19" t="s">
        <v>661</v>
      </c>
      <c r="J158" s="127">
        <v>43555</v>
      </c>
      <c r="K158" s="19" t="s">
        <v>955</v>
      </c>
      <c r="L158" s="19" t="s">
        <v>944</v>
      </c>
      <c r="M158" s="19">
        <v>61</v>
      </c>
      <c r="N158" s="131">
        <v>43591</v>
      </c>
      <c r="O158" s="128" t="s">
        <v>1119</v>
      </c>
      <c r="P158" s="19" t="s">
        <v>872</v>
      </c>
      <c r="Q158" s="19" t="s">
        <v>871</v>
      </c>
      <c r="R158" s="19" t="s">
        <v>872</v>
      </c>
      <c r="S158" s="19" t="s">
        <v>872</v>
      </c>
      <c r="T158" s="19" t="s">
        <v>1134</v>
      </c>
      <c r="U158" s="19"/>
      <c r="V158" s="19" t="s">
        <v>871</v>
      </c>
      <c r="W158" s="19" t="s">
        <v>901</v>
      </c>
      <c r="X158" s="19" t="s">
        <v>1001</v>
      </c>
      <c r="Y158" s="19"/>
      <c r="Z158" s="129"/>
      <c r="AA158" s="19"/>
      <c r="AB158" s="19"/>
    </row>
    <row r="159" spans="1:28" s="31" customFormat="1" ht="15" customHeight="1">
      <c r="A159" s="101" t="s">
        <v>13</v>
      </c>
      <c r="B159" s="81" t="s">
        <v>238</v>
      </c>
      <c r="C159" s="85" t="s">
        <v>1141</v>
      </c>
      <c r="D159" s="81" t="s">
        <v>312</v>
      </c>
      <c r="E159" s="81" t="s">
        <v>517</v>
      </c>
      <c r="F159" s="19" t="s">
        <v>636</v>
      </c>
      <c r="G159" s="82" t="s">
        <v>645</v>
      </c>
      <c r="H159" s="19" t="s">
        <v>669</v>
      </c>
      <c r="I159" s="19" t="s">
        <v>661</v>
      </c>
      <c r="J159" s="127">
        <v>43555</v>
      </c>
      <c r="K159" s="62" t="s">
        <v>955</v>
      </c>
      <c r="L159" s="62" t="s">
        <v>944</v>
      </c>
      <c r="M159" s="62">
        <v>12</v>
      </c>
      <c r="N159" s="131">
        <v>43591</v>
      </c>
      <c r="O159" s="26" t="s">
        <v>1136</v>
      </c>
      <c r="P159" s="19" t="s">
        <v>871</v>
      </c>
      <c r="Q159" s="19" t="s">
        <v>872</v>
      </c>
      <c r="R159" s="19" t="s">
        <v>872</v>
      </c>
      <c r="S159" s="19" t="s">
        <v>872</v>
      </c>
      <c r="T159" s="19" t="s">
        <v>1134</v>
      </c>
      <c r="U159" s="19"/>
      <c r="V159" s="19"/>
      <c r="W159" s="19"/>
      <c r="X159" s="19"/>
      <c r="Y159" s="19"/>
      <c r="Z159" s="129"/>
      <c r="AA159" s="19"/>
      <c r="AB159" s="19"/>
    </row>
    <row r="160" spans="1:28" s="31" customFormat="1" ht="15" customHeight="1">
      <c r="A160" s="101" t="s">
        <v>13</v>
      </c>
      <c r="B160" s="81" t="s">
        <v>237</v>
      </c>
      <c r="C160" s="85" t="s">
        <v>109</v>
      </c>
      <c r="D160" s="81" t="s">
        <v>321</v>
      </c>
      <c r="E160" s="81" t="s">
        <v>528</v>
      </c>
      <c r="F160" s="81" t="s">
        <v>627</v>
      </c>
      <c r="G160" s="81" t="s">
        <v>634</v>
      </c>
      <c r="H160" s="19" t="s">
        <v>669</v>
      </c>
      <c r="I160" s="19">
        <v>18</v>
      </c>
      <c r="J160" s="127">
        <v>43555</v>
      </c>
      <c r="K160" s="19" t="s">
        <v>955</v>
      </c>
      <c r="L160" s="19" t="s">
        <v>944</v>
      </c>
      <c r="M160" s="62">
        <v>56</v>
      </c>
      <c r="N160" s="131">
        <v>43591</v>
      </c>
      <c r="O160" s="107" t="s">
        <v>1168</v>
      </c>
      <c r="P160" s="19" t="s">
        <v>872</v>
      </c>
      <c r="Q160" s="19" t="s">
        <v>871</v>
      </c>
      <c r="R160" s="19" t="s">
        <v>872</v>
      </c>
      <c r="S160" s="19" t="s">
        <v>872</v>
      </c>
      <c r="T160" s="19" t="s">
        <v>1134</v>
      </c>
      <c r="U160" s="19"/>
      <c r="V160" s="19" t="s">
        <v>871</v>
      </c>
      <c r="W160" s="19" t="s">
        <v>905</v>
      </c>
      <c r="X160" s="83"/>
      <c r="Y160" s="19"/>
      <c r="Z160" s="129"/>
      <c r="AA160" s="19"/>
      <c r="AB160" s="19"/>
    </row>
    <row r="161" spans="1:28" s="31" customFormat="1" ht="15" customHeight="1">
      <c r="A161" s="102" t="s">
        <v>13</v>
      </c>
      <c r="B161" s="103" t="s">
        <v>237</v>
      </c>
      <c r="C161" s="104" t="s">
        <v>110</v>
      </c>
      <c r="D161" s="103" t="s">
        <v>322</v>
      </c>
      <c r="E161" s="103" t="s">
        <v>529</v>
      </c>
      <c r="F161" s="103" t="s">
        <v>630</v>
      </c>
      <c r="G161" s="103" t="s">
        <v>640</v>
      </c>
      <c r="H161" s="121" t="s">
        <v>669</v>
      </c>
      <c r="I161" s="189">
        <v>75.78</v>
      </c>
      <c r="J161" s="167">
        <v>43555</v>
      </c>
      <c r="K161" s="168" t="s">
        <v>955</v>
      </c>
      <c r="L161" s="168" t="s">
        <v>944</v>
      </c>
      <c r="M161" s="168" t="s">
        <v>945</v>
      </c>
      <c r="N161" s="169">
        <v>43591</v>
      </c>
      <c r="O161" s="170" t="s">
        <v>1136</v>
      </c>
      <c r="P161" s="121" t="s">
        <v>871</v>
      </c>
      <c r="Q161" s="121" t="s">
        <v>872</v>
      </c>
      <c r="R161" s="121" t="s">
        <v>872</v>
      </c>
      <c r="S161" s="121" t="s">
        <v>872</v>
      </c>
      <c r="T161" s="121" t="s">
        <v>1134</v>
      </c>
      <c r="U161" s="121" t="s">
        <v>1170</v>
      </c>
      <c r="V161" s="121"/>
      <c r="W161" s="121"/>
      <c r="X161" s="121"/>
      <c r="Y161" s="19"/>
      <c r="Z161" s="129"/>
      <c r="AA161" s="19"/>
      <c r="AB161" s="19"/>
    </row>
    <row r="162" spans="1:28" s="31" customFormat="1" ht="15" customHeight="1">
      <c r="A162" s="101" t="s">
        <v>13</v>
      </c>
      <c r="B162" s="81" t="s">
        <v>238</v>
      </c>
      <c r="C162" s="85" t="s">
        <v>115</v>
      </c>
      <c r="D162" s="81" t="s">
        <v>326</v>
      </c>
      <c r="E162" s="81" t="s">
        <v>532</v>
      </c>
      <c r="F162" s="19" t="s">
        <v>636</v>
      </c>
      <c r="G162" s="82" t="s">
        <v>645</v>
      </c>
      <c r="H162" s="19" t="s">
        <v>669</v>
      </c>
      <c r="I162" s="19" t="s">
        <v>661</v>
      </c>
      <c r="J162" s="127">
        <v>43555</v>
      </c>
      <c r="K162" s="62" t="s">
        <v>955</v>
      </c>
      <c r="L162" s="62" t="s">
        <v>944</v>
      </c>
      <c r="M162" s="62">
        <v>12</v>
      </c>
      <c r="N162" s="131">
        <v>43591</v>
      </c>
      <c r="O162" s="26" t="s">
        <v>1136</v>
      </c>
      <c r="P162" s="19" t="s">
        <v>871</v>
      </c>
      <c r="Q162" s="19" t="s">
        <v>872</v>
      </c>
      <c r="R162" s="19" t="s">
        <v>872</v>
      </c>
      <c r="S162" s="19" t="s">
        <v>872</v>
      </c>
      <c r="T162" s="19" t="s">
        <v>1134</v>
      </c>
      <c r="U162" s="19"/>
      <c r="V162" s="19"/>
      <c r="W162" s="19"/>
      <c r="X162" s="19"/>
      <c r="Y162" s="19"/>
      <c r="Z162" s="129"/>
      <c r="AA162" s="19"/>
      <c r="AB162" s="19"/>
    </row>
    <row r="163" spans="1:28" s="31" customFormat="1" ht="15" customHeight="1">
      <c r="A163" s="101" t="s">
        <v>13</v>
      </c>
      <c r="B163" s="81" t="s">
        <v>238</v>
      </c>
      <c r="C163" s="85" t="s">
        <v>116</v>
      </c>
      <c r="D163" s="81" t="s">
        <v>327</v>
      </c>
      <c r="E163" s="81" t="s">
        <v>533</v>
      </c>
      <c r="F163" s="19" t="s">
        <v>636</v>
      </c>
      <c r="G163" s="82" t="s">
        <v>645</v>
      </c>
      <c r="H163" s="19" t="s">
        <v>669</v>
      </c>
      <c r="I163" s="19" t="s">
        <v>661</v>
      </c>
      <c r="J163" s="127">
        <v>43555</v>
      </c>
      <c r="K163" s="62" t="s">
        <v>955</v>
      </c>
      <c r="L163" s="62" t="s">
        <v>944</v>
      </c>
      <c r="M163" s="62">
        <v>12</v>
      </c>
      <c r="N163" s="131">
        <v>43591</v>
      </c>
      <c r="O163" s="26" t="s">
        <v>1136</v>
      </c>
      <c r="P163" s="19" t="s">
        <v>871</v>
      </c>
      <c r="Q163" s="19" t="s">
        <v>872</v>
      </c>
      <c r="R163" s="19" t="s">
        <v>872</v>
      </c>
      <c r="S163" s="19" t="s">
        <v>872</v>
      </c>
      <c r="T163" s="19" t="s">
        <v>1134</v>
      </c>
      <c r="U163" s="19"/>
      <c r="V163" s="19"/>
      <c r="W163" s="19"/>
      <c r="X163" s="19"/>
      <c r="Y163" s="19"/>
      <c r="Z163" s="129"/>
      <c r="AA163" s="19"/>
      <c r="AB163" s="19"/>
    </row>
    <row r="164" spans="1:28" s="31" customFormat="1" ht="15" customHeight="1">
      <c r="A164" s="101" t="s">
        <v>13</v>
      </c>
      <c r="B164" s="81" t="s">
        <v>238</v>
      </c>
      <c r="C164" s="85" t="s">
        <v>117</v>
      </c>
      <c r="D164" s="81" t="s">
        <v>328</v>
      </c>
      <c r="E164" s="81" t="s">
        <v>534</v>
      </c>
      <c r="F164" s="19" t="s">
        <v>636</v>
      </c>
      <c r="G164" s="82" t="s">
        <v>645</v>
      </c>
      <c r="H164" s="19" t="s">
        <v>669</v>
      </c>
      <c r="I164" s="19" t="s">
        <v>661</v>
      </c>
      <c r="J164" s="127">
        <v>43555</v>
      </c>
      <c r="K164" s="62" t="s">
        <v>955</v>
      </c>
      <c r="L164" s="62" t="s">
        <v>944</v>
      </c>
      <c r="M164" s="62">
        <v>12</v>
      </c>
      <c r="N164" s="131">
        <v>43591</v>
      </c>
      <c r="O164" s="26" t="s">
        <v>1136</v>
      </c>
      <c r="P164" s="19" t="s">
        <v>871</v>
      </c>
      <c r="Q164" s="19" t="s">
        <v>872</v>
      </c>
      <c r="R164" s="19" t="s">
        <v>872</v>
      </c>
      <c r="S164" s="19" t="s">
        <v>872</v>
      </c>
      <c r="T164" s="19" t="s">
        <v>1134</v>
      </c>
      <c r="U164" s="19"/>
      <c r="V164" s="19"/>
      <c r="W164" s="19"/>
      <c r="X164" s="19"/>
      <c r="Y164" s="19"/>
      <c r="Z164" s="129"/>
      <c r="AA164" s="19"/>
      <c r="AB164" s="19"/>
    </row>
    <row r="165" spans="1:28" s="31" customFormat="1" ht="15" customHeight="1">
      <c r="A165" s="101" t="s">
        <v>13</v>
      </c>
      <c r="B165" s="81" t="s">
        <v>238</v>
      </c>
      <c r="C165" s="85" t="s">
        <v>118</v>
      </c>
      <c r="D165" s="81" t="s">
        <v>329</v>
      </c>
      <c r="E165" s="81" t="s">
        <v>535</v>
      </c>
      <c r="F165" s="19" t="s">
        <v>636</v>
      </c>
      <c r="G165" s="82" t="s">
        <v>645</v>
      </c>
      <c r="H165" s="19" t="s">
        <v>669</v>
      </c>
      <c r="I165" s="19" t="s">
        <v>661</v>
      </c>
      <c r="J165" s="127">
        <v>43555</v>
      </c>
      <c r="K165" s="62" t="s">
        <v>955</v>
      </c>
      <c r="L165" s="62" t="s">
        <v>944</v>
      </c>
      <c r="M165" s="62">
        <v>12</v>
      </c>
      <c r="N165" s="131">
        <v>43591</v>
      </c>
      <c r="O165" s="26" t="s">
        <v>1136</v>
      </c>
      <c r="P165" s="19" t="s">
        <v>871</v>
      </c>
      <c r="Q165" s="19" t="s">
        <v>872</v>
      </c>
      <c r="R165" s="19" t="s">
        <v>872</v>
      </c>
      <c r="S165" s="19" t="s">
        <v>872</v>
      </c>
      <c r="T165" s="19" t="s">
        <v>1134</v>
      </c>
      <c r="U165" s="19"/>
      <c r="V165" s="19"/>
      <c r="W165" s="19"/>
      <c r="X165" s="19"/>
      <c r="Y165" s="19"/>
      <c r="Z165" s="129"/>
      <c r="AA165" s="19"/>
      <c r="AB165" s="19"/>
    </row>
    <row r="166" spans="1:28" s="31" customFormat="1" ht="15" customHeight="1">
      <c r="A166" s="101" t="s">
        <v>13</v>
      </c>
      <c r="B166" s="81" t="s">
        <v>238</v>
      </c>
      <c r="C166" s="85" t="s">
        <v>119</v>
      </c>
      <c r="D166" s="81" t="s">
        <v>330</v>
      </c>
      <c r="E166" s="81" t="s">
        <v>536</v>
      </c>
      <c r="F166" s="19" t="s">
        <v>636</v>
      </c>
      <c r="G166" s="82" t="s">
        <v>645</v>
      </c>
      <c r="H166" s="19" t="s">
        <v>669</v>
      </c>
      <c r="I166" s="19" t="s">
        <v>661</v>
      </c>
      <c r="J166" s="127">
        <v>43555</v>
      </c>
      <c r="K166" s="62" t="s">
        <v>955</v>
      </c>
      <c r="L166" s="62" t="s">
        <v>944</v>
      </c>
      <c r="M166" s="62">
        <v>12</v>
      </c>
      <c r="N166" s="131">
        <v>43591</v>
      </c>
      <c r="O166" s="26" t="s">
        <v>1136</v>
      </c>
      <c r="P166" s="19" t="s">
        <v>871</v>
      </c>
      <c r="Q166" s="19" t="s">
        <v>872</v>
      </c>
      <c r="R166" s="19" t="s">
        <v>872</v>
      </c>
      <c r="S166" s="19" t="s">
        <v>872</v>
      </c>
      <c r="T166" s="19" t="s">
        <v>1134</v>
      </c>
      <c r="U166" s="19"/>
      <c r="V166" s="19"/>
      <c r="W166" s="19"/>
      <c r="X166" s="19"/>
      <c r="Y166" s="19"/>
      <c r="Z166" s="129"/>
      <c r="AA166" s="19"/>
      <c r="AB166" s="19"/>
    </row>
    <row r="167" spans="1:28" s="31" customFormat="1" ht="15" customHeight="1">
      <c r="A167" s="101" t="s">
        <v>13</v>
      </c>
      <c r="B167" s="81" t="s">
        <v>238</v>
      </c>
      <c r="C167" s="85" t="s">
        <v>120</v>
      </c>
      <c r="D167" s="81" t="s">
        <v>331</v>
      </c>
      <c r="E167" s="81" t="s">
        <v>537</v>
      </c>
      <c r="F167" s="19" t="s">
        <v>636</v>
      </c>
      <c r="G167" s="82" t="s">
        <v>645</v>
      </c>
      <c r="H167" s="19" t="s">
        <v>669</v>
      </c>
      <c r="I167" s="19" t="s">
        <v>661</v>
      </c>
      <c r="J167" s="127">
        <v>43555</v>
      </c>
      <c r="K167" s="62" t="s">
        <v>955</v>
      </c>
      <c r="L167" s="62" t="s">
        <v>944</v>
      </c>
      <c r="M167" s="62">
        <v>12</v>
      </c>
      <c r="N167" s="131">
        <v>43591</v>
      </c>
      <c r="O167" s="26" t="s">
        <v>1136</v>
      </c>
      <c r="P167" s="19" t="s">
        <v>871</v>
      </c>
      <c r="Q167" s="19" t="s">
        <v>872</v>
      </c>
      <c r="R167" s="19" t="s">
        <v>872</v>
      </c>
      <c r="S167" s="19" t="s">
        <v>872</v>
      </c>
      <c r="T167" s="19" t="s">
        <v>1134</v>
      </c>
      <c r="U167" s="19"/>
      <c r="V167" s="19"/>
      <c r="W167" s="19"/>
      <c r="X167" s="19"/>
      <c r="Y167" s="19"/>
      <c r="Z167" s="129"/>
      <c r="AA167" s="19"/>
      <c r="AB167" s="19"/>
    </row>
    <row r="168" spans="1:28" s="31" customFormat="1" ht="15" customHeight="1">
      <c r="A168" s="101" t="s">
        <v>13</v>
      </c>
      <c r="B168" s="81" t="s">
        <v>238</v>
      </c>
      <c r="C168" s="85" t="s">
        <v>121</v>
      </c>
      <c r="D168" s="81" t="s">
        <v>332</v>
      </c>
      <c r="E168" s="81" t="s">
        <v>538</v>
      </c>
      <c r="F168" s="19" t="s">
        <v>636</v>
      </c>
      <c r="G168" s="82" t="s">
        <v>645</v>
      </c>
      <c r="H168" s="19" t="s">
        <v>669</v>
      </c>
      <c r="I168" s="19" t="s">
        <v>661</v>
      </c>
      <c r="J168" s="127">
        <v>43555</v>
      </c>
      <c r="K168" s="62" t="s">
        <v>955</v>
      </c>
      <c r="L168" s="62" t="s">
        <v>944</v>
      </c>
      <c r="M168" s="62">
        <v>12</v>
      </c>
      <c r="N168" s="131">
        <v>43591</v>
      </c>
      <c r="O168" s="26" t="s">
        <v>1136</v>
      </c>
      <c r="P168" s="19" t="s">
        <v>871</v>
      </c>
      <c r="Q168" s="19" t="s">
        <v>872</v>
      </c>
      <c r="R168" s="19" t="s">
        <v>872</v>
      </c>
      <c r="S168" s="19" t="s">
        <v>872</v>
      </c>
      <c r="T168" s="19" t="s">
        <v>1134</v>
      </c>
      <c r="U168" s="19"/>
      <c r="V168" s="19"/>
      <c r="W168" s="19"/>
      <c r="X168" s="19"/>
      <c r="Y168" s="19"/>
      <c r="Z168" s="129"/>
      <c r="AA168" s="19"/>
      <c r="AB168" s="19"/>
    </row>
    <row r="169" spans="1:28" s="31" customFormat="1" ht="15" customHeight="1">
      <c r="A169" s="101" t="s">
        <v>13</v>
      </c>
      <c r="B169" s="81" t="s">
        <v>238</v>
      </c>
      <c r="C169" s="85" t="s">
        <v>122</v>
      </c>
      <c r="D169" s="81" t="s">
        <v>333</v>
      </c>
      <c r="E169" s="81" t="s">
        <v>539</v>
      </c>
      <c r="F169" s="19" t="s">
        <v>636</v>
      </c>
      <c r="G169" s="82" t="s">
        <v>645</v>
      </c>
      <c r="H169" s="19" t="s">
        <v>669</v>
      </c>
      <c r="I169" s="19" t="s">
        <v>661</v>
      </c>
      <c r="J169" s="127">
        <v>43555</v>
      </c>
      <c r="K169" s="62" t="s">
        <v>955</v>
      </c>
      <c r="L169" s="62" t="s">
        <v>944</v>
      </c>
      <c r="M169" s="62">
        <v>12</v>
      </c>
      <c r="N169" s="131">
        <v>43591</v>
      </c>
      <c r="O169" s="26" t="s">
        <v>1136</v>
      </c>
      <c r="P169" s="19" t="s">
        <v>871</v>
      </c>
      <c r="Q169" s="19" t="s">
        <v>872</v>
      </c>
      <c r="R169" s="19" t="s">
        <v>872</v>
      </c>
      <c r="S169" s="19" t="s">
        <v>872</v>
      </c>
      <c r="T169" s="19" t="s">
        <v>1134</v>
      </c>
      <c r="U169" s="19"/>
      <c r="V169" s="19"/>
      <c r="W169" s="19"/>
      <c r="X169" s="19"/>
      <c r="Y169" s="19"/>
      <c r="Z169" s="129"/>
      <c r="AA169" s="19"/>
      <c r="AB169" s="19"/>
    </row>
    <row r="170" spans="1:28" ht="15" customHeight="1">
      <c r="A170" s="101" t="s">
        <v>13</v>
      </c>
      <c r="B170" s="81" t="s">
        <v>238</v>
      </c>
      <c r="C170" s="85" t="s">
        <v>123</v>
      </c>
      <c r="D170" s="81" t="s">
        <v>334</v>
      </c>
      <c r="E170" s="81" t="s">
        <v>540</v>
      </c>
      <c r="F170" s="19" t="s">
        <v>636</v>
      </c>
      <c r="G170" s="82" t="s">
        <v>645</v>
      </c>
      <c r="H170" s="19" t="s">
        <v>669</v>
      </c>
      <c r="I170" s="19" t="s">
        <v>661</v>
      </c>
      <c r="J170" s="127">
        <v>43555</v>
      </c>
      <c r="K170" s="19" t="s">
        <v>955</v>
      </c>
      <c r="L170" s="19" t="s">
        <v>944</v>
      </c>
      <c r="M170" s="19">
        <v>233</v>
      </c>
      <c r="N170" s="131">
        <v>43591</v>
      </c>
      <c r="O170" s="128" t="s">
        <v>1106</v>
      </c>
      <c r="P170" s="19" t="s">
        <v>872</v>
      </c>
      <c r="Q170" s="19" t="s">
        <v>871</v>
      </c>
      <c r="R170" s="19" t="s">
        <v>872</v>
      </c>
      <c r="S170" s="19" t="s">
        <v>872</v>
      </c>
      <c r="T170" s="19" t="s">
        <v>1134</v>
      </c>
      <c r="U170" s="19"/>
      <c r="V170" s="19" t="s">
        <v>871</v>
      </c>
      <c r="W170" s="19" t="s">
        <v>901</v>
      </c>
      <c r="X170" s="19" t="s">
        <v>1001</v>
      </c>
      <c r="Y170" s="19"/>
      <c r="Z170" s="129"/>
      <c r="AA170" s="19"/>
      <c r="AB170" s="19"/>
    </row>
    <row r="171" spans="1:28" ht="15" customHeight="1">
      <c r="A171" s="17" t="s">
        <v>13</v>
      </c>
      <c r="B171" s="18" t="s">
        <v>238</v>
      </c>
      <c r="C171" s="85" t="s">
        <v>124</v>
      </c>
      <c r="D171" s="81" t="s">
        <v>335</v>
      </c>
      <c r="E171" s="81" t="s">
        <v>541</v>
      </c>
      <c r="F171" s="83" t="s">
        <v>636</v>
      </c>
      <c r="G171" s="20" t="s">
        <v>645</v>
      </c>
      <c r="H171" s="83" t="s">
        <v>669</v>
      </c>
      <c r="I171" s="83"/>
      <c r="J171" s="133">
        <v>43555</v>
      </c>
      <c r="K171" s="83"/>
      <c r="L171" s="83"/>
      <c r="M171" s="83"/>
      <c r="N171" s="83"/>
      <c r="O171" s="83"/>
      <c r="P171" s="19" t="s">
        <v>872</v>
      </c>
      <c r="Q171" s="19" t="s">
        <v>872</v>
      </c>
      <c r="R171" s="19" t="s">
        <v>872</v>
      </c>
      <c r="S171" s="19" t="s">
        <v>872</v>
      </c>
      <c r="T171" s="83"/>
      <c r="U171" s="83"/>
      <c r="V171" s="83"/>
      <c r="W171" s="83"/>
      <c r="X171" s="83"/>
      <c r="Y171" s="83"/>
      <c r="Z171" s="134"/>
      <c r="AA171" s="83"/>
      <c r="AB171" s="83"/>
    </row>
    <row r="172" spans="1:28" ht="15" customHeight="1">
      <c r="A172" s="101" t="s">
        <v>13</v>
      </c>
      <c r="B172" s="81" t="s">
        <v>238</v>
      </c>
      <c r="C172" s="85" t="s">
        <v>128</v>
      </c>
      <c r="D172" s="81" t="s">
        <v>337</v>
      </c>
      <c r="E172" s="81" t="s">
        <v>545</v>
      </c>
      <c r="F172" s="81" t="s">
        <v>627</v>
      </c>
      <c r="G172" s="81" t="s">
        <v>642</v>
      </c>
      <c r="H172" s="19" t="s">
        <v>669</v>
      </c>
      <c r="I172" s="19">
        <v>3</v>
      </c>
      <c r="J172" s="127">
        <v>43555</v>
      </c>
      <c r="K172" s="62" t="s">
        <v>955</v>
      </c>
      <c r="L172" s="62" t="s">
        <v>944</v>
      </c>
      <c r="M172" s="62">
        <v>12</v>
      </c>
      <c r="N172" s="131">
        <v>43591</v>
      </c>
      <c r="O172" s="26" t="s">
        <v>1136</v>
      </c>
      <c r="P172" s="19" t="s">
        <v>871</v>
      </c>
      <c r="Q172" s="19" t="s">
        <v>872</v>
      </c>
      <c r="R172" s="19" t="s">
        <v>872</v>
      </c>
      <c r="S172" s="19" t="s">
        <v>872</v>
      </c>
      <c r="T172" s="19" t="s">
        <v>1134</v>
      </c>
      <c r="U172" s="19"/>
      <c r="V172" s="19" t="s">
        <v>871</v>
      </c>
      <c r="W172" s="19" t="s">
        <v>901</v>
      </c>
      <c r="X172" s="19" t="s">
        <v>1030</v>
      </c>
      <c r="Y172" s="19"/>
      <c r="Z172" s="129"/>
      <c r="AA172" s="19"/>
      <c r="AB172" s="19"/>
    </row>
    <row r="173" spans="1:28" s="31" customFormat="1" ht="15" customHeight="1">
      <c r="A173" s="101" t="s">
        <v>13</v>
      </c>
      <c r="B173" s="81" t="s">
        <v>238</v>
      </c>
      <c r="C173" s="85" t="s">
        <v>129</v>
      </c>
      <c r="D173" s="81" t="s">
        <v>338</v>
      </c>
      <c r="E173" s="81" t="s">
        <v>546</v>
      </c>
      <c r="F173" s="81" t="s">
        <v>630</v>
      </c>
      <c r="G173" s="81" t="s">
        <v>643</v>
      </c>
      <c r="H173" s="19" t="s">
        <v>669</v>
      </c>
      <c r="I173" s="19">
        <v>75</v>
      </c>
      <c r="J173" s="127">
        <v>43555</v>
      </c>
      <c r="K173" s="62" t="s">
        <v>955</v>
      </c>
      <c r="L173" s="62" t="s">
        <v>944</v>
      </c>
      <c r="M173" s="62">
        <v>12</v>
      </c>
      <c r="N173" s="131">
        <v>43591</v>
      </c>
      <c r="O173" s="26" t="s">
        <v>1136</v>
      </c>
      <c r="P173" s="19" t="s">
        <v>871</v>
      </c>
      <c r="Q173" s="19" t="s">
        <v>872</v>
      </c>
      <c r="R173" s="19" t="s">
        <v>872</v>
      </c>
      <c r="S173" s="19" t="s">
        <v>872</v>
      </c>
      <c r="T173" s="19" t="s">
        <v>1134</v>
      </c>
      <c r="U173" s="19" t="s">
        <v>978</v>
      </c>
      <c r="V173" s="19"/>
      <c r="W173" s="19"/>
      <c r="X173" s="19"/>
      <c r="Y173" s="19"/>
      <c r="Z173" s="129"/>
      <c r="AA173" s="19"/>
      <c r="AB173" s="19"/>
    </row>
    <row r="174" spans="1:28" s="31" customFormat="1" ht="15" customHeight="1">
      <c r="A174" s="101" t="s">
        <v>13</v>
      </c>
      <c r="B174" s="81" t="s">
        <v>238</v>
      </c>
      <c r="C174" s="85" t="s">
        <v>131</v>
      </c>
      <c r="D174" s="81" t="s">
        <v>340</v>
      </c>
      <c r="E174" s="81" t="s">
        <v>548</v>
      </c>
      <c r="F174" s="81" t="s">
        <v>627</v>
      </c>
      <c r="G174" s="81" t="s">
        <v>642</v>
      </c>
      <c r="H174" s="19" t="s">
        <v>669</v>
      </c>
      <c r="I174" s="19">
        <v>3</v>
      </c>
      <c r="J174" s="127">
        <v>43555</v>
      </c>
      <c r="K174" s="62" t="s">
        <v>955</v>
      </c>
      <c r="L174" s="62" t="s">
        <v>944</v>
      </c>
      <c r="M174" s="62">
        <v>12</v>
      </c>
      <c r="N174" s="131">
        <v>43591</v>
      </c>
      <c r="O174" s="26" t="s">
        <v>1136</v>
      </c>
      <c r="P174" s="19" t="s">
        <v>871</v>
      </c>
      <c r="Q174" s="19" t="s">
        <v>872</v>
      </c>
      <c r="R174" s="19" t="s">
        <v>872</v>
      </c>
      <c r="S174" s="19" t="s">
        <v>872</v>
      </c>
      <c r="T174" s="19" t="s">
        <v>1134</v>
      </c>
      <c r="U174" s="19"/>
      <c r="V174" s="19"/>
      <c r="W174" s="19"/>
      <c r="X174" s="19"/>
      <c r="Y174" s="19"/>
      <c r="Z174" s="129"/>
      <c r="AA174" s="19"/>
      <c r="AB174" s="19"/>
    </row>
    <row r="175" spans="1:28" s="31" customFormat="1" ht="15" customHeight="1">
      <c r="A175" s="101" t="s">
        <v>13</v>
      </c>
      <c r="B175" s="81" t="s">
        <v>238</v>
      </c>
      <c r="C175" s="85" t="s">
        <v>132</v>
      </c>
      <c r="D175" s="81" t="s">
        <v>341</v>
      </c>
      <c r="E175" s="81" t="s">
        <v>549</v>
      </c>
      <c r="F175" s="81" t="s">
        <v>630</v>
      </c>
      <c r="G175" s="81" t="s">
        <v>643</v>
      </c>
      <c r="H175" s="19" t="s">
        <v>669</v>
      </c>
      <c r="I175" s="19">
        <v>75</v>
      </c>
      <c r="J175" s="127">
        <v>43555</v>
      </c>
      <c r="K175" s="62" t="s">
        <v>955</v>
      </c>
      <c r="L175" s="62" t="s">
        <v>944</v>
      </c>
      <c r="M175" s="62">
        <v>12</v>
      </c>
      <c r="N175" s="131">
        <v>43591</v>
      </c>
      <c r="O175" s="26" t="s">
        <v>1136</v>
      </c>
      <c r="P175" s="19" t="s">
        <v>871</v>
      </c>
      <c r="Q175" s="19" t="s">
        <v>872</v>
      </c>
      <c r="R175" s="19" t="s">
        <v>872</v>
      </c>
      <c r="S175" s="19" t="s">
        <v>872</v>
      </c>
      <c r="T175" s="19" t="s">
        <v>1134</v>
      </c>
      <c r="U175" s="19" t="s">
        <v>978</v>
      </c>
      <c r="V175" s="19"/>
      <c r="W175" s="19"/>
      <c r="X175" s="19"/>
      <c r="Y175" s="19"/>
      <c r="Z175" s="129"/>
      <c r="AA175" s="19"/>
      <c r="AB175" s="19"/>
    </row>
    <row r="176" spans="1:28" s="31" customFormat="1" ht="15" customHeight="1">
      <c r="A176" s="101" t="s">
        <v>13</v>
      </c>
      <c r="B176" s="81" t="s">
        <v>229</v>
      </c>
      <c r="C176" s="85" t="s">
        <v>133</v>
      </c>
      <c r="D176" s="81" t="s">
        <v>342</v>
      </c>
      <c r="E176" s="81" t="s">
        <v>550</v>
      </c>
      <c r="F176" s="81" t="s">
        <v>636</v>
      </c>
      <c r="G176" s="82" t="s">
        <v>645</v>
      </c>
      <c r="H176" s="19" t="s">
        <v>669</v>
      </c>
      <c r="I176" s="19" t="s">
        <v>661</v>
      </c>
      <c r="J176" s="127">
        <v>43555</v>
      </c>
      <c r="K176" s="19" t="s">
        <v>955</v>
      </c>
      <c r="L176" s="19" t="s">
        <v>944</v>
      </c>
      <c r="M176" s="19">
        <v>54</v>
      </c>
      <c r="N176" s="131">
        <v>43591</v>
      </c>
      <c r="O176" s="26" t="s">
        <v>963</v>
      </c>
      <c r="P176" s="19" t="s">
        <v>872</v>
      </c>
      <c r="Q176" s="19" t="s">
        <v>871</v>
      </c>
      <c r="R176" s="19" t="s">
        <v>872</v>
      </c>
      <c r="S176" s="19" t="s">
        <v>872</v>
      </c>
      <c r="T176" s="19" t="s">
        <v>1134</v>
      </c>
      <c r="U176" s="19"/>
      <c r="V176" s="19"/>
      <c r="W176" s="19"/>
      <c r="X176" s="19"/>
      <c r="Y176" s="19"/>
      <c r="Z176" s="129"/>
      <c r="AA176" s="19"/>
      <c r="AB176" s="19"/>
    </row>
    <row r="177" spans="1:28" ht="15" customHeight="1">
      <c r="A177" s="17" t="s">
        <v>13</v>
      </c>
      <c r="B177" s="18" t="s">
        <v>229</v>
      </c>
      <c r="C177" s="85" t="s">
        <v>134</v>
      </c>
      <c r="D177" s="81" t="s">
        <v>343</v>
      </c>
      <c r="E177" s="81" t="s">
        <v>551</v>
      </c>
      <c r="F177" s="83" t="s">
        <v>636</v>
      </c>
      <c r="G177" s="20" t="s">
        <v>645</v>
      </c>
      <c r="H177" s="83" t="s">
        <v>669</v>
      </c>
      <c r="I177" s="83"/>
      <c r="J177" s="133">
        <v>43555</v>
      </c>
      <c r="K177" s="19"/>
      <c r="L177" s="83"/>
      <c r="M177" s="83"/>
      <c r="N177" s="137"/>
      <c r="O177" s="83"/>
      <c r="P177" s="19" t="s">
        <v>872</v>
      </c>
      <c r="Q177" s="19" t="s">
        <v>872</v>
      </c>
      <c r="R177" s="19" t="s">
        <v>872</v>
      </c>
      <c r="S177" s="19" t="s">
        <v>872</v>
      </c>
      <c r="T177" s="83"/>
      <c r="U177" s="83"/>
      <c r="V177" s="83"/>
      <c r="W177" s="83"/>
      <c r="X177" s="83"/>
      <c r="Y177" s="83"/>
      <c r="Z177" s="134"/>
      <c r="AA177" s="83"/>
      <c r="AB177" s="83"/>
    </row>
    <row r="178" spans="1:28" ht="15" customHeight="1">
      <c r="A178" s="17" t="s">
        <v>13</v>
      </c>
      <c r="B178" s="18" t="s">
        <v>229</v>
      </c>
      <c r="C178" s="85" t="s">
        <v>135</v>
      </c>
      <c r="D178" s="81" t="s">
        <v>344</v>
      </c>
      <c r="E178" s="81" t="s">
        <v>552</v>
      </c>
      <c r="F178" s="83" t="s">
        <v>636</v>
      </c>
      <c r="G178" s="20" t="s">
        <v>645</v>
      </c>
      <c r="H178" s="83" t="s">
        <v>669</v>
      </c>
      <c r="I178" s="83"/>
      <c r="J178" s="133">
        <v>43555</v>
      </c>
      <c r="K178" s="83"/>
      <c r="L178" s="83"/>
      <c r="M178" s="83"/>
      <c r="N178" s="83"/>
      <c r="O178" s="83"/>
      <c r="P178" s="19" t="s">
        <v>872</v>
      </c>
      <c r="Q178" s="19" t="s">
        <v>872</v>
      </c>
      <c r="R178" s="19" t="s">
        <v>872</v>
      </c>
      <c r="S178" s="19" t="s">
        <v>872</v>
      </c>
      <c r="T178" s="83"/>
      <c r="U178" s="83"/>
      <c r="V178" s="83"/>
      <c r="W178" s="83"/>
      <c r="X178" s="83"/>
      <c r="Y178" s="83"/>
      <c r="Z178" s="134"/>
      <c r="AA178" s="83"/>
      <c r="AB178" s="83"/>
    </row>
    <row r="179" spans="1:28" s="31" customFormat="1" ht="15" customHeight="1">
      <c r="A179" s="101" t="s">
        <v>13</v>
      </c>
      <c r="B179" s="81" t="s">
        <v>229</v>
      </c>
      <c r="C179" s="85" t="s">
        <v>136</v>
      </c>
      <c r="D179" s="81" t="s">
        <v>345</v>
      </c>
      <c r="E179" s="81" t="s">
        <v>553</v>
      </c>
      <c r="F179" s="19" t="s">
        <v>636</v>
      </c>
      <c r="G179" s="82" t="s">
        <v>645</v>
      </c>
      <c r="H179" s="19" t="s">
        <v>669</v>
      </c>
      <c r="I179" s="19" t="s">
        <v>661</v>
      </c>
      <c r="J179" s="127">
        <v>43555</v>
      </c>
      <c r="K179" s="19" t="s">
        <v>955</v>
      </c>
      <c r="L179" s="19" t="s">
        <v>944</v>
      </c>
      <c r="M179" s="19" t="s">
        <v>984</v>
      </c>
      <c r="N179" s="131">
        <v>43591</v>
      </c>
      <c r="O179" s="26" t="s">
        <v>983</v>
      </c>
      <c r="P179" s="19" t="s">
        <v>872</v>
      </c>
      <c r="Q179" s="19" t="s">
        <v>871</v>
      </c>
      <c r="R179" s="19" t="s">
        <v>872</v>
      </c>
      <c r="S179" s="19" t="s">
        <v>872</v>
      </c>
      <c r="T179" s="19" t="s">
        <v>1134</v>
      </c>
      <c r="U179" s="19"/>
      <c r="V179" s="19"/>
      <c r="W179" s="19"/>
      <c r="X179" s="19"/>
      <c r="Y179" s="19"/>
      <c r="Z179" s="129"/>
      <c r="AA179" s="19"/>
      <c r="AB179" s="19"/>
    </row>
    <row r="180" spans="1:28" ht="15" customHeight="1">
      <c r="A180" s="101" t="s">
        <v>13</v>
      </c>
      <c r="B180" s="81" t="s">
        <v>229</v>
      </c>
      <c r="C180" s="85" t="s">
        <v>137</v>
      </c>
      <c r="D180" s="81" t="s">
        <v>346</v>
      </c>
      <c r="E180" s="81" t="s">
        <v>554</v>
      </c>
      <c r="F180" s="19" t="s">
        <v>636</v>
      </c>
      <c r="G180" s="82" t="s">
        <v>645</v>
      </c>
      <c r="H180" s="19" t="s">
        <v>669</v>
      </c>
      <c r="I180" s="19"/>
      <c r="J180" s="127">
        <v>43555</v>
      </c>
      <c r="K180" s="19"/>
      <c r="L180" s="19"/>
      <c r="M180" s="19"/>
      <c r="N180" s="19"/>
      <c r="O180" s="19"/>
      <c r="P180" s="19" t="s">
        <v>872</v>
      </c>
      <c r="Q180" s="19" t="s">
        <v>872</v>
      </c>
      <c r="R180" s="19" t="s">
        <v>872</v>
      </c>
      <c r="S180" s="19" t="s">
        <v>872</v>
      </c>
      <c r="T180" s="19"/>
      <c r="U180" s="19"/>
      <c r="V180" s="19" t="s">
        <v>871</v>
      </c>
      <c r="W180" s="19" t="s">
        <v>901</v>
      </c>
      <c r="X180" s="19"/>
      <c r="Y180" s="19"/>
      <c r="Z180" s="129"/>
      <c r="AA180" s="19"/>
      <c r="AB180" s="19"/>
    </row>
    <row r="181" spans="1:28" s="31" customFormat="1" ht="15" customHeight="1">
      <c r="A181" s="101" t="s">
        <v>13</v>
      </c>
      <c r="B181" s="81" t="s">
        <v>229</v>
      </c>
      <c r="C181" s="85" t="s">
        <v>138</v>
      </c>
      <c r="D181" s="81" t="s">
        <v>347</v>
      </c>
      <c r="E181" s="81" t="s">
        <v>555</v>
      </c>
      <c r="F181" s="19" t="s">
        <v>636</v>
      </c>
      <c r="G181" s="82" t="s">
        <v>645</v>
      </c>
      <c r="H181" s="19" t="s">
        <v>669</v>
      </c>
      <c r="I181" s="19" t="s">
        <v>661</v>
      </c>
      <c r="J181" s="127">
        <v>43555</v>
      </c>
      <c r="K181" s="19" t="s">
        <v>955</v>
      </c>
      <c r="L181" s="19" t="s">
        <v>944</v>
      </c>
      <c r="M181" s="19">
        <v>59</v>
      </c>
      <c r="N181" s="131">
        <v>43591</v>
      </c>
      <c r="O181" s="128" t="s">
        <v>1122</v>
      </c>
      <c r="P181" s="19" t="s">
        <v>872</v>
      </c>
      <c r="Q181" s="19" t="s">
        <v>871</v>
      </c>
      <c r="R181" s="19" t="s">
        <v>872</v>
      </c>
      <c r="S181" s="19" t="s">
        <v>872</v>
      </c>
      <c r="T181" s="19" t="s">
        <v>1134</v>
      </c>
      <c r="U181" s="19"/>
      <c r="V181" s="19"/>
      <c r="W181" s="19" t="s">
        <v>901</v>
      </c>
      <c r="X181" s="83" t="s">
        <v>1000</v>
      </c>
      <c r="Y181" s="19"/>
      <c r="Z181" s="129"/>
      <c r="AA181" s="19"/>
      <c r="AB181" s="19"/>
    </row>
    <row r="182" spans="1:28" s="31" customFormat="1" ht="15" customHeight="1">
      <c r="A182" s="101" t="s">
        <v>13</v>
      </c>
      <c r="B182" s="81" t="s">
        <v>229</v>
      </c>
      <c r="C182" s="85" t="s">
        <v>139</v>
      </c>
      <c r="D182" s="81" t="s">
        <v>348</v>
      </c>
      <c r="E182" s="81" t="s">
        <v>556</v>
      </c>
      <c r="F182" s="19" t="s">
        <v>636</v>
      </c>
      <c r="G182" s="82" t="s">
        <v>645</v>
      </c>
      <c r="H182" s="19" t="s">
        <v>669</v>
      </c>
      <c r="I182" s="19" t="s">
        <v>661</v>
      </c>
      <c r="J182" s="127">
        <v>43555</v>
      </c>
      <c r="K182" s="19" t="s">
        <v>955</v>
      </c>
      <c r="L182" s="130" t="s">
        <v>944</v>
      </c>
      <c r="M182" s="19">
        <v>54</v>
      </c>
      <c r="N182" s="131">
        <v>43591</v>
      </c>
      <c r="O182" s="26" t="s">
        <v>981</v>
      </c>
      <c r="P182" s="19" t="s">
        <v>872</v>
      </c>
      <c r="Q182" s="19" t="s">
        <v>871</v>
      </c>
      <c r="R182" s="19" t="s">
        <v>872</v>
      </c>
      <c r="S182" s="19" t="s">
        <v>872</v>
      </c>
      <c r="T182" s="19" t="s">
        <v>1134</v>
      </c>
      <c r="U182" s="19"/>
      <c r="V182" s="19"/>
      <c r="W182" s="19"/>
      <c r="X182" s="19"/>
      <c r="Y182" s="19"/>
      <c r="Z182" s="129"/>
      <c r="AA182" s="19"/>
      <c r="AB182" s="19"/>
    </row>
    <row r="183" spans="1:28" ht="15" customHeight="1">
      <c r="A183" s="17" t="s">
        <v>13</v>
      </c>
      <c r="B183" s="18" t="s">
        <v>229</v>
      </c>
      <c r="C183" s="85" t="s">
        <v>140</v>
      </c>
      <c r="D183" s="81" t="s">
        <v>349</v>
      </c>
      <c r="E183" s="81" t="s">
        <v>557</v>
      </c>
      <c r="F183" s="83" t="s">
        <v>636</v>
      </c>
      <c r="G183" s="20" t="s">
        <v>645</v>
      </c>
      <c r="H183" s="83" t="s">
        <v>669</v>
      </c>
      <c r="I183" s="83"/>
      <c r="J183" s="133">
        <v>43555</v>
      </c>
      <c r="K183" s="83"/>
      <c r="L183" s="83"/>
      <c r="M183" s="83"/>
      <c r="N183" s="83"/>
      <c r="O183" s="83"/>
      <c r="P183" s="19" t="s">
        <v>872</v>
      </c>
      <c r="Q183" s="19" t="s">
        <v>872</v>
      </c>
      <c r="R183" s="19" t="s">
        <v>872</v>
      </c>
      <c r="S183" s="19" t="s">
        <v>872</v>
      </c>
      <c r="T183" s="83"/>
      <c r="U183" s="83"/>
      <c r="V183" s="83"/>
      <c r="W183" s="83"/>
      <c r="X183" s="83"/>
      <c r="Y183" s="83"/>
      <c r="Z183" s="134"/>
      <c r="AA183" s="83"/>
      <c r="AB183" s="83"/>
    </row>
    <row r="184" spans="1:28" s="31" customFormat="1" ht="15" customHeight="1">
      <c r="A184" s="101" t="s">
        <v>13</v>
      </c>
      <c r="B184" s="81" t="s">
        <v>229</v>
      </c>
      <c r="C184" s="85" t="s">
        <v>141</v>
      </c>
      <c r="D184" s="81" t="s">
        <v>350</v>
      </c>
      <c r="E184" s="81" t="s">
        <v>558</v>
      </c>
      <c r="F184" s="19" t="s">
        <v>636</v>
      </c>
      <c r="G184" s="82" t="s">
        <v>645</v>
      </c>
      <c r="H184" s="19" t="s">
        <v>669</v>
      </c>
      <c r="I184" s="19" t="s">
        <v>661</v>
      </c>
      <c r="J184" s="127">
        <v>43555</v>
      </c>
      <c r="K184" s="19" t="s">
        <v>955</v>
      </c>
      <c r="L184" s="19" t="s">
        <v>944</v>
      </c>
      <c r="M184" s="19">
        <v>52</v>
      </c>
      <c r="N184" s="131">
        <v>43591</v>
      </c>
      <c r="O184" s="26" t="s">
        <v>954</v>
      </c>
      <c r="P184" s="19" t="s">
        <v>872</v>
      </c>
      <c r="Q184" s="19" t="s">
        <v>871</v>
      </c>
      <c r="R184" s="19" t="s">
        <v>872</v>
      </c>
      <c r="S184" s="19" t="s">
        <v>872</v>
      </c>
      <c r="T184" s="19" t="s">
        <v>1134</v>
      </c>
      <c r="U184" s="19"/>
      <c r="V184" s="19" t="s">
        <v>871</v>
      </c>
      <c r="W184" s="19" t="s">
        <v>903</v>
      </c>
      <c r="X184" s="19" t="s">
        <v>997</v>
      </c>
      <c r="Y184" s="19"/>
      <c r="Z184" s="129"/>
      <c r="AA184" s="19"/>
      <c r="AB184" s="19"/>
    </row>
    <row r="185" spans="1:28" s="31" customFormat="1" ht="15" customHeight="1">
      <c r="A185" s="101" t="s">
        <v>13</v>
      </c>
      <c r="B185" s="81" t="s">
        <v>229</v>
      </c>
      <c r="C185" s="85" t="s">
        <v>142</v>
      </c>
      <c r="D185" s="81" t="s">
        <v>351</v>
      </c>
      <c r="E185" s="81" t="s">
        <v>559</v>
      </c>
      <c r="F185" s="19" t="s">
        <v>636</v>
      </c>
      <c r="G185" s="82" t="s">
        <v>645</v>
      </c>
      <c r="H185" s="19" t="s">
        <v>669</v>
      </c>
      <c r="I185" s="19"/>
      <c r="J185" s="127">
        <v>43555</v>
      </c>
      <c r="K185" s="19"/>
      <c r="L185" s="19"/>
      <c r="M185" s="19"/>
      <c r="N185" s="131"/>
      <c r="O185" s="26"/>
      <c r="P185" s="19" t="s">
        <v>872</v>
      </c>
      <c r="Q185" s="19" t="s">
        <v>872</v>
      </c>
      <c r="R185" s="19" t="s">
        <v>872</v>
      </c>
      <c r="S185" s="19" t="s">
        <v>872</v>
      </c>
      <c r="T185" s="19"/>
      <c r="U185" s="19"/>
      <c r="V185" s="19" t="s">
        <v>871</v>
      </c>
      <c r="W185" s="19" t="s">
        <v>902</v>
      </c>
      <c r="X185" s="19" t="s">
        <v>1011</v>
      </c>
      <c r="Y185" s="19"/>
      <c r="Z185" s="129"/>
      <c r="AA185" s="19"/>
      <c r="AB185" s="19"/>
    </row>
    <row r="186" spans="1:28" ht="15" customHeight="1">
      <c r="A186" s="17" t="s">
        <v>13</v>
      </c>
      <c r="B186" s="18" t="s">
        <v>229</v>
      </c>
      <c r="C186" s="85" t="s">
        <v>143</v>
      </c>
      <c r="D186" s="81" t="s">
        <v>352</v>
      </c>
      <c r="E186" s="81" t="s">
        <v>560</v>
      </c>
      <c r="F186" s="83" t="s">
        <v>636</v>
      </c>
      <c r="G186" s="20" t="s">
        <v>645</v>
      </c>
      <c r="H186" s="83" t="s">
        <v>669</v>
      </c>
      <c r="I186" s="83"/>
      <c r="J186" s="133">
        <v>43555</v>
      </c>
      <c r="K186" s="83"/>
      <c r="L186" s="83"/>
      <c r="M186" s="83"/>
      <c r="N186" s="83"/>
      <c r="O186" s="83"/>
      <c r="P186" s="19" t="s">
        <v>872</v>
      </c>
      <c r="Q186" s="19" t="s">
        <v>872</v>
      </c>
      <c r="R186" s="19" t="s">
        <v>872</v>
      </c>
      <c r="S186" s="19" t="s">
        <v>872</v>
      </c>
      <c r="T186" s="83"/>
      <c r="U186" s="83"/>
      <c r="V186" s="83"/>
      <c r="W186" s="83"/>
      <c r="X186" s="83"/>
      <c r="Y186" s="83"/>
      <c r="Z186" s="134"/>
      <c r="AA186" s="83"/>
      <c r="AB186" s="83"/>
    </row>
    <row r="187" spans="1:28" ht="15" customHeight="1">
      <c r="A187" s="17" t="s">
        <v>13</v>
      </c>
      <c r="B187" s="18" t="s">
        <v>229</v>
      </c>
      <c r="C187" s="85" t="s">
        <v>144</v>
      </c>
      <c r="D187" s="81" t="s">
        <v>353</v>
      </c>
      <c r="E187" s="81" t="s">
        <v>561</v>
      </c>
      <c r="F187" s="83" t="s">
        <v>636</v>
      </c>
      <c r="G187" s="20" t="s">
        <v>645</v>
      </c>
      <c r="H187" s="83" t="s">
        <v>669</v>
      </c>
      <c r="I187" s="83"/>
      <c r="J187" s="133">
        <v>43555</v>
      </c>
      <c r="K187" s="83"/>
      <c r="L187" s="83"/>
      <c r="M187" s="83"/>
      <c r="N187" s="83"/>
      <c r="O187" s="83"/>
      <c r="P187" s="19" t="s">
        <v>872</v>
      </c>
      <c r="Q187" s="19" t="s">
        <v>872</v>
      </c>
      <c r="R187" s="19" t="s">
        <v>872</v>
      </c>
      <c r="S187" s="19" t="s">
        <v>872</v>
      </c>
      <c r="T187" s="83"/>
      <c r="U187" s="83"/>
      <c r="V187" s="83"/>
      <c r="W187" s="83"/>
      <c r="X187" s="83"/>
      <c r="Y187" s="83"/>
      <c r="Z187" s="134"/>
      <c r="AA187" s="83"/>
      <c r="AB187" s="83"/>
    </row>
    <row r="188" spans="1:28" s="31" customFormat="1" ht="15" customHeight="1">
      <c r="A188" s="101" t="s">
        <v>13</v>
      </c>
      <c r="B188" s="81" t="s">
        <v>229</v>
      </c>
      <c r="C188" s="85" t="s">
        <v>145</v>
      </c>
      <c r="D188" s="81" t="s">
        <v>354</v>
      </c>
      <c r="E188" s="81" t="s">
        <v>562</v>
      </c>
      <c r="F188" s="19" t="s">
        <v>636</v>
      </c>
      <c r="G188" s="82" t="s">
        <v>645</v>
      </c>
      <c r="H188" s="19" t="s">
        <v>669</v>
      </c>
      <c r="I188" s="19" t="s">
        <v>661</v>
      </c>
      <c r="J188" s="127">
        <v>43555</v>
      </c>
      <c r="K188" s="19" t="s">
        <v>955</v>
      </c>
      <c r="L188" s="19" t="s">
        <v>944</v>
      </c>
      <c r="M188" s="19">
        <v>54</v>
      </c>
      <c r="N188" s="131">
        <v>43591</v>
      </c>
      <c r="O188" s="26" t="s">
        <v>961</v>
      </c>
      <c r="P188" s="19" t="s">
        <v>872</v>
      </c>
      <c r="Q188" s="19" t="s">
        <v>871</v>
      </c>
      <c r="R188" s="19" t="s">
        <v>872</v>
      </c>
      <c r="S188" s="19" t="s">
        <v>872</v>
      </c>
      <c r="T188" s="19" t="s">
        <v>1134</v>
      </c>
      <c r="U188" s="19"/>
      <c r="V188" s="19"/>
      <c r="W188" s="19"/>
      <c r="X188" s="19"/>
      <c r="Y188" s="19"/>
      <c r="Z188" s="129"/>
      <c r="AA188" s="19"/>
      <c r="AB188" s="19"/>
    </row>
    <row r="189" spans="1:28" s="31" customFormat="1" ht="15" customHeight="1">
      <c r="A189" s="101" t="s">
        <v>13</v>
      </c>
      <c r="B189" s="81" t="s">
        <v>229</v>
      </c>
      <c r="C189" s="85" t="s">
        <v>146</v>
      </c>
      <c r="D189" s="81" t="s">
        <v>355</v>
      </c>
      <c r="E189" s="81" t="s">
        <v>563</v>
      </c>
      <c r="F189" s="19" t="s">
        <v>636</v>
      </c>
      <c r="G189" s="82" t="s">
        <v>645</v>
      </c>
      <c r="H189" s="19" t="s">
        <v>669</v>
      </c>
      <c r="I189" s="19"/>
      <c r="J189" s="127">
        <v>43555</v>
      </c>
      <c r="K189" s="19"/>
      <c r="L189" s="19"/>
      <c r="M189" s="19"/>
      <c r="N189" s="131"/>
      <c r="O189" s="26"/>
      <c r="P189" s="19" t="s">
        <v>872</v>
      </c>
      <c r="Q189" s="19" t="s">
        <v>872</v>
      </c>
      <c r="R189" s="19" t="s">
        <v>872</v>
      </c>
      <c r="S189" s="19" t="s">
        <v>872</v>
      </c>
      <c r="T189" s="19"/>
      <c r="U189" s="19"/>
      <c r="V189" s="19" t="s">
        <v>871</v>
      </c>
      <c r="W189" s="19" t="s">
        <v>902</v>
      </c>
      <c r="X189" s="19" t="s">
        <v>1011</v>
      </c>
      <c r="Y189" s="19"/>
      <c r="Z189" s="129"/>
      <c r="AA189" s="19"/>
      <c r="AB189" s="19"/>
    </row>
    <row r="190" spans="1:28" s="31" customFormat="1" ht="15" customHeight="1">
      <c r="A190" s="101" t="s">
        <v>13</v>
      </c>
      <c r="B190" s="81" t="s">
        <v>229</v>
      </c>
      <c r="C190" s="85" t="s">
        <v>147</v>
      </c>
      <c r="D190" s="81" t="s">
        <v>356</v>
      </c>
      <c r="E190" s="81" t="s">
        <v>564</v>
      </c>
      <c r="F190" s="19" t="s">
        <v>636</v>
      </c>
      <c r="G190" s="82" t="s">
        <v>645</v>
      </c>
      <c r="H190" s="19" t="s">
        <v>669</v>
      </c>
      <c r="I190" s="19" t="s">
        <v>661</v>
      </c>
      <c r="J190" s="127">
        <v>43555</v>
      </c>
      <c r="K190" s="19" t="s">
        <v>955</v>
      </c>
      <c r="L190" s="19" t="s">
        <v>944</v>
      </c>
      <c r="M190" s="19">
        <v>53</v>
      </c>
      <c r="N190" s="131">
        <v>43591</v>
      </c>
      <c r="O190" s="26" t="s">
        <v>959</v>
      </c>
      <c r="P190" s="19" t="s">
        <v>872</v>
      </c>
      <c r="Q190" s="19" t="s">
        <v>871</v>
      </c>
      <c r="R190" s="19" t="s">
        <v>872</v>
      </c>
      <c r="S190" s="19" t="s">
        <v>872</v>
      </c>
      <c r="T190" s="19" t="s">
        <v>1134</v>
      </c>
      <c r="U190" s="19"/>
      <c r="V190" s="19" t="s">
        <v>871</v>
      </c>
      <c r="W190" s="19" t="s">
        <v>903</v>
      </c>
      <c r="X190" s="19" t="s">
        <v>1007</v>
      </c>
      <c r="Y190" s="19"/>
      <c r="Z190" s="129"/>
      <c r="AA190" s="19"/>
      <c r="AB190" s="19"/>
    </row>
    <row r="191" spans="1:28" ht="15" customHeight="1">
      <c r="A191" s="101" t="s">
        <v>13</v>
      </c>
      <c r="B191" s="81" t="s">
        <v>229</v>
      </c>
      <c r="C191" s="85" t="s">
        <v>148</v>
      </c>
      <c r="D191" s="81" t="s">
        <v>357</v>
      </c>
      <c r="E191" s="81" t="s">
        <v>565</v>
      </c>
      <c r="F191" s="19" t="s">
        <v>636</v>
      </c>
      <c r="G191" s="82" t="s">
        <v>645</v>
      </c>
      <c r="H191" s="19" t="s">
        <v>669</v>
      </c>
      <c r="I191" s="19" t="s">
        <v>661</v>
      </c>
      <c r="J191" s="127">
        <v>43555</v>
      </c>
      <c r="K191" s="19" t="s">
        <v>955</v>
      </c>
      <c r="L191" s="19" t="s">
        <v>944</v>
      </c>
      <c r="M191" s="19">
        <v>226</v>
      </c>
      <c r="N191" s="131">
        <v>43591</v>
      </c>
      <c r="O191" s="128" t="s">
        <v>1102</v>
      </c>
      <c r="P191" s="19" t="s">
        <v>872</v>
      </c>
      <c r="Q191" s="19" t="s">
        <v>871</v>
      </c>
      <c r="R191" s="19" t="s">
        <v>872</v>
      </c>
      <c r="S191" s="19" t="s">
        <v>872</v>
      </c>
      <c r="T191" s="19" t="s">
        <v>1134</v>
      </c>
      <c r="U191" s="19"/>
      <c r="V191" s="19" t="s">
        <v>871</v>
      </c>
      <c r="W191" s="19" t="s">
        <v>901</v>
      </c>
      <c r="X191" s="19" t="s">
        <v>1001</v>
      </c>
      <c r="Y191" s="19"/>
      <c r="Z191" s="129"/>
      <c r="AA191" s="19"/>
      <c r="AB191" s="19"/>
    </row>
    <row r="192" spans="1:28" s="31" customFormat="1" ht="15" customHeight="1">
      <c r="A192" s="101" t="s">
        <v>13</v>
      </c>
      <c r="B192" s="81" t="s">
        <v>229</v>
      </c>
      <c r="C192" s="85" t="s">
        <v>1178</v>
      </c>
      <c r="D192" s="81" t="s">
        <v>358</v>
      </c>
      <c r="E192" s="81" t="s">
        <v>566</v>
      </c>
      <c r="F192" s="81" t="s">
        <v>627</v>
      </c>
      <c r="G192" s="81" t="s">
        <v>877</v>
      </c>
      <c r="H192" s="19" t="s">
        <v>669</v>
      </c>
      <c r="I192" s="19"/>
      <c r="J192" s="127">
        <v>43555</v>
      </c>
      <c r="K192" s="19"/>
      <c r="L192" s="19"/>
      <c r="M192" s="19"/>
      <c r="N192" s="19"/>
      <c r="O192" s="19"/>
      <c r="P192" s="19" t="s">
        <v>872</v>
      </c>
      <c r="Q192" s="19" t="s">
        <v>872</v>
      </c>
      <c r="R192" s="19" t="s">
        <v>872</v>
      </c>
      <c r="S192" s="19" t="s">
        <v>872</v>
      </c>
      <c r="T192" s="19"/>
      <c r="U192" s="19"/>
      <c r="V192" s="19"/>
      <c r="W192" s="19"/>
      <c r="X192" s="19"/>
      <c r="Y192" s="19"/>
      <c r="Z192" s="129"/>
      <c r="AA192" s="19"/>
      <c r="AB192" s="19"/>
    </row>
    <row r="193" spans="1:28" ht="15" customHeight="1">
      <c r="A193" s="101" t="s">
        <v>13</v>
      </c>
      <c r="B193" s="81" t="s">
        <v>230</v>
      </c>
      <c r="C193" s="85" t="s">
        <v>149</v>
      </c>
      <c r="D193" s="81" t="s">
        <v>359</v>
      </c>
      <c r="E193" s="81" t="s">
        <v>567</v>
      </c>
      <c r="F193" s="19" t="s">
        <v>636</v>
      </c>
      <c r="G193" s="82" t="s">
        <v>645</v>
      </c>
      <c r="H193" s="19" t="s">
        <v>669</v>
      </c>
      <c r="I193" s="19" t="s">
        <v>661</v>
      </c>
      <c r="J193" s="127">
        <v>43555</v>
      </c>
      <c r="K193" s="19" t="s">
        <v>955</v>
      </c>
      <c r="L193" s="19" t="s">
        <v>944</v>
      </c>
      <c r="M193" s="19">
        <v>52</v>
      </c>
      <c r="N193" s="131">
        <v>43591</v>
      </c>
      <c r="O193" s="128" t="s">
        <v>1071</v>
      </c>
      <c r="P193" s="19" t="s">
        <v>872</v>
      </c>
      <c r="Q193" s="19" t="s">
        <v>871</v>
      </c>
      <c r="R193" s="19" t="s">
        <v>872</v>
      </c>
      <c r="S193" s="19" t="s">
        <v>872</v>
      </c>
      <c r="T193" s="19" t="s">
        <v>1134</v>
      </c>
      <c r="U193" s="19"/>
      <c r="V193" s="19" t="s">
        <v>871</v>
      </c>
      <c r="W193" s="19" t="s">
        <v>901</v>
      </c>
      <c r="X193" s="19" t="s">
        <v>1001</v>
      </c>
      <c r="Y193" s="19"/>
      <c r="Z193" s="129"/>
      <c r="AA193" s="19"/>
      <c r="AB193" s="19"/>
    </row>
    <row r="194" spans="1:28" s="31" customFormat="1" ht="15" customHeight="1">
      <c r="A194" s="101" t="s">
        <v>13</v>
      </c>
      <c r="B194" s="81" t="s">
        <v>230</v>
      </c>
      <c r="C194" s="85" t="s">
        <v>150</v>
      </c>
      <c r="D194" s="81" t="s">
        <v>360</v>
      </c>
      <c r="E194" s="81" t="s">
        <v>568</v>
      </c>
      <c r="F194" s="19" t="s">
        <v>636</v>
      </c>
      <c r="G194" s="82" t="s">
        <v>645</v>
      </c>
      <c r="H194" s="19" t="s">
        <v>669</v>
      </c>
      <c r="I194" s="19" t="s">
        <v>661</v>
      </c>
      <c r="J194" s="127">
        <v>43555</v>
      </c>
      <c r="K194" s="19" t="s">
        <v>955</v>
      </c>
      <c r="L194" s="19" t="s">
        <v>944</v>
      </c>
      <c r="M194" s="19">
        <v>144</v>
      </c>
      <c r="N194" s="131">
        <v>43591</v>
      </c>
      <c r="O194" s="26" t="s">
        <v>988</v>
      </c>
      <c r="P194" s="19" t="s">
        <v>872</v>
      </c>
      <c r="Q194" s="19" t="s">
        <v>871</v>
      </c>
      <c r="R194" s="19" t="s">
        <v>872</v>
      </c>
      <c r="S194" s="19" t="s">
        <v>872</v>
      </c>
      <c r="T194" s="19" t="s">
        <v>1134</v>
      </c>
      <c r="U194" s="19"/>
      <c r="V194" s="19" t="s">
        <v>871</v>
      </c>
      <c r="W194" s="19" t="s">
        <v>905</v>
      </c>
      <c r="X194" s="19" t="s">
        <v>1046</v>
      </c>
      <c r="Y194" s="19"/>
      <c r="Z194" s="129"/>
      <c r="AA194" s="19"/>
      <c r="AB194" s="19"/>
    </row>
    <row r="195" spans="1:28" ht="15" customHeight="1">
      <c r="A195" s="101" t="s">
        <v>13</v>
      </c>
      <c r="B195" s="81" t="s">
        <v>230</v>
      </c>
      <c r="C195" s="85" t="s">
        <v>151</v>
      </c>
      <c r="D195" s="81" t="s">
        <v>361</v>
      </c>
      <c r="E195" s="81" t="s">
        <v>569</v>
      </c>
      <c r="F195" s="19" t="s">
        <v>636</v>
      </c>
      <c r="G195" s="82" t="s">
        <v>645</v>
      </c>
      <c r="H195" s="19" t="s">
        <v>669</v>
      </c>
      <c r="I195" s="19" t="s">
        <v>661</v>
      </c>
      <c r="J195" s="127">
        <v>43555</v>
      </c>
      <c r="K195" s="19" t="s">
        <v>955</v>
      </c>
      <c r="L195" s="19" t="s">
        <v>944</v>
      </c>
      <c r="M195" s="19">
        <v>28</v>
      </c>
      <c r="N195" s="131">
        <v>43591</v>
      </c>
      <c r="O195" s="128" t="s">
        <v>1104</v>
      </c>
      <c r="P195" s="19" t="s">
        <v>872</v>
      </c>
      <c r="Q195" s="19" t="s">
        <v>871</v>
      </c>
      <c r="R195" s="19" t="s">
        <v>872</v>
      </c>
      <c r="S195" s="19" t="s">
        <v>872</v>
      </c>
      <c r="T195" s="19" t="s">
        <v>1134</v>
      </c>
      <c r="U195" s="19"/>
      <c r="V195" s="19" t="s">
        <v>871</v>
      </c>
      <c r="W195" s="19" t="s">
        <v>901</v>
      </c>
      <c r="X195" s="19" t="s">
        <v>1011</v>
      </c>
      <c r="Y195" s="19"/>
      <c r="Z195" s="129"/>
      <c r="AA195" s="19"/>
      <c r="AB195" s="19"/>
    </row>
    <row r="196" spans="1:28" s="31" customFormat="1" ht="15" customHeight="1">
      <c r="A196" s="101" t="s">
        <v>13</v>
      </c>
      <c r="B196" s="81" t="s">
        <v>230</v>
      </c>
      <c r="C196" s="85" t="s">
        <v>152</v>
      </c>
      <c r="D196" s="81" t="s">
        <v>362</v>
      </c>
      <c r="E196" s="81" t="s">
        <v>570</v>
      </c>
      <c r="F196" s="81" t="s">
        <v>627</v>
      </c>
      <c r="G196" s="81" t="s">
        <v>644</v>
      </c>
      <c r="H196" s="19" t="s">
        <v>669</v>
      </c>
      <c r="I196" s="132">
        <v>72218686</v>
      </c>
      <c r="J196" s="127">
        <v>43555</v>
      </c>
      <c r="K196" s="19" t="s">
        <v>955</v>
      </c>
      <c r="L196" s="19" t="s">
        <v>944</v>
      </c>
      <c r="M196" s="19">
        <v>55</v>
      </c>
      <c r="N196" s="131">
        <v>43591</v>
      </c>
      <c r="O196" s="26" t="s">
        <v>966</v>
      </c>
      <c r="P196" s="19" t="s">
        <v>872</v>
      </c>
      <c r="Q196" s="19" t="s">
        <v>871</v>
      </c>
      <c r="R196" s="19" t="s">
        <v>872</v>
      </c>
      <c r="S196" s="19" t="s">
        <v>872</v>
      </c>
      <c r="T196" s="19" t="s">
        <v>1134</v>
      </c>
      <c r="U196" s="19"/>
      <c r="V196" s="19"/>
      <c r="W196" s="19"/>
      <c r="X196" s="19"/>
      <c r="Y196" s="19"/>
      <c r="Z196" s="129"/>
      <c r="AA196" s="19"/>
      <c r="AB196" s="19"/>
    </row>
    <row r="197" spans="1:28" s="31" customFormat="1" ht="15" customHeight="1">
      <c r="A197" s="101" t="s">
        <v>13</v>
      </c>
      <c r="B197" s="81" t="s">
        <v>230</v>
      </c>
      <c r="C197" s="85" t="s">
        <v>153</v>
      </c>
      <c r="D197" s="81" t="s">
        <v>363</v>
      </c>
      <c r="E197" s="81" t="s">
        <v>571</v>
      </c>
      <c r="F197" s="81" t="s">
        <v>627</v>
      </c>
      <c r="G197" s="81" t="s">
        <v>644</v>
      </c>
      <c r="H197" s="19" t="s">
        <v>669</v>
      </c>
      <c r="I197" s="132">
        <v>79018686</v>
      </c>
      <c r="J197" s="127">
        <v>43555</v>
      </c>
      <c r="K197" s="19" t="s">
        <v>955</v>
      </c>
      <c r="L197" s="19" t="s">
        <v>944</v>
      </c>
      <c r="M197" s="19">
        <v>55</v>
      </c>
      <c r="N197" s="131">
        <v>43591</v>
      </c>
      <c r="O197" s="26" t="s">
        <v>966</v>
      </c>
      <c r="P197" s="19" t="s">
        <v>872</v>
      </c>
      <c r="Q197" s="19" t="s">
        <v>871</v>
      </c>
      <c r="R197" s="19" t="s">
        <v>872</v>
      </c>
      <c r="S197" s="19" t="s">
        <v>872</v>
      </c>
      <c r="T197" s="19" t="s">
        <v>1134</v>
      </c>
      <c r="U197" s="19"/>
      <c r="V197" s="19"/>
      <c r="W197" s="19"/>
      <c r="X197" s="19"/>
      <c r="Y197" s="19"/>
      <c r="Z197" s="129"/>
      <c r="AA197" s="19"/>
      <c r="AB197" s="19"/>
    </row>
    <row r="198" spans="1:28" s="31" customFormat="1" ht="15" customHeight="1">
      <c r="A198" s="101" t="s">
        <v>13</v>
      </c>
      <c r="B198" s="81" t="s">
        <v>230</v>
      </c>
      <c r="C198" s="85" t="s">
        <v>154</v>
      </c>
      <c r="D198" s="81" t="s">
        <v>364</v>
      </c>
      <c r="E198" s="81" t="s">
        <v>572</v>
      </c>
      <c r="F198" s="81" t="s">
        <v>630</v>
      </c>
      <c r="G198" s="81" t="s">
        <v>654</v>
      </c>
      <c r="H198" s="19" t="s">
        <v>669</v>
      </c>
      <c r="I198" s="19">
        <v>8.6</v>
      </c>
      <c r="J198" s="127">
        <v>43555</v>
      </c>
      <c r="K198" s="62" t="s">
        <v>955</v>
      </c>
      <c r="L198" s="19" t="s">
        <v>944</v>
      </c>
      <c r="M198" s="19">
        <v>55</v>
      </c>
      <c r="N198" s="131">
        <v>43591</v>
      </c>
      <c r="O198" s="26" t="s">
        <v>1136</v>
      </c>
      <c r="P198" s="19" t="s">
        <v>871</v>
      </c>
      <c r="Q198" s="19" t="s">
        <v>872</v>
      </c>
      <c r="R198" s="19" t="s">
        <v>872</v>
      </c>
      <c r="S198" s="19" t="s">
        <v>872</v>
      </c>
      <c r="T198" s="19" t="s">
        <v>1134</v>
      </c>
      <c r="U198" s="19" t="s">
        <v>1121</v>
      </c>
      <c r="V198" s="19"/>
      <c r="W198" s="19" t="s">
        <v>905</v>
      </c>
      <c r="X198" s="83" t="s">
        <v>1036</v>
      </c>
      <c r="Y198" s="19"/>
      <c r="Z198" s="129"/>
      <c r="AA198" s="19"/>
      <c r="AB198" s="19"/>
    </row>
    <row r="199" spans="1:28" s="31" customFormat="1" ht="15" customHeight="1">
      <c r="A199" s="101" t="s">
        <v>13</v>
      </c>
      <c r="B199" s="81" t="s">
        <v>239</v>
      </c>
      <c r="C199" s="85" t="s">
        <v>155</v>
      </c>
      <c r="D199" s="81" t="s">
        <v>365</v>
      </c>
      <c r="E199" s="81" t="s">
        <v>573</v>
      </c>
      <c r="F199" s="19" t="s">
        <v>636</v>
      </c>
      <c r="G199" s="82" t="s">
        <v>645</v>
      </c>
      <c r="H199" s="19" t="s">
        <v>669</v>
      </c>
      <c r="I199" s="19"/>
      <c r="J199" s="127">
        <v>43555</v>
      </c>
      <c r="K199" s="19"/>
      <c r="L199" s="19"/>
      <c r="M199" s="19"/>
      <c r="N199" s="19"/>
      <c r="O199" s="19"/>
      <c r="P199" s="19" t="s">
        <v>872</v>
      </c>
      <c r="Q199" s="19" t="s">
        <v>872</v>
      </c>
      <c r="R199" s="19" t="s">
        <v>872</v>
      </c>
      <c r="S199" s="19" t="s">
        <v>872</v>
      </c>
      <c r="T199" s="19"/>
      <c r="U199" s="19"/>
      <c r="V199" s="19"/>
      <c r="W199" s="19"/>
      <c r="X199" s="19"/>
      <c r="Y199" s="19"/>
      <c r="Z199" s="129"/>
      <c r="AA199" s="19"/>
      <c r="AB199" s="19"/>
    </row>
    <row r="200" spans="1:28" s="31" customFormat="1" ht="15" customHeight="1">
      <c r="A200" s="101" t="s">
        <v>13</v>
      </c>
      <c r="B200" s="81" t="s">
        <v>239</v>
      </c>
      <c r="C200" s="85" t="s">
        <v>156</v>
      </c>
      <c r="D200" s="81" t="s">
        <v>366</v>
      </c>
      <c r="E200" s="81" t="s">
        <v>574</v>
      </c>
      <c r="F200" s="19" t="s">
        <v>636</v>
      </c>
      <c r="G200" s="82" t="s">
        <v>645</v>
      </c>
      <c r="H200" s="19" t="s">
        <v>669</v>
      </c>
      <c r="I200" s="19" t="s">
        <v>661</v>
      </c>
      <c r="J200" s="127">
        <v>43555</v>
      </c>
      <c r="K200" s="19"/>
      <c r="L200" s="19"/>
      <c r="M200" s="19"/>
      <c r="N200" s="19"/>
      <c r="O200" s="19"/>
      <c r="P200" s="19" t="s">
        <v>872</v>
      </c>
      <c r="Q200" s="19" t="s">
        <v>872</v>
      </c>
      <c r="R200" s="19" t="s">
        <v>872</v>
      </c>
      <c r="S200" s="19" t="s">
        <v>872</v>
      </c>
      <c r="T200" s="19"/>
      <c r="U200" s="19"/>
      <c r="V200" s="19" t="s">
        <v>871</v>
      </c>
      <c r="W200" s="19" t="s">
        <v>900</v>
      </c>
      <c r="X200" s="83" t="s">
        <v>1020</v>
      </c>
      <c r="Y200" s="19"/>
      <c r="Z200" s="129"/>
      <c r="AA200" s="19"/>
      <c r="AB200" s="19"/>
    </row>
    <row r="201" spans="1:28" ht="15" customHeight="1">
      <c r="A201" s="17" t="s">
        <v>13</v>
      </c>
      <c r="B201" s="18" t="s">
        <v>239</v>
      </c>
      <c r="C201" s="85" t="s">
        <v>157</v>
      </c>
      <c r="D201" s="81" t="s">
        <v>367</v>
      </c>
      <c r="E201" s="81" t="s">
        <v>575</v>
      </c>
      <c r="F201" s="83" t="s">
        <v>636</v>
      </c>
      <c r="G201" s="20" t="s">
        <v>645</v>
      </c>
      <c r="H201" s="83" t="s">
        <v>669</v>
      </c>
      <c r="I201" s="83"/>
      <c r="J201" s="133">
        <v>43555</v>
      </c>
      <c r="K201" s="83"/>
      <c r="L201" s="83"/>
      <c r="M201" s="83"/>
      <c r="N201" s="83"/>
      <c r="O201" s="83"/>
      <c r="P201" s="19" t="s">
        <v>872</v>
      </c>
      <c r="Q201" s="19" t="s">
        <v>872</v>
      </c>
      <c r="R201" s="19" t="s">
        <v>872</v>
      </c>
      <c r="S201" s="19" t="s">
        <v>872</v>
      </c>
      <c r="T201" s="83"/>
      <c r="U201" s="83"/>
      <c r="V201" s="83"/>
      <c r="W201" s="83"/>
      <c r="X201" s="83"/>
      <c r="Y201" s="83"/>
      <c r="Z201" s="134"/>
      <c r="AA201" s="83"/>
      <c r="AB201" s="83"/>
    </row>
    <row r="202" spans="1:28" ht="15" customHeight="1">
      <c r="A202" s="101" t="s">
        <v>13</v>
      </c>
      <c r="B202" s="81" t="s">
        <v>239</v>
      </c>
      <c r="C202" s="85" t="s">
        <v>158</v>
      </c>
      <c r="D202" s="81" t="s">
        <v>368</v>
      </c>
      <c r="E202" s="81" t="s">
        <v>576</v>
      </c>
      <c r="F202" s="19" t="s">
        <v>636</v>
      </c>
      <c r="G202" s="82" t="s">
        <v>645</v>
      </c>
      <c r="H202" s="19" t="s">
        <v>669</v>
      </c>
      <c r="I202" s="19" t="s">
        <v>661</v>
      </c>
      <c r="J202" s="127">
        <v>43555</v>
      </c>
      <c r="K202" s="19"/>
      <c r="L202" s="19"/>
      <c r="M202" s="19"/>
      <c r="N202" s="19"/>
      <c r="O202" s="19"/>
      <c r="P202" s="19" t="s">
        <v>872</v>
      </c>
      <c r="Q202" s="19" t="s">
        <v>872</v>
      </c>
      <c r="R202" s="19" t="s">
        <v>872</v>
      </c>
      <c r="S202" s="19" t="s">
        <v>872</v>
      </c>
      <c r="T202" s="19"/>
      <c r="U202" s="19"/>
      <c r="V202" s="19" t="s">
        <v>871</v>
      </c>
      <c r="W202" s="19" t="s">
        <v>900</v>
      </c>
      <c r="X202" s="83" t="s">
        <v>1019</v>
      </c>
      <c r="Y202" s="19"/>
      <c r="Z202" s="129"/>
      <c r="AA202" s="19"/>
      <c r="AB202" s="19"/>
    </row>
    <row r="203" spans="1:28" s="31" customFormat="1" ht="15" customHeight="1">
      <c r="A203" s="101" t="s">
        <v>13</v>
      </c>
      <c r="B203" s="81" t="s">
        <v>239</v>
      </c>
      <c r="C203" s="85" t="s">
        <v>159</v>
      </c>
      <c r="D203" s="81" t="s">
        <v>369</v>
      </c>
      <c r="E203" s="81" t="s">
        <v>577</v>
      </c>
      <c r="F203" s="19" t="s">
        <v>636</v>
      </c>
      <c r="G203" s="82" t="s">
        <v>645</v>
      </c>
      <c r="H203" s="19" t="s">
        <v>669</v>
      </c>
      <c r="I203" s="19" t="s">
        <v>661</v>
      </c>
      <c r="J203" s="127">
        <v>43555</v>
      </c>
      <c r="K203" s="19"/>
      <c r="L203" s="19"/>
      <c r="M203" s="19"/>
      <c r="N203" s="19"/>
      <c r="O203" s="19"/>
      <c r="P203" s="19" t="s">
        <v>872</v>
      </c>
      <c r="Q203" s="19" t="s">
        <v>872</v>
      </c>
      <c r="R203" s="19" t="s">
        <v>872</v>
      </c>
      <c r="S203" s="19" t="s">
        <v>872</v>
      </c>
      <c r="T203" s="19"/>
      <c r="U203" s="19"/>
      <c r="V203" s="19" t="s">
        <v>871</v>
      </c>
      <c r="W203" s="19" t="s">
        <v>900</v>
      </c>
      <c r="X203" s="83" t="s">
        <v>1017</v>
      </c>
      <c r="Y203" s="19"/>
      <c r="Z203" s="129"/>
      <c r="AA203" s="19"/>
      <c r="AB203" s="19"/>
    </row>
    <row r="204" spans="1:28" ht="15" customHeight="1">
      <c r="A204" s="101" t="s">
        <v>13</v>
      </c>
      <c r="B204" s="81" t="s">
        <v>239</v>
      </c>
      <c r="C204" s="85" t="s">
        <v>160</v>
      </c>
      <c r="D204" s="81" t="s">
        <v>370</v>
      </c>
      <c r="E204" s="81" t="s">
        <v>578</v>
      </c>
      <c r="F204" s="19" t="s">
        <v>636</v>
      </c>
      <c r="G204" s="82" t="s">
        <v>645</v>
      </c>
      <c r="H204" s="19" t="s">
        <v>669</v>
      </c>
      <c r="I204" s="19" t="s">
        <v>661</v>
      </c>
      <c r="J204" s="127">
        <v>43555</v>
      </c>
      <c r="K204" s="19"/>
      <c r="L204" s="19"/>
      <c r="M204" s="19"/>
      <c r="N204" s="19"/>
      <c r="O204" s="19"/>
      <c r="P204" s="19" t="s">
        <v>872</v>
      </c>
      <c r="Q204" s="19" t="s">
        <v>872</v>
      </c>
      <c r="R204" s="19" t="s">
        <v>872</v>
      </c>
      <c r="S204" s="19" t="s">
        <v>872</v>
      </c>
      <c r="T204" s="19"/>
      <c r="U204" s="19"/>
      <c r="V204" s="19" t="s">
        <v>871</v>
      </c>
      <c r="W204" s="19" t="s">
        <v>900</v>
      </c>
      <c r="X204" s="83" t="s">
        <v>1022</v>
      </c>
      <c r="Y204" s="19"/>
      <c r="Z204" s="129"/>
      <c r="AA204" s="19"/>
      <c r="AB204" s="19"/>
    </row>
    <row r="205" spans="1:28" s="31" customFormat="1" ht="15" customHeight="1">
      <c r="A205" s="101" t="s">
        <v>13</v>
      </c>
      <c r="B205" s="81" t="s">
        <v>239</v>
      </c>
      <c r="C205" s="85" t="s">
        <v>161</v>
      </c>
      <c r="D205" s="81" t="s">
        <v>371</v>
      </c>
      <c r="E205" s="81" t="s">
        <v>579</v>
      </c>
      <c r="F205" s="81" t="s">
        <v>627</v>
      </c>
      <c r="G205" s="81" t="s">
        <v>653</v>
      </c>
      <c r="H205" s="19" t="s">
        <v>669</v>
      </c>
      <c r="I205" s="19"/>
      <c r="J205" s="127">
        <v>43555</v>
      </c>
      <c r="K205" s="19"/>
      <c r="L205" s="19"/>
      <c r="M205" s="19"/>
      <c r="N205" s="19"/>
      <c r="O205" s="19"/>
      <c r="P205" s="19" t="s">
        <v>872</v>
      </c>
      <c r="Q205" s="19" t="s">
        <v>872</v>
      </c>
      <c r="R205" s="19" t="s">
        <v>872</v>
      </c>
      <c r="S205" s="19" t="s">
        <v>872</v>
      </c>
      <c r="T205" s="19"/>
      <c r="U205" s="19"/>
      <c r="V205" s="19"/>
      <c r="W205" s="19"/>
      <c r="X205" s="19"/>
      <c r="Y205" s="19"/>
      <c r="Z205" s="129"/>
      <c r="AA205" s="19"/>
      <c r="AB205" s="19"/>
    </row>
    <row r="206" spans="1:28" ht="15" customHeight="1">
      <c r="A206" s="101" t="s">
        <v>13</v>
      </c>
      <c r="B206" s="81" t="s">
        <v>239</v>
      </c>
      <c r="C206" s="85" t="s">
        <v>162</v>
      </c>
      <c r="D206" s="81" t="s">
        <v>372</v>
      </c>
      <c r="E206" s="81" t="s">
        <v>580</v>
      </c>
      <c r="F206" s="19" t="s">
        <v>636</v>
      </c>
      <c r="G206" s="82" t="s">
        <v>645</v>
      </c>
      <c r="H206" s="19" t="s">
        <v>669</v>
      </c>
      <c r="I206" s="19" t="s">
        <v>661</v>
      </c>
      <c r="J206" s="127">
        <v>43555</v>
      </c>
      <c r="K206" s="19"/>
      <c r="L206" s="19"/>
      <c r="M206" s="19"/>
      <c r="N206" s="19"/>
      <c r="O206" s="19"/>
      <c r="P206" s="19" t="s">
        <v>872</v>
      </c>
      <c r="Q206" s="19" t="s">
        <v>872</v>
      </c>
      <c r="R206" s="19" t="s">
        <v>872</v>
      </c>
      <c r="S206" s="19" t="s">
        <v>872</v>
      </c>
      <c r="T206" s="19"/>
      <c r="U206" s="19"/>
      <c r="V206" s="19" t="s">
        <v>871</v>
      </c>
      <c r="W206" s="19" t="s">
        <v>900</v>
      </c>
      <c r="X206" s="19" t="s">
        <v>1018</v>
      </c>
      <c r="Y206" s="19"/>
      <c r="Z206" s="129"/>
      <c r="AA206" s="19"/>
      <c r="AB206" s="19"/>
    </row>
    <row r="207" spans="1:28" ht="15" customHeight="1">
      <c r="A207" s="101" t="s">
        <v>13</v>
      </c>
      <c r="B207" s="81" t="s">
        <v>239</v>
      </c>
      <c r="C207" s="85" t="s">
        <v>163</v>
      </c>
      <c r="D207" s="81" t="s">
        <v>373</v>
      </c>
      <c r="E207" s="81" t="s">
        <v>581</v>
      </c>
      <c r="F207" s="19" t="s">
        <v>636</v>
      </c>
      <c r="G207" s="82" t="s">
        <v>645</v>
      </c>
      <c r="H207" s="19" t="s">
        <v>669</v>
      </c>
      <c r="I207" s="19" t="s">
        <v>661</v>
      </c>
      <c r="J207" s="127">
        <v>43555</v>
      </c>
      <c r="K207" s="19"/>
      <c r="L207" s="19"/>
      <c r="M207" s="19"/>
      <c r="N207" s="19"/>
      <c r="O207" s="19"/>
      <c r="P207" s="19" t="s">
        <v>872</v>
      </c>
      <c r="Q207" s="19" t="s">
        <v>872</v>
      </c>
      <c r="R207" s="19" t="s">
        <v>872</v>
      </c>
      <c r="S207" s="19" t="s">
        <v>872</v>
      </c>
      <c r="T207" s="19"/>
      <c r="U207" s="19"/>
      <c r="V207" s="19" t="s">
        <v>871</v>
      </c>
      <c r="W207" s="19" t="s">
        <v>900</v>
      </c>
      <c r="X207" s="19" t="s">
        <v>1021</v>
      </c>
      <c r="Y207" s="19"/>
      <c r="Z207" s="129"/>
      <c r="AA207" s="19"/>
      <c r="AB207" s="19"/>
    </row>
    <row r="208" spans="1:28" s="31" customFormat="1" ht="15" customHeight="1">
      <c r="A208" s="101" t="s">
        <v>13</v>
      </c>
      <c r="B208" s="81" t="s">
        <v>239</v>
      </c>
      <c r="C208" s="85" t="s">
        <v>164</v>
      </c>
      <c r="D208" s="81" t="s">
        <v>374</v>
      </c>
      <c r="E208" s="81" t="s">
        <v>582</v>
      </c>
      <c r="F208" s="19" t="s">
        <v>636</v>
      </c>
      <c r="G208" s="82" t="s">
        <v>645</v>
      </c>
      <c r="H208" s="19" t="s">
        <v>669</v>
      </c>
      <c r="I208" s="19" t="s">
        <v>662</v>
      </c>
      <c r="J208" s="127">
        <v>43555</v>
      </c>
      <c r="K208" s="62" t="s">
        <v>955</v>
      </c>
      <c r="L208" s="62" t="s">
        <v>944</v>
      </c>
      <c r="M208" s="19">
        <v>64</v>
      </c>
      <c r="N208" s="131">
        <v>43591</v>
      </c>
      <c r="O208" s="26" t="s">
        <v>972</v>
      </c>
      <c r="P208" s="19" t="s">
        <v>872</v>
      </c>
      <c r="Q208" s="19" t="s">
        <v>871</v>
      </c>
      <c r="R208" s="19" t="s">
        <v>872</v>
      </c>
      <c r="S208" s="19" t="s">
        <v>872</v>
      </c>
      <c r="T208" s="19" t="s">
        <v>1134</v>
      </c>
      <c r="U208" s="19"/>
      <c r="V208" s="19" t="s">
        <v>871</v>
      </c>
      <c r="W208" s="19" t="s">
        <v>905</v>
      </c>
      <c r="X208" s="19" t="s">
        <v>1023</v>
      </c>
      <c r="Y208" s="19"/>
      <c r="Z208" s="129"/>
      <c r="AA208" s="19"/>
      <c r="AB208" s="19"/>
    </row>
    <row r="209" spans="1:28" s="31" customFormat="1" ht="15" customHeight="1">
      <c r="A209" s="101" t="s">
        <v>13</v>
      </c>
      <c r="B209" s="81" t="s">
        <v>239</v>
      </c>
      <c r="C209" s="85" t="s">
        <v>165</v>
      </c>
      <c r="D209" s="81" t="s">
        <v>375</v>
      </c>
      <c r="E209" s="81" t="s">
        <v>583</v>
      </c>
      <c r="F209" s="19" t="s">
        <v>636</v>
      </c>
      <c r="G209" s="82" t="s">
        <v>645</v>
      </c>
      <c r="H209" s="19" t="s">
        <v>669</v>
      </c>
      <c r="I209" s="19" t="s">
        <v>661</v>
      </c>
      <c r="J209" s="127">
        <v>43555</v>
      </c>
      <c r="K209" s="19" t="s">
        <v>955</v>
      </c>
      <c r="L209" s="19" t="s">
        <v>944</v>
      </c>
      <c r="M209" s="19">
        <v>172</v>
      </c>
      <c r="N209" s="131">
        <v>43591</v>
      </c>
      <c r="O209" s="26" t="s">
        <v>976</v>
      </c>
      <c r="P209" s="19" t="s">
        <v>872</v>
      </c>
      <c r="Q209" s="19" t="s">
        <v>871</v>
      </c>
      <c r="R209" s="19" t="s">
        <v>872</v>
      </c>
      <c r="S209" s="19" t="s">
        <v>872</v>
      </c>
      <c r="T209" s="19" t="s">
        <v>1134</v>
      </c>
      <c r="U209" s="19"/>
      <c r="V209" s="19" t="s">
        <v>871</v>
      </c>
      <c r="W209" s="19" t="s">
        <v>905</v>
      </c>
      <c r="X209" s="19" t="s">
        <v>1029</v>
      </c>
      <c r="Y209" s="19"/>
      <c r="Z209" s="129"/>
      <c r="AA209" s="19"/>
      <c r="AB209" s="19"/>
    </row>
    <row r="210" spans="1:28" s="31" customFormat="1" ht="15" customHeight="1">
      <c r="A210" s="101" t="s">
        <v>13</v>
      </c>
      <c r="B210" s="81" t="s">
        <v>239</v>
      </c>
      <c r="C210" s="85" t="s">
        <v>166</v>
      </c>
      <c r="D210" s="81" t="s">
        <v>376</v>
      </c>
      <c r="E210" s="81" t="s">
        <v>376</v>
      </c>
      <c r="F210" s="19" t="s">
        <v>627</v>
      </c>
      <c r="G210" s="81" t="s">
        <v>648</v>
      </c>
      <c r="H210" s="19" t="s">
        <v>669</v>
      </c>
      <c r="I210" s="19"/>
      <c r="J210" s="127">
        <v>43555</v>
      </c>
      <c r="K210" s="19"/>
      <c r="L210" s="19"/>
      <c r="M210" s="19"/>
      <c r="N210" s="19"/>
      <c r="O210" s="19"/>
      <c r="P210" s="19" t="s">
        <v>872</v>
      </c>
      <c r="Q210" s="19" t="s">
        <v>872</v>
      </c>
      <c r="R210" s="19" t="s">
        <v>872</v>
      </c>
      <c r="S210" s="19" t="s">
        <v>872</v>
      </c>
      <c r="T210" s="19"/>
      <c r="U210" s="19"/>
      <c r="V210" s="19"/>
      <c r="W210" s="19"/>
      <c r="X210" s="19"/>
      <c r="Y210" s="19"/>
      <c r="Z210" s="129"/>
      <c r="AA210" s="19"/>
      <c r="AB210" s="19"/>
    </row>
    <row r="211" spans="1:28" s="31" customFormat="1" ht="15" customHeight="1">
      <c r="A211" s="101" t="s">
        <v>13</v>
      </c>
      <c r="B211" s="81" t="s">
        <v>239</v>
      </c>
      <c r="C211" s="85" t="s">
        <v>167</v>
      </c>
      <c r="D211" s="81" t="s">
        <v>377</v>
      </c>
      <c r="E211" s="81" t="s">
        <v>377</v>
      </c>
      <c r="F211" s="19" t="s">
        <v>627</v>
      </c>
      <c r="G211" s="81" t="s">
        <v>648</v>
      </c>
      <c r="H211" s="19" t="s">
        <v>669</v>
      </c>
      <c r="I211" s="19"/>
      <c r="J211" s="127">
        <v>43555</v>
      </c>
      <c r="K211" s="19"/>
      <c r="L211" s="19"/>
      <c r="M211" s="19"/>
      <c r="N211" s="19"/>
      <c r="O211" s="19"/>
      <c r="P211" s="19" t="s">
        <v>872</v>
      </c>
      <c r="Q211" s="19" t="s">
        <v>872</v>
      </c>
      <c r="R211" s="19" t="s">
        <v>872</v>
      </c>
      <c r="S211" s="19" t="s">
        <v>872</v>
      </c>
      <c r="T211" s="19"/>
      <c r="U211" s="19"/>
      <c r="V211" s="19" t="s">
        <v>871</v>
      </c>
      <c r="W211" s="19"/>
      <c r="X211" s="19"/>
      <c r="Y211" s="19"/>
      <c r="Z211" s="129"/>
      <c r="AA211" s="19"/>
      <c r="AB211" s="19"/>
    </row>
    <row r="212" spans="1:28" s="31" customFormat="1" ht="15" customHeight="1">
      <c r="A212" s="101" t="s">
        <v>13</v>
      </c>
      <c r="B212" s="81" t="s">
        <v>239</v>
      </c>
      <c r="C212" s="85" t="s">
        <v>168</v>
      </c>
      <c r="D212" s="81" t="s">
        <v>378</v>
      </c>
      <c r="E212" s="81" t="s">
        <v>378</v>
      </c>
      <c r="F212" s="19" t="s">
        <v>627</v>
      </c>
      <c r="G212" s="81" t="s">
        <v>648</v>
      </c>
      <c r="H212" s="19" t="s">
        <v>669</v>
      </c>
      <c r="I212" s="132">
        <v>22120038</v>
      </c>
      <c r="J212" s="127">
        <v>43555</v>
      </c>
      <c r="K212" s="62" t="s">
        <v>955</v>
      </c>
      <c r="L212" s="62" t="s">
        <v>944</v>
      </c>
      <c r="M212" s="62" t="s">
        <v>943</v>
      </c>
      <c r="N212" s="131">
        <v>43591</v>
      </c>
      <c r="O212" s="26" t="s">
        <v>1136</v>
      </c>
      <c r="P212" s="19" t="s">
        <v>871</v>
      </c>
      <c r="Q212" s="19" t="s">
        <v>872</v>
      </c>
      <c r="R212" s="19" t="s">
        <v>872</v>
      </c>
      <c r="S212" s="19" t="s">
        <v>872</v>
      </c>
      <c r="T212" s="19" t="s">
        <v>1134</v>
      </c>
      <c r="U212" s="19"/>
      <c r="V212" s="19"/>
      <c r="W212" s="19"/>
      <c r="X212" s="19"/>
      <c r="Y212" s="19"/>
      <c r="Z212" s="129"/>
      <c r="AA212" s="19"/>
      <c r="AB212" s="19"/>
    </row>
    <row r="213" spans="1:28" s="31" customFormat="1" ht="15" customHeight="1">
      <c r="A213" s="101" t="s">
        <v>13</v>
      </c>
      <c r="B213" s="81" t="s">
        <v>239</v>
      </c>
      <c r="C213" s="85" t="s">
        <v>170</v>
      </c>
      <c r="D213" s="81" t="s">
        <v>380</v>
      </c>
      <c r="E213" s="81" t="s">
        <v>585</v>
      </c>
      <c r="F213" s="19" t="s">
        <v>627</v>
      </c>
      <c r="G213" s="81" t="s">
        <v>641</v>
      </c>
      <c r="H213" s="19" t="s">
        <v>669</v>
      </c>
      <c r="I213" s="122">
        <v>1313065</v>
      </c>
      <c r="J213" s="127">
        <v>43555</v>
      </c>
      <c r="K213" s="19" t="s">
        <v>955</v>
      </c>
      <c r="L213" s="19" t="s">
        <v>944</v>
      </c>
      <c r="M213" s="19">
        <v>304</v>
      </c>
      <c r="N213" s="131">
        <v>43591</v>
      </c>
      <c r="O213" s="128" t="s">
        <v>1115</v>
      </c>
      <c r="P213" s="19" t="s">
        <v>872</v>
      </c>
      <c r="Q213" s="19" t="s">
        <v>871</v>
      </c>
      <c r="R213" s="19" t="s">
        <v>872</v>
      </c>
      <c r="S213" s="19" t="s">
        <v>872</v>
      </c>
      <c r="T213" s="19" t="s">
        <v>1134</v>
      </c>
      <c r="U213" s="19"/>
      <c r="V213" s="19" t="s">
        <v>871</v>
      </c>
      <c r="W213" s="19" t="s">
        <v>903</v>
      </c>
      <c r="X213" s="19" t="s">
        <v>1001</v>
      </c>
      <c r="Y213" s="19"/>
      <c r="Z213" s="129"/>
      <c r="AA213" s="19"/>
      <c r="AB213" s="19"/>
    </row>
    <row r="214" spans="1:28" s="31" customFormat="1" ht="15" customHeight="1">
      <c r="A214" s="101" t="s">
        <v>13</v>
      </c>
      <c r="B214" s="81" t="s">
        <v>239</v>
      </c>
      <c r="C214" s="85" t="s">
        <v>171</v>
      </c>
      <c r="D214" s="81" t="s">
        <v>381</v>
      </c>
      <c r="E214" s="81" t="s">
        <v>586</v>
      </c>
      <c r="F214" s="19" t="s">
        <v>627</v>
      </c>
      <c r="G214" s="81" t="s">
        <v>641</v>
      </c>
      <c r="H214" s="19" t="s">
        <v>669</v>
      </c>
      <c r="I214" s="161">
        <v>1189691</v>
      </c>
      <c r="J214" s="127">
        <v>43555</v>
      </c>
      <c r="K214" s="19" t="s">
        <v>955</v>
      </c>
      <c r="L214" s="19" t="s">
        <v>944</v>
      </c>
      <c r="M214" s="19">
        <v>304</v>
      </c>
      <c r="N214" s="131">
        <v>43591</v>
      </c>
      <c r="O214" s="128" t="s">
        <v>1115</v>
      </c>
      <c r="P214" s="19" t="s">
        <v>872</v>
      </c>
      <c r="Q214" s="19" t="s">
        <v>871</v>
      </c>
      <c r="R214" s="19" t="s">
        <v>872</v>
      </c>
      <c r="S214" s="19" t="s">
        <v>872</v>
      </c>
      <c r="T214" s="19" t="s">
        <v>1134</v>
      </c>
      <c r="U214" s="19"/>
      <c r="V214" s="19" t="s">
        <v>871</v>
      </c>
      <c r="W214" s="19" t="s">
        <v>903</v>
      </c>
      <c r="X214" s="19" t="s">
        <v>1001</v>
      </c>
      <c r="Y214" s="19"/>
      <c r="Z214" s="129"/>
      <c r="AA214" s="19"/>
      <c r="AB214" s="19"/>
    </row>
    <row r="215" spans="1:28" s="31" customFormat="1" ht="15" customHeight="1">
      <c r="A215" s="101" t="s">
        <v>13</v>
      </c>
      <c r="B215" s="81" t="s">
        <v>239</v>
      </c>
      <c r="C215" s="85" t="s">
        <v>172</v>
      </c>
      <c r="D215" s="81" t="s">
        <v>382</v>
      </c>
      <c r="E215" s="81" t="s">
        <v>382</v>
      </c>
      <c r="F215" s="19" t="s">
        <v>630</v>
      </c>
      <c r="G215" s="81" t="s">
        <v>630</v>
      </c>
      <c r="H215" s="19" t="s">
        <v>669</v>
      </c>
      <c r="I215" s="160">
        <f>I213/I214</f>
        <v>1.1037025580591935</v>
      </c>
      <c r="J215" s="127">
        <v>43555</v>
      </c>
      <c r="K215" s="19" t="s">
        <v>955</v>
      </c>
      <c r="L215" s="19" t="s">
        <v>944</v>
      </c>
      <c r="M215" s="19">
        <v>304</v>
      </c>
      <c r="N215" s="131">
        <v>43591</v>
      </c>
      <c r="O215" s="128" t="s">
        <v>1115</v>
      </c>
      <c r="P215" s="19" t="s">
        <v>872</v>
      </c>
      <c r="Q215" s="19" t="s">
        <v>871</v>
      </c>
      <c r="R215" s="19" t="s">
        <v>872</v>
      </c>
      <c r="S215" s="19" t="s">
        <v>872</v>
      </c>
      <c r="T215" s="19" t="s">
        <v>1134</v>
      </c>
      <c r="U215" s="19"/>
      <c r="V215" s="19" t="s">
        <v>871</v>
      </c>
      <c r="W215" s="19" t="s">
        <v>903</v>
      </c>
      <c r="X215" s="19" t="s">
        <v>1001</v>
      </c>
      <c r="Y215" s="19"/>
      <c r="Z215" s="129"/>
      <c r="AA215" s="19"/>
      <c r="AB215" s="19"/>
    </row>
    <row r="216" spans="1:28" s="31" customFormat="1" ht="15" customHeight="1">
      <c r="A216" s="101" t="s">
        <v>13</v>
      </c>
      <c r="B216" s="81" t="s">
        <v>239</v>
      </c>
      <c r="C216" s="85" t="s">
        <v>173</v>
      </c>
      <c r="D216" s="81" t="s">
        <v>383</v>
      </c>
      <c r="E216" s="81" t="s">
        <v>587</v>
      </c>
      <c r="F216" s="19" t="s">
        <v>627</v>
      </c>
      <c r="G216" s="81" t="s">
        <v>648</v>
      </c>
      <c r="H216" s="19" t="s">
        <v>669</v>
      </c>
      <c r="I216" s="19">
        <v>49055976</v>
      </c>
      <c r="J216" s="127">
        <v>43555</v>
      </c>
      <c r="K216" s="62" t="s">
        <v>955</v>
      </c>
      <c r="L216" s="62" t="s">
        <v>944</v>
      </c>
      <c r="M216" s="62" t="s">
        <v>943</v>
      </c>
      <c r="N216" s="131">
        <v>43591</v>
      </c>
      <c r="O216" s="26" t="s">
        <v>1136</v>
      </c>
      <c r="P216" s="19" t="s">
        <v>871</v>
      </c>
      <c r="Q216" s="19" t="s">
        <v>872</v>
      </c>
      <c r="R216" s="19" t="s">
        <v>872</v>
      </c>
      <c r="S216" s="19" t="s">
        <v>872</v>
      </c>
      <c r="T216" s="19" t="s">
        <v>1134</v>
      </c>
      <c r="U216" s="19"/>
      <c r="V216" s="19"/>
      <c r="W216" s="19"/>
      <c r="X216" s="19"/>
      <c r="Y216" s="19"/>
      <c r="Z216" s="129"/>
      <c r="AA216" s="19"/>
      <c r="AB216" s="19"/>
    </row>
    <row r="217" spans="1:28" s="31" customFormat="1" ht="15" customHeight="1">
      <c r="A217" s="101" t="s">
        <v>13</v>
      </c>
      <c r="B217" s="81" t="s">
        <v>239</v>
      </c>
      <c r="C217" s="85" t="s">
        <v>174</v>
      </c>
      <c r="D217" s="81" t="s">
        <v>384</v>
      </c>
      <c r="E217" s="81" t="s">
        <v>384</v>
      </c>
      <c r="F217" s="19" t="s">
        <v>627</v>
      </c>
      <c r="G217" s="81" t="s">
        <v>648</v>
      </c>
      <c r="H217" s="19" t="s">
        <v>669</v>
      </c>
      <c r="I217" s="140">
        <v>70427261</v>
      </c>
      <c r="J217" s="127">
        <v>43555</v>
      </c>
      <c r="K217" s="62" t="s">
        <v>955</v>
      </c>
      <c r="L217" s="19" t="s">
        <v>979</v>
      </c>
      <c r="M217" s="19">
        <v>38</v>
      </c>
      <c r="N217" s="139">
        <v>43308</v>
      </c>
      <c r="O217" s="26" t="s">
        <v>1136</v>
      </c>
      <c r="P217" s="19" t="s">
        <v>871</v>
      </c>
      <c r="Q217" s="19" t="s">
        <v>872</v>
      </c>
      <c r="R217" s="19" t="s">
        <v>872</v>
      </c>
      <c r="S217" s="19" t="s">
        <v>872</v>
      </c>
      <c r="T217" s="19" t="s">
        <v>1134</v>
      </c>
      <c r="U217" s="19"/>
      <c r="V217" s="19" t="s">
        <v>871</v>
      </c>
      <c r="W217" s="19" t="s">
        <v>905</v>
      </c>
      <c r="X217" s="19" t="s">
        <v>1052</v>
      </c>
      <c r="Y217" s="19"/>
      <c r="Z217" s="129"/>
      <c r="AA217" s="19"/>
      <c r="AB217" s="19"/>
    </row>
    <row r="218" spans="1:28" s="31" customFormat="1" ht="15" customHeight="1">
      <c r="A218" s="101" t="s">
        <v>13</v>
      </c>
      <c r="B218" s="81" t="s">
        <v>239</v>
      </c>
      <c r="C218" s="85" t="s">
        <v>175</v>
      </c>
      <c r="D218" s="81" t="s">
        <v>385</v>
      </c>
      <c r="E218" s="81" t="s">
        <v>385</v>
      </c>
      <c r="F218" s="19" t="s">
        <v>630</v>
      </c>
      <c r="G218" s="81" t="s">
        <v>630</v>
      </c>
      <c r="H218" s="19" t="s">
        <v>669</v>
      </c>
      <c r="I218" s="160">
        <f>I216/I217</f>
        <v>0.69654811650278436</v>
      </c>
      <c r="J218" s="127">
        <v>43555</v>
      </c>
      <c r="K218" s="62" t="s">
        <v>955</v>
      </c>
      <c r="L218" s="62" t="s">
        <v>944</v>
      </c>
      <c r="M218" s="62" t="s">
        <v>943</v>
      </c>
      <c r="N218" s="131">
        <v>43591</v>
      </c>
      <c r="O218" s="26" t="s">
        <v>1136</v>
      </c>
      <c r="P218" s="19" t="s">
        <v>871</v>
      </c>
      <c r="Q218" s="19" t="s">
        <v>872</v>
      </c>
      <c r="R218" s="19" t="s">
        <v>872</v>
      </c>
      <c r="S218" s="19" t="s">
        <v>872</v>
      </c>
      <c r="T218" s="19" t="s">
        <v>1134</v>
      </c>
      <c r="U218" s="19">
        <f>(49055976-70427261)/(70427261)*100</f>
        <v>-30.345188349721564</v>
      </c>
      <c r="V218" s="19" t="s">
        <v>871</v>
      </c>
      <c r="W218" s="19" t="s">
        <v>905</v>
      </c>
      <c r="X218" s="19" t="s">
        <v>1001</v>
      </c>
      <c r="Y218" s="19"/>
      <c r="Z218" s="129"/>
      <c r="AA218" s="19"/>
      <c r="AB218" s="19"/>
    </row>
    <row r="219" spans="1:28" s="31" customFormat="1" ht="15" customHeight="1">
      <c r="A219" s="101" t="s">
        <v>13</v>
      </c>
      <c r="B219" s="81" t="s">
        <v>240</v>
      </c>
      <c r="C219" s="85" t="s">
        <v>193</v>
      </c>
      <c r="D219" s="81" t="s">
        <v>403</v>
      </c>
      <c r="E219" s="81" t="s">
        <v>601</v>
      </c>
      <c r="F219" s="19" t="s">
        <v>636</v>
      </c>
      <c r="G219" s="82" t="s">
        <v>645</v>
      </c>
      <c r="H219" s="19" t="s">
        <v>669</v>
      </c>
      <c r="I219" s="19" t="s">
        <v>661</v>
      </c>
      <c r="J219" s="127">
        <v>43555</v>
      </c>
      <c r="K219" s="19" t="s">
        <v>955</v>
      </c>
      <c r="L219" s="19" t="s">
        <v>944</v>
      </c>
      <c r="M219" s="19">
        <v>36</v>
      </c>
      <c r="N219" s="131">
        <v>43591</v>
      </c>
      <c r="O219" s="26" t="s">
        <v>986</v>
      </c>
      <c r="P219" s="19" t="s">
        <v>872</v>
      </c>
      <c r="Q219" s="19" t="s">
        <v>871</v>
      </c>
      <c r="R219" s="19" t="s">
        <v>872</v>
      </c>
      <c r="S219" s="19" t="s">
        <v>872</v>
      </c>
      <c r="T219" s="19" t="s">
        <v>1134</v>
      </c>
      <c r="U219" s="19"/>
      <c r="V219" s="19"/>
      <c r="W219" s="19"/>
      <c r="X219" s="19"/>
      <c r="Y219" s="19"/>
      <c r="Z219" s="129"/>
      <c r="AA219" s="19"/>
      <c r="AB219" s="19"/>
    </row>
    <row r="220" spans="1:28" s="31" customFormat="1" ht="15" customHeight="1">
      <c r="A220" s="101" t="s">
        <v>13</v>
      </c>
      <c r="B220" s="81" t="s">
        <v>240</v>
      </c>
      <c r="C220" s="85" t="s">
        <v>197</v>
      </c>
      <c r="D220" s="81" t="s">
        <v>407</v>
      </c>
      <c r="E220" s="81" t="s">
        <v>603</v>
      </c>
      <c r="F220" s="81" t="s">
        <v>630</v>
      </c>
      <c r="G220" s="81" t="s">
        <v>632</v>
      </c>
      <c r="H220" s="19" t="s">
        <v>669</v>
      </c>
      <c r="I220" s="189">
        <v>4.2000000000000003E-2</v>
      </c>
      <c r="J220" s="167">
        <v>43555</v>
      </c>
      <c r="K220" s="168" t="s">
        <v>955</v>
      </c>
      <c r="L220" s="168" t="s">
        <v>944</v>
      </c>
      <c r="M220" s="121">
        <v>78</v>
      </c>
      <c r="N220" s="169">
        <v>43591</v>
      </c>
      <c r="O220" s="149" t="s">
        <v>1136</v>
      </c>
      <c r="P220" s="121" t="s">
        <v>871</v>
      </c>
      <c r="Q220" s="121" t="s">
        <v>871</v>
      </c>
      <c r="R220" s="121" t="s">
        <v>872</v>
      </c>
      <c r="S220" s="121" t="s">
        <v>872</v>
      </c>
      <c r="T220" s="121" t="s">
        <v>1134</v>
      </c>
      <c r="U220" s="121">
        <f>2712372/6446239653*100</f>
        <v>4.207680983032791E-2</v>
      </c>
      <c r="V220" s="121" t="s">
        <v>871</v>
      </c>
      <c r="W220" s="121" t="s">
        <v>905</v>
      </c>
      <c r="X220" s="121" t="s">
        <v>1001</v>
      </c>
      <c r="Y220" s="19"/>
      <c r="Z220" s="129"/>
      <c r="AA220" s="19"/>
      <c r="AB220" s="19"/>
    </row>
    <row r="221" spans="1:28" s="31" customFormat="1" ht="15" customHeight="1">
      <c r="A221" s="101" t="s">
        <v>13</v>
      </c>
      <c r="B221" s="81" t="s">
        <v>232</v>
      </c>
      <c r="C221" s="85" t="s">
        <v>206</v>
      </c>
      <c r="D221" s="81" t="s">
        <v>416</v>
      </c>
      <c r="E221" s="81" t="s">
        <v>606</v>
      </c>
      <c r="F221" s="81" t="s">
        <v>636</v>
      </c>
      <c r="G221" s="82" t="s">
        <v>645</v>
      </c>
      <c r="H221" s="19" t="s">
        <v>669</v>
      </c>
      <c r="I221" s="19"/>
      <c r="J221" s="127">
        <v>43555</v>
      </c>
      <c r="K221" s="19"/>
      <c r="L221" s="19"/>
      <c r="M221" s="19"/>
      <c r="N221" s="19"/>
      <c r="O221" s="19"/>
      <c r="P221" s="19" t="s">
        <v>872</v>
      </c>
      <c r="Q221" s="19" t="s">
        <v>872</v>
      </c>
      <c r="R221" s="19" t="s">
        <v>872</v>
      </c>
      <c r="S221" s="19" t="s">
        <v>872</v>
      </c>
      <c r="T221" s="19"/>
      <c r="U221" s="19"/>
      <c r="V221" s="19"/>
      <c r="W221" s="19"/>
      <c r="X221" s="19"/>
      <c r="Y221" s="19"/>
      <c r="Z221" s="129"/>
      <c r="AA221" s="19"/>
      <c r="AB221" s="19"/>
    </row>
    <row r="222" spans="1:28" s="31" customFormat="1" ht="15" customHeight="1">
      <c r="A222" s="101" t="s">
        <v>13</v>
      </c>
      <c r="B222" s="81" t="s">
        <v>232</v>
      </c>
      <c r="C222" s="85" t="s">
        <v>207</v>
      </c>
      <c r="D222" s="81" t="s">
        <v>417</v>
      </c>
      <c r="E222" s="81" t="s">
        <v>607</v>
      </c>
      <c r="F222" s="19" t="s">
        <v>636</v>
      </c>
      <c r="G222" s="82" t="s">
        <v>645</v>
      </c>
      <c r="H222" s="19" t="s">
        <v>669</v>
      </c>
      <c r="I222" s="19" t="s">
        <v>661</v>
      </c>
      <c r="J222" s="127">
        <v>43555</v>
      </c>
      <c r="K222" s="19" t="s">
        <v>955</v>
      </c>
      <c r="L222" s="19" t="s">
        <v>944</v>
      </c>
      <c r="M222" s="19">
        <v>38</v>
      </c>
      <c r="N222" s="131">
        <v>43591</v>
      </c>
      <c r="O222" s="128" t="s">
        <v>1098</v>
      </c>
      <c r="P222" s="19" t="s">
        <v>872</v>
      </c>
      <c r="Q222" s="19" t="s">
        <v>871</v>
      </c>
      <c r="R222" s="19" t="s">
        <v>872</v>
      </c>
      <c r="S222" s="19" t="s">
        <v>872</v>
      </c>
      <c r="T222" s="19" t="s">
        <v>1134</v>
      </c>
      <c r="U222" s="19"/>
      <c r="V222" s="19" t="s">
        <v>871</v>
      </c>
      <c r="W222" s="19" t="s">
        <v>901</v>
      </c>
      <c r="X222" s="19" t="s">
        <v>1001</v>
      </c>
      <c r="Y222" s="19"/>
      <c r="Z222" s="129"/>
      <c r="AA222" s="19"/>
      <c r="AB222" s="19"/>
    </row>
    <row r="223" spans="1:28" s="31" customFormat="1" ht="15" customHeight="1">
      <c r="A223" s="101" t="s">
        <v>13</v>
      </c>
      <c r="B223" s="81" t="s">
        <v>232</v>
      </c>
      <c r="C223" s="85" t="s">
        <v>208</v>
      </c>
      <c r="D223" s="81" t="s">
        <v>418</v>
      </c>
      <c r="E223" s="81" t="s">
        <v>608</v>
      </c>
      <c r="F223" s="19" t="s">
        <v>636</v>
      </c>
      <c r="G223" s="82" t="s">
        <v>645</v>
      </c>
      <c r="H223" s="19" t="s">
        <v>669</v>
      </c>
      <c r="I223" s="19"/>
      <c r="J223" s="127">
        <v>43555</v>
      </c>
      <c r="K223" s="19"/>
      <c r="L223" s="19"/>
      <c r="M223" s="19"/>
      <c r="N223" s="19"/>
      <c r="O223" s="19"/>
      <c r="P223" s="19" t="s">
        <v>872</v>
      </c>
      <c r="Q223" s="19" t="s">
        <v>872</v>
      </c>
      <c r="R223" s="19" t="s">
        <v>872</v>
      </c>
      <c r="S223" s="19" t="s">
        <v>872</v>
      </c>
      <c r="T223" s="19"/>
      <c r="U223" s="19"/>
      <c r="V223" s="19"/>
      <c r="W223" s="19"/>
      <c r="X223" s="19"/>
      <c r="Y223" s="19"/>
      <c r="Z223" s="129"/>
      <c r="AA223" s="19"/>
      <c r="AB223" s="19"/>
    </row>
    <row r="224" spans="1:28" s="31" customFormat="1" ht="15" customHeight="1">
      <c r="A224" s="101" t="s">
        <v>13</v>
      </c>
      <c r="B224" s="81" t="s">
        <v>232</v>
      </c>
      <c r="C224" s="85" t="s">
        <v>209</v>
      </c>
      <c r="D224" s="81" t="s">
        <v>419</v>
      </c>
      <c r="E224" s="81" t="s">
        <v>609</v>
      </c>
      <c r="F224" s="19" t="s">
        <v>636</v>
      </c>
      <c r="G224" s="82" t="s">
        <v>645</v>
      </c>
      <c r="H224" s="19" t="s">
        <v>669</v>
      </c>
      <c r="I224" s="19" t="s">
        <v>661</v>
      </c>
      <c r="J224" s="127">
        <v>43555</v>
      </c>
      <c r="K224" s="19" t="s">
        <v>974</v>
      </c>
      <c r="L224" s="19" t="s">
        <v>973</v>
      </c>
      <c r="M224" s="19"/>
      <c r="N224" s="127">
        <v>41835</v>
      </c>
      <c r="O224" s="128" t="s">
        <v>1077</v>
      </c>
      <c r="P224" s="19" t="s">
        <v>872</v>
      </c>
      <c r="Q224" s="19" t="s">
        <v>871</v>
      </c>
      <c r="R224" s="19" t="s">
        <v>872</v>
      </c>
      <c r="S224" s="19" t="s">
        <v>872</v>
      </c>
      <c r="T224" s="19" t="s">
        <v>1134</v>
      </c>
      <c r="U224" s="19"/>
      <c r="V224" s="19" t="s">
        <v>871</v>
      </c>
      <c r="W224" s="19" t="s">
        <v>901</v>
      </c>
      <c r="X224" s="19" t="s">
        <v>1026</v>
      </c>
      <c r="Y224" s="19"/>
      <c r="Z224" s="129"/>
      <c r="AA224" s="19"/>
      <c r="AB224" s="19"/>
    </row>
    <row r="225" spans="1:28" s="31" customFormat="1" ht="15" customHeight="1">
      <c r="A225" s="101" t="s">
        <v>13</v>
      </c>
      <c r="B225" s="81" t="s">
        <v>232</v>
      </c>
      <c r="C225" s="85" t="s">
        <v>210</v>
      </c>
      <c r="D225" s="81" t="s">
        <v>420</v>
      </c>
      <c r="E225" s="81" t="s">
        <v>610</v>
      </c>
      <c r="F225" s="19" t="s">
        <v>636</v>
      </c>
      <c r="G225" s="82" t="s">
        <v>645</v>
      </c>
      <c r="H225" s="19" t="s">
        <v>669</v>
      </c>
      <c r="I225" s="19" t="s">
        <v>661</v>
      </c>
      <c r="J225" s="127">
        <v>43555</v>
      </c>
      <c r="K225" s="19" t="s">
        <v>974</v>
      </c>
      <c r="L225" s="19" t="s">
        <v>973</v>
      </c>
      <c r="M225" s="19">
        <v>14</v>
      </c>
      <c r="N225" s="127">
        <v>41835</v>
      </c>
      <c r="O225" s="128" t="s">
        <v>1074</v>
      </c>
      <c r="P225" s="19" t="s">
        <v>872</v>
      </c>
      <c r="Q225" s="19" t="s">
        <v>871</v>
      </c>
      <c r="R225" s="19" t="s">
        <v>872</v>
      </c>
      <c r="S225" s="19" t="s">
        <v>872</v>
      </c>
      <c r="T225" s="19" t="s">
        <v>1134</v>
      </c>
      <c r="U225" s="19" t="s">
        <v>1076</v>
      </c>
      <c r="V225" s="19" t="s">
        <v>871</v>
      </c>
      <c r="W225" s="19" t="s">
        <v>903</v>
      </c>
      <c r="X225" s="19" t="s">
        <v>1025</v>
      </c>
      <c r="Y225" s="19"/>
      <c r="Z225" s="129"/>
      <c r="AA225" s="19"/>
      <c r="AB225" s="19"/>
    </row>
    <row r="226" spans="1:28" s="31" customFormat="1" ht="15" customHeight="1">
      <c r="A226" s="101" t="s">
        <v>13</v>
      </c>
      <c r="B226" s="81" t="s">
        <v>232</v>
      </c>
      <c r="C226" s="85" t="s">
        <v>211</v>
      </c>
      <c r="D226" s="81" t="s">
        <v>421</v>
      </c>
      <c r="E226" s="81" t="s">
        <v>611</v>
      </c>
      <c r="F226" s="19" t="s">
        <v>636</v>
      </c>
      <c r="G226" s="82" t="s">
        <v>645</v>
      </c>
      <c r="H226" s="19" t="s">
        <v>669</v>
      </c>
      <c r="I226" s="19" t="s">
        <v>661</v>
      </c>
      <c r="J226" s="127">
        <v>43555</v>
      </c>
      <c r="K226" s="19" t="s">
        <v>974</v>
      </c>
      <c r="L226" s="19" t="s">
        <v>973</v>
      </c>
      <c r="M226" s="19">
        <v>23</v>
      </c>
      <c r="N226" s="127">
        <v>41835</v>
      </c>
      <c r="O226" s="128" t="s">
        <v>1074</v>
      </c>
      <c r="P226" s="19" t="s">
        <v>872</v>
      </c>
      <c r="Q226" s="19" t="s">
        <v>871</v>
      </c>
      <c r="R226" s="19" t="s">
        <v>872</v>
      </c>
      <c r="S226" s="19" t="s">
        <v>872</v>
      </c>
      <c r="T226" s="19" t="s">
        <v>1134</v>
      </c>
      <c r="U226" s="19" t="s">
        <v>1075</v>
      </c>
      <c r="V226" s="19" t="s">
        <v>871</v>
      </c>
      <c r="W226" s="19" t="s">
        <v>903</v>
      </c>
      <c r="X226" s="19" t="s">
        <v>1025</v>
      </c>
      <c r="Y226" s="19"/>
      <c r="Z226" s="129"/>
      <c r="AA226" s="19"/>
      <c r="AB226" s="19"/>
    </row>
    <row r="227" spans="1:28" ht="15" customHeight="1">
      <c r="A227" s="101" t="s">
        <v>13</v>
      </c>
      <c r="B227" s="81" t="s">
        <v>232</v>
      </c>
      <c r="C227" s="85" t="s">
        <v>212</v>
      </c>
      <c r="D227" s="81" t="s">
        <v>422</v>
      </c>
      <c r="E227" s="81" t="s">
        <v>612</v>
      </c>
      <c r="F227" s="83" t="s">
        <v>636</v>
      </c>
      <c r="G227" s="20" t="s">
        <v>645</v>
      </c>
      <c r="H227" s="83" t="s">
        <v>669</v>
      </c>
      <c r="I227" s="83"/>
      <c r="J227" s="133">
        <v>43555</v>
      </c>
      <c r="K227" s="83"/>
      <c r="L227" s="83"/>
      <c r="M227" s="83"/>
      <c r="N227" s="83"/>
      <c r="O227" s="83"/>
      <c r="P227" s="19" t="s">
        <v>872</v>
      </c>
      <c r="Q227" s="19" t="s">
        <v>872</v>
      </c>
      <c r="R227" s="19" t="s">
        <v>872</v>
      </c>
      <c r="S227" s="19" t="s">
        <v>872</v>
      </c>
      <c r="T227" s="83"/>
      <c r="U227" s="83"/>
      <c r="V227" s="83"/>
      <c r="W227" s="83"/>
      <c r="X227" s="83"/>
      <c r="Y227" s="83"/>
      <c r="Z227" s="134"/>
      <c r="AA227" s="83"/>
      <c r="AB227" s="83"/>
    </row>
    <row r="228" spans="1:28" ht="15" customHeight="1">
      <c r="A228" s="101" t="s">
        <v>13</v>
      </c>
      <c r="B228" s="81" t="s">
        <v>232</v>
      </c>
      <c r="C228" s="85" t="s">
        <v>213</v>
      </c>
      <c r="D228" s="81" t="s">
        <v>423</v>
      </c>
      <c r="E228" s="81" t="s">
        <v>613</v>
      </c>
      <c r="F228" s="19" t="s">
        <v>636</v>
      </c>
      <c r="G228" s="82" t="s">
        <v>645</v>
      </c>
      <c r="H228" s="19" t="s">
        <v>669</v>
      </c>
      <c r="I228" s="19" t="s">
        <v>661</v>
      </c>
      <c r="J228" s="127">
        <v>43555</v>
      </c>
      <c r="K228" s="19" t="s">
        <v>974</v>
      </c>
      <c r="L228" s="19" t="s">
        <v>973</v>
      </c>
      <c r="M228" s="19">
        <v>60</v>
      </c>
      <c r="N228" s="127">
        <v>41835</v>
      </c>
      <c r="O228" s="128" t="s">
        <v>1081</v>
      </c>
      <c r="P228" s="19" t="s">
        <v>872</v>
      </c>
      <c r="Q228" s="19" t="s">
        <v>871</v>
      </c>
      <c r="R228" s="19" t="s">
        <v>872</v>
      </c>
      <c r="S228" s="19" t="s">
        <v>872</v>
      </c>
      <c r="T228" s="19" t="s">
        <v>1134</v>
      </c>
      <c r="U228" s="19"/>
      <c r="V228" s="19" t="s">
        <v>871</v>
      </c>
      <c r="W228" s="19" t="s">
        <v>901</v>
      </c>
      <c r="X228" s="19" t="s">
        <v>1038</v>
      </c>
      <c r="Y228" s="19"/>
      <c r="Z228" s="129"/>
      <c r="AA228" s="19"/>
      <c r="AB228" s="19"/>
    </row>
    <row r="229" spans="1:28" ht="15" customHeight="1">
      <c r="A229" s="101" t="s">
        <v>13</v>
      </c>
      <c r="B229" s="81" t="s">
        <v>232</v>
      </c>
      <c r="C229" s="85" t="s">
        <v>214</v>
      </c>
      <c r="D229" s="81" t="s">
        <v>424</v>
      </c>
      <c r="E229" s="81" t="s">
        <v>614</v>
      </c>
      <c r="F229" s="19" t="s">
        <v>636</v>
      </c>
      <c r="G229" s="82" t="s">
        <v>645</v>
      </c>
      <c r="H229" s="19" t="s">
        <v>669</v>
      </c>
      <c r="I229" s="19" t="s">
        <v>661</v>
      </c>
      <c r="J229" s="127">
        <v>43555</v>
      </c>
      <c r="K229" s="19" t="s">
        <v>974</v>
      </c>
      <c r="L229" s="19" t="s">
        <v>973</v>
      </c>
      <c r="M229" s="19">
        <v>45</v>
      </c>
      <c r="N229" s="127">
        <v>41835</v>
      </c>
      <c r="O229" s="128" t="s">
        <v>1069</v>
      </c>
      <c r="P229" s="19" t="s">
        <v>872</v>
      </c>
      <c r="Q229" s="19" t="s">
        <v>871</v>
      </c>
      <c r="R229" s="19" t="s">
        <v>872</v>
      </c>
      <c r="S229" s="19" t="s">
        <v>872</v>
      </c>
      <c r="T229" s="19" t="s">
        <v>1134</v>
      </c>
      <c r="U229" s="19"/>
      <c r="V229" s="19" t="s">
        <v>871</v>
      </c>
      <c r="W229" s="19" t="s">
        <v>901</v>
      </c>
      <c r="X229" s="19" t="s">
        <v>1012</v>
      </c>
      <c r="Y229" s="19"/>
      <c r="Z229" s="129"/>
      <c r="AA229" s="19"/>
      <c r="AB229" s="19"/>
    </row>
    <row r="230" spans="1:28" s="31" customFormat="1" ht="15" customHeight="1">
      <c r="A230" s="101" t="s">
        <v>13</v>
      </c>
      <c r="B230" s="81" t="s">
        <v>232</v>
      </c>
      <c r="C230" s="85" t="s">
        <v>215</v>
      </c>
      <c r="D230" s="81" t="s">
        <v>425</v>
      </c>
      <c r="E230" s="81" t="s">
        <v>615</v>
      </c>
      <c r="F230" s="19" t="s">
        <v>636</v>
      </c>
      <c r="G230" s="82" t="s">
        <v>645</v>
      </c>
      <c r="H230" s="19" t="s">
        <v>669</v>
      </c>
      <c r="I230" s="19" t="s">
        <v>661</v>
      </c>
      <c r="J230" s="127">
        <v>43555</v>
      </c>
      <c r="K230" s="19" t="s">
        <v>974</v>
      </c>
      <c r="L230" s="19" t="s">
        <v>973</v>
      </c>
      <c r="M230" s="19">
        <v>49</v>
      </c>
      <c r="N230" s="127">
        <v>41835</v>
      </c>
      <c r="O230" s="128" t="s">
        <v>1072</v>
      </c>
      <c r="P230" s="19" t="s">
        <v>872</v>
      </c>
      <c r="Q230" s="19" t="s">
        <v>871</v>
      </c>
      <c r="R230" s="19" t="s">
        <v>872</v>
      </c>
      <c r="S230" s="19" t="s">
        <v>872</v>
      </c>
      <c r="T230" s="19" t="s">
        <v>1134</v>
      </c>
      <c r="U230" s="19"/>
      <c r="V230" s="19" t="s">
        <v>871</v>
      </c>
      <c r="W230" s="19" t="s">
        <v>901</v>
      </c>
      <c r="X230" s="19" t="s">
        <v>1034</v>
      </c>
      <c r="Y230" s="19"/>
      <c r="Z230" s="129"/>
      <c r="AA230" s="19"/>
      <c r="AB230" s="19"/>
    </row>
    <row r="231" spans="1:28" ht="15" customHeight="1">
      <c r="A231" s="101" t="s">
        <v>13</v>
      </c>
      <c r="B231" s="81" t="s">
        <v>232</v>
      </c>
      <c r="C231" s="85" t="s">
        <v>216</v>
      </c>
      <c r="D231" s="81" t="s">
        <v>426</v>
      </c>
      <c r="E231" s="81" t="s">
        <v>616</v>
      </c>
      <c r="F231" s="19" t="s">
        <v>636</v>
      </c>
      <c r="G231" s="82" t="s">
        <v>645</v>
      </c>
      <c r="H231" s="19" t="s">
        <v>669</v>
      </c>
      <c r="I231" s="19" t="s">
        <v>661</v>
      </c>
      <c r="J231" s="127">
        <v>43555</v>
      </c>
      <c r="K231" s="19" t="s">
        <v>974</v>
      </c>
      <c r="L231" s="19" t="s">
        <v>973</v>
      </c>
      <c r="M231" s="19">
        <v>51</v>
      </c>
      <c r="N231" s="19"/>
      <c r="O231" s="128" t="s">
        <v>1073</v>
      </c>
      <c r="P231" s="19" t="s">
        <v>872</v>
      </c>
      <c r="Q231" s="19" t="s">
        <v>871</v>
      </c>
      <c r="R231" s="19" t="s">
        <v>872</v>
      </c>
      <c r="S231" s="19" t="s">
        <v>872</v>
      </c>
      <c r="T231" s="19" t="s">
        <v>1134</v>
      </c>
      <c r="U231" s="19"/>
      <c r="V231" s="19" t="s">
        <v>871</v>
      </c>
      <c r="W231" s="19" t="s">
        <v>901</v>
      </c>
      <c r="X231" s="19" t="s">
        <v>1037</v>
      </c>
      <c r="Y231" s="19"/>
      <c r="Z231" s="129"/>
      <c r="AA231" s="19"/>
      <c r="AB231" s="19"/>
    </row>
    <row r="232" spans="1:28" ht="15" customHeight="1">
      <c r="A232" s="101" t="s">
        <v>13</v>
      </c>
      <c r="B232" s="81" t="s">
        <v>232</v>
      </c>
      <c r="C232" s="85" t="s">
        <v>217</v>
      </c>
      <c r="D232" s="81" t="s">
        <v>427</v>
      </c>
      <c r="E232" s="81" t="s">
        <v>617</v>
      </c>
      <c r="F232" s="19" t="s">
        <v>636</v>
      </c>
      <c r="G232" s="82" t="s">
        <v>645</v>
      </c>
      <c r="H232" s="19" t="s">
        <v>669</v>
      </c>
      <c r="I232" s="19" t="s">
        <v>661</v>
      </c>
      <c r="J232" s="127">
        <v>43555</v>
      </c>
      <c r="K232" s="19" t="s">
        <v>974</v>
      </c>
      <c r="L232" s="19" t="s">
        <v>973</v>
      </c>
      <c r="M232" s="19">
        <v>47</v>
      </c>
      <c r="N232" s="127">
        <v>41835</v>
      </c>
      <c r="O232" s="128" t="s">
        <v>1063</v>
      </c>
      <c r="P232" s="19" t="s">
        <v>872</v>
      </c>
      <c r="Q232" s="19" t="s">
        <v>871</v>
      </c>
      <c r="R232" s="19" t="s">
        <v>872</v>
      </c>
      <c r="S232" s="19" t="s">
        <v>872</v>
      </c>
      <c r="T232" s="19" t="s">
        <v>1134</v>
      </c>
      <c r="U232" s="19" t="s">
        <v>1064</v>
      </c>
      <c r="V232" s="19" t="s">
        <v>871</v>
      </c>
      <c r="W232" s="19" t="s">
        <v>901</v>
      </c>
      <c r="X232" s="83" t="s">
        <v>998</v>
      </c>
      <c r="Y232" s="19"/>
      <c r="Z232" s="129"/>
      <c r="AA232" s="19"/>
      <c r="AB232" s="19"/>
    </row>
    <row r="233" spans="1:28" s="31" customFormat="1" ht="15" customHeight="1">
      <c r="A233" s="101" t="s">
        <v>13</v>
      </c>
      <c r="B233" s="81" t="s">
        <v>232</v>
      </c>
      <c r="C233" s="85" t="s">
        <v>218</v>
      </c>
      <c r="D233" s="81" t="s">
        <v>428</v>
      </c>
      <c r="E233" s="81" t="s">
        <v>618</v>
      </c>
      <c r="F233" s="19" t="s">
        <v>636</v>
      </c>
      <c r="G233" s="82" t="s">
        <v>645</v>
      </c>
      <c r="H233" s="19" t="s">
        <v>669</v>
      </c>
      <c r="I233" s="19" t="s">
        <v>661</v>
      </c>
      <c r="J233" s="127">
        <v>43555</v>
      </c>
      <c r="K233" s="62" t="s">
        <v>955</v>
      </c>
      <c r="L233" s="62" t="s">
        <v>944</v>
      </c>
      <c r="M233" s="62">
        <v>12</v>
      </c>
      <c r="N233" s="131">
        <v>43591</v>
      </c>
      <c r="O233" s="26" t="s">
        <v>1136</v>
      </c>
      <c r="P233" s="19" t="s">
        <v>871</v>
      </c>
      <c r="Q233" s="19" t="s">
        <v>872</v>
      </c>
      <c r="R233" s="19" t="s">
        <v>872</v>
      </c>
      <c r="S233" s="19" t="s">
        <v>872</v>
      </c>
      <c r="T233" s="19" t="s">
        <v>1134</v>
      </c>
      <c r="U233" s="19"/>
      <c r="V233" s="19"/>
      <c r="W233" s="19"/>
      <c r="X233" s="19"/>
      <c r="Y233" s="19"/>
      <c r="Z233" s="129"/>
      <c r="AA233" s="19"/>
      <c r="AB233" s="19"/>
    </row>
    <row r="234" spans="1:28" ht="15" customHeight="1">
      <c r="A234" s="101" t="s">
        <v>13</v>
      </c>
      <c r="B234" s="81" t="s">
        <v>232</v>
      </c>
      <c r="C234" s="85" t="s">
        <v>219</v>
      </c>
      <c r="D234" s="81" t="s">
        <v>429</v>
      </c>
      <c r="E234" s="81" t="s">
        <v>619</v>
      </c>
      <c r="F234" s="19" t="s">
        <v>636</v>
      </c>
      <c r="G234" s="82" t="s">
        <v>645</v>
      </c>
      <c r="H234" s="19" t="s">
        <v>669</v>
      </c>
      <c r="I234" s="19" t="s">
        <v>661</v>
      </c>
      <c r="J234" s="127">
        <v>43555</v>
      </c>
      <c r="K234" s="19" t="s">
        <v>955</v>
      </c>
      <c r="L234" s="19" t="s">
        <v>944</v>
      </c>
      <c r="M234" s="19">
        <v>52</v>
      </c>
      <c r="N234" s="131">
        <v>43591</v>
      </c>
      <c r="O234" s="128" t="s">
        <v>1066</v>
      </c>
      <c r="P234" s="19" t="s">
        <v>872</v>
      </c>
      <c r="Q234" s="19" t="s">
        <v>871</v>
      </c>
      <c r="R234" s="19" t="s">
        <v>872</v>
      </c>
      <c r="S234" s="19" t="s">
        <v>872</v>
      </c>
      <c r="T234" s="19" t="s">
        <v>1134</v>
      </c>
      <c r="U234" s="19"/>
      <c r="V234" s="19" t="s">
        <v>871</v>
      </c>
      <c r="W234" s="19" t="s">
        <v>901</v>
      </c>
      <c r="X234" s="19" t="s">
        <v>1001</v>
      </c>
      <c r="Y234" s="19"/>
      <c r="Z234" s="129"/>
      <c r="AA234" s="19"/>
      <c r="AB234" s="19"/>
    </row>
    <row r="235" spans="1:28" s="31" customFormat="1" ht="15" customHeight="1">
      <c r="A235" s="101" t="s">
        <v>13</v>
      </c>
      <c r="B235" s="81" t="s">
        <v>232</v>
      </c>
      <c r="C235" s="85" t="s">
        <v>220</v>
      </c>
      <c r="D235" s="81" t="s">
        <v>430</v>
      </c>
      <c r="E235" s="81" t="s">
        <v>620</v>
      </c>
      <c r="F235" s="19" t="s">
        <v>636</v>
      </c>
      <c r="G235" s="82" t="s">
        <v>645</v>
      </c>
      <c r="H235" s="19" t="s">
        <v>669</v>
      </c>
      <c r="I235" s="19" t="s">
        <v>661</v>
      </c>
      <c r="J235" s="127">
        <v>43555</v>
      </c>
      <c r="K235" s="19" t="s">
        <v>955</v>
      </c>
      <c r="L235" s="19" t="s">
        <v>944</v>
      </c>
      <c r="M235" s="19">
        <v>52</v>
      </c>
      <c r="N235" s="131">
        <v>43591</v>
      </c>
      <c r="O235" s="26" t="s">
        <v>957</v>
      </c>
      <c r="P235" s="19" t="s">
        <v>872</v>
      </c>
      <c r="Q235" s="19" t="s">
        <v>871</v>
      </c>
      <c r="R235" s="19" t="s">
        <v>872</v>
      </c>
      <c r="S235" s="19" t="s">
        <v>872</v>
      </c>
      <c r="T235" s="19" t="s">
        <v>1134</v>
      </c>
      <c r="U235" s="19"/>
      <c r="V235" s="19"/>
      <c r="W235" s="19" t="s">
        <v>902</v>
      </c>
      <c r="X235" s="19" t="s">
        <v>1001</v>
      </c>
      <c r="Y235" s="19"/>
      <c r="Z235" s="129"/>
      <c r="AA235" s="19"/>
      <c r="AB235" s="19"/>
    </row>
    <row r="236" spans="1:28" ht="15" customHeight="1">
      <c r="A236" s="101" t="s">
        <v>13</v>
      </c>
      <c r="B236" s="81" t="s">
        <v>232</v>
      </c>
      <c r="C236" s="85" t="s">
        <v>221</v>
      </c>
      <c r="D236" s="81" t="s">
        <v>431</v>
      </c>
      <c r="E236" s="81" t="s">
        <v>621</v>
      </c>
      <c r="F236" s="83" t="s">
        <v>636</v>
      </c>
      <c r="G236" s="20" t="s">
        <v>645</v>
      </c>
      <c r="H236" s="83" t="s">
        <v>669</v>
      </c>
      <c r="I236" s="83"/>
      <c r="J236" s="133">
        <v>43555</v>
      </c>
      <c r="K236" s="83"/>
      <c r="L236" s="83"/>
      <c r="M236" s="83"/>
      <c r="N236" s="83"/>
      <c r="O236" s="83"/>
      <c r="P236" s="19" t="s">
        <v>872</v>
      </c>
      <c r="Q236" s="19" t="s">
        <v>872</v>
      </c>
      <c r="R236" s="19" t="s">
        <v>872</v>
      </c>
      <c r="S236" s="19" t="s">
        <v>872</v>
      </c>
      <c r="T236" s="83"/>
      <c r="U236" s="83"/>
      <c r="V236" s="83"/>
      <c r="W236" s="83"/>
      <c r="X236" s="83"/>
      <c r="Y236" s="83"/>
      <c r="Z236" s="134"/>
      <c r="AA236" s="83"/>
      <c r="AB236" s="83"/>
    </row>
    <row r="237" spans="1:28" ht="15" customHeight="1">
      <c r="A237" s="101" t="s">
        <v>13</v>
      </c>
      <c r="B237" s="81" t="s">
        <v>232</v>
      </c>
      <c r="C237" s="85" t="s">
        <v>222</v>
      </c>
      <c r="D237" s="81" t="s">
        <v>432</v>
      </c>
      <c r="E237" s="81" t="s">
        <v>622</v>
      </c>
      <c r="F237" s="83" t="s">
        <v>636</v>
      </c>
      <c r="G237" s="20" t="s">
        <v>645</v>
      </c>
      <c r="H237" s="83" t="s">
        <v>669</v>
      </c>
      <c r="I237" s="83"/>
      <c r="J237" s="133">
        <v>43555</v>
      </c>
      <c r="K237" s="83"/>
      <c r="L237" s="83"/>
      <c r="M237" s="83"/>
      <c r="N237" s="83"/>
      <c r="O237" s="83"/>
      <c r="P237" s="19" t="s">
        <v>872</v>
      </c>
      <c r="Q237" s="19" t="s">
        <v>872</v>
      </c>
      <c r="R237" s="19" t="s">
        <v>872</v>
      </c>
      <c r="S237" s="19" t="s">
        <v>872</v>
      </c>
      <c r="T237" s="83"/>
      <c r="U237" s="83"/>
      <c r="V237" s="83"/>
      <c r="W237" s="83"/>
      <c r="X237" s="83"/>
      <c r="Y237" s="83"/>
      <c r="Z237" s="134"/>
      <c r="AA237" s="83"/>
      <c r="AB237" s="83"/>
    </row>
    <row r="238" spans="1:28" ht="15" customHeight="1">
      <c r="A238" s="101" t="s">
        <v>13</v>
      </c>
      <c r="B238" s="81" t="s">
        <v>232</v>
      </c>
      <c r="C238" s="85" t="s">
        <v>223</v>
      </c>
      <c r="D238" s="81" t="s">
        <v>433</v>
      </c>
      <c r="E238" s="81" t="s">
        <v>623</v>
      </c>
      <c r="F238" s="19" t="s">
        <v>636</v>
      </c>
      <c r="G238" s="82" t="s">
        <v>645</v>
      </c>
      <c r="H238" s="19" t="s">
        <v>669</v>
      </c>
      <c r="I238" s="19" t="s">
        <v>661</v>
      </c>
      <c r="J238" s="127">
        <v>43555</v>
      </c>
      <c r="K238" s="19" t="s">
        <v>974</v>
      </c>
      <c r="L238" s="19" t="s">
        <v>973</v>
      </c>
      <c r="M238" s="19">
        <v>23</v>
      </c>
      <c r="N238" s="127">
        <v>41835</v>
      </c>
      <c r="O238" s="128" t="s">
        <v>1062</v>
      </c>
      <c r="P238" s="19" t="s">
        <v>872</v>
      </c>
      <c r="Q238" s="19" t="s">
        <v>871</v>
      </c>
      <c r="R238" s="19" t="s">
        <v>872</v>
      </c>
      <c r="S238" s="19" t="s">
        <v>872</v>
      </c>
      <c r="T238" s="19" t="s">
        <v>1134</v>
      </c>
      <c r="U238" s="19"/>
      <c r="V238" s="19" t="s">
        <v>871</v>
      </c>
      <c r="W238" s="19" t="s">
        <v>901</v>
      </c>
      <c r="X238" s="19" t="s">
        <v>1014</v>
      </c>
      <c r="Y238" s="19"/>
      <c r="Z238" s="129"/>
      <c r="AA238" s="19"/>
      <c r="AB238" s="19"/>
    </row>
    <row r="239" spans="1:28" ht="15" customHeight="1">
      <c r="A239" s="101" t="s">
        <v>13</v>
      </c>
      <c r="B239" s="81" t="s">
        <v>232</v>
      </c>
      <c r="C239" s="85" t="s">
        <v>224</v>
      </c>
      <c r="D239" s="81" t="s">
        <v>434</v>
      </c>
      <c r="E239" s="81" t="s">
        <v>624</v>
      </c>
      <c r="F239" s="83" t="s">
        <v>636</v>
      </c>
      <c r="G239" s="20" t="s">
        <v>645</v>
      </c>
      <c r="H239" s="83" t="s">
        <v>669</v>
      </c>
      <c r="I239" s="83"/>
      <c r="J239" s="133">
        <v>43555</v>
      </c>
      <c r="K239" s="83"/>
      <c r="L239" s="83"/>
      <c r="M239" s="83"/>
      <c r="N239" s="83"/>
      <c r="O239" s="83"/>
      <c r="P239" s="19" t="s">
        <v>872</v>
      </c>
      <c r="Q239" s="19" t="s">
        <v>872</v>
      </c>
      <c r="R239" s="19" t="s">
        <v>872</v>
      </c>
      <c r="S239" s="19" t="s">
        <v>872</v>
      </c>
      <c r="T239" s="83"/>
      <c r="U239" s="83"/>
      <c r="V239" s="83"/>
      <c r="W239" s="83"/>
      <c r="X239" s="83"/>
      <c r="Y239" s="83"/>
      <c r="Z239" s="134"/>
      <c r="AA239" s="83"/>
      <c r="AB239" s="83"/>
    </row>
    <row r="240" spans="1:28" s="31" customFormat="1" ht="15" customHeight="1">
      <c r="A240" s="101" t="s">
        <v>13</v>
      </c>
      <c r="B240" s="81" t="s">
        <v>232</v>
      </c>
      <c r="C240" s="85" t="s">
        <v>225</v>
      </c>
      <c r="D240" s="81" t="s">
        <v>435</v>
      </c>
      <c r="E240" s="81" t="s">
        <v>625</v>
      </c>
      <c r="F240" s="81" t="s">
        <v>627</v>
      </c>
      <c r="G240" s="81" t="s">
        <v>628</v>
      </c>
      <c r="H240" s="19" t="s">
        <v>669</v>
      </c>
      <c r="I240" s="19">
        <v>3</v>
      </c>
      <c r="J240" s="127">
        <v>43555</v>
      </c>
      <c r="K240" s="19" t="s">
        <v>955</v>
      </c>
      <c r="L240" s="19" t="s">
        <v>944</v>
      </c>
      <c r="M240" s="19">
        <v>51</v>
      </c>
      <c r="N240" s="131">
        <v>43591</v>
      </c>
      <c r="O240" s="128" t="s">
        <v>1111</v>
      </c>
      <c r="P240" s="19" t="s">
        <v>872</v>
      </c>
      <c r="Q240" s="19" t="s">
        <v>871</v>
      </c>
      <c r="R240" s="19" t="s">
        <v>872</v>
      </c>
      <c r="S240" s="19" t="s">
        <v>872</v>
      </c>
      <c r="T240" s="19" t="s">
        <v>1134</v>
      </c>
      <c r="U240" s="19"/>
      <c r="V240" s="19" t="s">
        <v>871</v>
      </c>
      <c r="W240" s="19" t="s">
        <v>901</v>
      </c>
      <c r="X240" s="19" t="s">
        <v>1001</v>
      </c>
      <c r="Y240" s="19"/>
      <c r="Z240" s="129"/>
      <c r="AA240" s="19"/>
      <c r="AB240" s="19"/>
    </row>
    <row r="241" spans="1:28" s="31" customFormat="1" ht="15" customHeight="1">
      <c r="A241" s="101" t="s">
        <v>13</v>
      </c>
      <c r="B241" s="81" t="s">
        <v>232</v>
      </c>
      <c r="C241" s="85" t="s">
        <v>226</v>
      </c>
      <c r="D241" s="81" t="s">
        <v>436</v>
      </c>
      <c r="E241" s="81" t="s">
        <v>626</v>
      </c>
      <c r="F241" s="19" t="s">
        <v>636</v>
      </c>
      <c r="G241" s="82" t="s">
        <v>645</v>
      </c>
      <c r="H241" s="19" t="s">
        <v>669</v>
      </c>
      <c r="I241" s="19" t="s">
        <v>662</v>
      </c>
      <c r="J241" s="127">
        <v>43555</v>
      </c>
      <c r="K241" s="62" t="s">
        <v>955</v>
      </c>
      <c r="L241" s="19" t="s">
        <v>944</v>
      </c>
      <c r="M241" s="19">
        <v>77</v>
      </c>
      <c r="N241" s="131">
        <v>43591</v>
      </c>
      <c r="O241" s="26" t="s">
        <v>1136</v>
      </c>
      <c r="P241" s="19" t="s">
        <v>871</v>
      </c>
      <c r="Q241" s="19" t="s">
        <v>872</v>
      </c>
      <c r="R241" s="19" t="s">
        <v>872</v>
      </c>
      <c r="S241" s="19" t="s">
        <v>872</v>
      </c>
      <c r="T241" s="19" t="s">
        <v>1134</v>
      </c>
      <c r="U241" s="19"/>
      <c r="V241" s="19"/>
      <c r="W241" s="19"/>
      <c r="X241" s="19"/>
      <c r="Y241" s="19"/>
      <c r="Z241" s="129"/>
      <c r="AA241" s="19"/>
      <c r="AB241" s="19"/>
    </row>
    <row r="242" spans="1:28" s="31" customFormat="1" ht="15" customHeight="1">
      <c r="A242" s="105" t="s">
        <v>13</v>
      </c>
      <c r="B242" s="38" t="s">
        <v>238</v>
      </c>
      <c r="C242" s="85" t="s">
        <v>127</v>
      </c>
      <c r="D242" s="38" t="s">
        <v>336</v>
      </c>
      <c r="E242" s="38" t="s">
        <v>544</v>
      </c>
      <c r="F242" s="118" t="s">
        <v>627</v>
      </c>
      <c r="G242" s="118" t="s">
        <v>642</v>
      </c>
      <c r="H242" s="7" t="s">
        <v>668</v>
      </c>
      <c r="I242" s="19">
        <v>4</v>
      </c>
      <c r="J242" s="127">
        <v>43555</v>
      </c>
      <c r="K242" s="62" t="s">
        <v>955</v>
      </c>
      <c r="L242" s="62" t="s">
        <v>942</v>
      </c>
      <c r="M242" s="62">
        <v>11</v>
      </c>
      <c r="N242" s="131">
        <v>43960</v>
      </c>
      <c r="O242" s="26" t="s">
        <v>1136</v>
      </c>
      <c r="P242" s="19" t="s">
        <v>871</v>
      </c>
      <c r="Q242" s="19" t="s">
        <v>872</v>
      </c>
      <c r="R242" s="19" t="s">
        <v>872</v>
      </c>
      <c r="S242" s="19" t="s">
        <v>872</v>
      </c>
      <c r="T242" s="19" t="s">
        <v>1134</v>
      </c>
      <c r="U242" s="19"/>
      <c r="V242" s="19"/>
      <c r="W242" s="19"/>
      <c r="X242" s="19"/>
      <c r="Y242" s="19"/>
      <c r="Z242" s="129"/>
      <c r="AA242" s="19"/>
      <c r="AB242" s="19"/>
    </row>
    <row r="243" spans="1:28" s="31" customFormat="1" ht="15" customHeight="1">
      <c r="A243" s="105" t="s">
        <v>13</v>
      </c>
      <c r="B243" s="38" t="s">
        <v>238</v>
      </c>
      <c r="C243" s="85" t="s">
        <v>130</v>
      </c>
      <c r="D243" s="38" t="s">
        <v>339</v>
      </c>
      <c r="E243" s="38" t="s">
        <v>547</v>
      </c>
      <c r="F243" s="118" t="s">
        <v>627</v>
      </c>
      <c r="G243" s="118" t="s">
        <v>642</v>
      </c>
      <c r="H243" s="7" t="s">
        <v>668</v>
      </c>
      <c r="I243" s="19">
        <v>4</v>
      </c>
      <c r="J243" s="127">
        <v>43555</v>
      </c>
      <c r="K243" s="62" t="s">
        <v>955</v>
      </c>
      <c r="L243" s="62" t="s">
        <v>942</v>
      </c>
      <c r="M243" s="62">
        <v>11</v>
      </c>
      <c r="N243" s="131">
        <v>43960</v>
      </c>
      <c r="O243" s="26" t="s">
        <v>1136</v>
      </c>
      <c r="P243" s="19" t="s">
        <v>871</v>
      </c>
      <c r="Q243" s="19" t="s">
        <v>872</v>
      </c>
      <c r="R243" s="19" t="s">
        <v>872</v>
      </c>
      <c r="S243" s="19" t="s">
        <v>872</v>
      </c>
      <c r="T243" s="19" t="s">
        <v>1134</v>
      </c>
      <c r="U243" s="19"/>
      <c r="V243" s="19"/>
      <c r="W243" s="19"/>
      <c r="X243" s="19"/>
      <c r="Y243" s="19"/>
      <c r="Z243" s="129"/>
      <c r="AA243" s="19"/>
      <c r="AB243" s="19"/>
    </row>
    <row r="244" spans="1:28" s="31" customFormat="1" ht="15" customHeight="1">
      <c r="A244" s="105" t="s">
        <v>13</v>
      </c>
      <c r="B244" s="38" t="s">
        <v>238</v>
      </c>
      <c r="C244" s="85" t="s">
        <v>127</v>
      </c>
      <c r="D244" s="38" t="s">
        <v>336</v>
      </c>
      <c r="E244" s="38" t="s">
        <v>544</v>
      </c>
      <c r="F244" s="118" t="s">
        <v>627</v>
      </c>
      <c r="G244" s="118" t="s">
        <v>642</v>
      </c>
      <c r="H244" s="7" t="s">
        <v>669</v>
      </c>
      <c r="I244" s="19">
        <v>4</v>
      </c>
      <c r="J244" s="127">
        <v>43555</v>
      </c>
      <c r="K244" s="62" t="s">
        <v>955</v>
      </c>
      <c r="L244" s="62" t="s">
        <v>944</v>
      </c>
      <c r="M244" s="62">
        <v>12</v>
      </c>
      <c r="N244" s="131">
        <v>43591</v>
      </c>
      <c r="O244" s="26" t="s">
        <v>1136</v>
      </c>
      <c r="P244" s="19" t="s">
        <v>871</v>
      </c>
      <c r="Q244" s="19" t="s">
        <v>872</v>
      </c>
      <c r="R244" s="19" t="s">
        <v>872</v>
      </c>
      <c r="S244" s="19" t="s">
        <v>872</v>
      </c>
      <c r="T244" s="19" t="s">
        <v>1134</v>
      </c>
      <c r="U244" s="19"/>
      <c r="V244" s="19"/>
      <c r="W244" s="19"/>
      <c r="X244" s="19"/>
      <c r="Y244" s="19"/>
      <c r="Z244" s="129"/>
      <c r="AA244" s="19"/>
      <c r="AB244" s="19"/>
    </row>
    <row r="245" spans="1:28" s="31" customFormat="1" ht="15" customHeight="1">
      <c r="A245" s="105" t="s">
        <v>13</v>
      </c>
      <c r="B245" s="38" t="s">
        <v>238</v>
      </c>
      <c r="C245" s="85" t="s">
        <v>130</v>
      </c>
      <c r="D245" s="38" t="s">
        <v>339</v>
      </c>
      <c r="E245" s="38" t="s">
        <v>547</v>
      </c>
      <c r="F245" s="118" t="s">
        <v>627</v>
      </c>
      <c r="G245" s="118" t="s">
        <v>642</v>
      </c>
      <c r="H245" s="7" t="s">
        <v>669</v>
      </c>
      <c r="I245" s="19">
        <v>4</v>
      </c>
      <c r="J245" s="127">
        <v>43555</v>
      </c>
      <c r="K245" s="62" t="s">
        <v>955</v>
      </c>
      <c r="L245" s="62" t="s">
        <v>944</v>
      </c>
      <c r="M245" s="62">
        <v>12</v>
      </c>
      <c r="N245" s="131">
        <v>43591</v>
      </c>
      <c r="O245" s="26" t="s">
        <v>1136</v>
      </c>
      <c r="P245" s="19" t="s">
        <v>871</v>
      </c>
      <c r="Q245" s="19" t="s">
        <v>872</v>
      </c>
      <c r="R245" s="19" t="s">
        <v>872</v>
      </c>
      <c r="S245" s="19" t="s">
        <v>872</v>
      </c>
      <c r="T245" s="19" t="s">
        <v>1134</v>
      </c>
      <c r="U245" s="19"/>
      <c r="V245" s="19"/>
      <c r="W245" s="19"/>
      <c r="X245" s="19"/>
      <c r="Y245" s="19"/>
      <c r="Z245" s="129"/>
      <c r="AA245" s="19"/>
      <c r="AB245" s="19"/>
    </row>
    <row r="246" spans="1:28" s="147" customFormat="1" ht="15" customHeight="1">
      <c r="A246" s="142" t="s">
        <v>13</v>
      </c>
      <c r="B246" s="143" t="s">
        <v>229</v>
      </c>
      <c r="C246" s="144" t="s">
        <v>1142</v>
      </c>
      <c r="D246" s="145" t="s">
        <v>1143</v>
      </c>
      <c r="E246" s="143" t="s">
        <v>1144</v>
      </c>
      <c r="F246" s="121" t="s">
        <v>636</v>
      </c>
      <c r="G246" s="146" t="s">
        <v>645</v>
      </c>
      <c r="H246" s="147" t="s">
        <v>668</v>
      </c>
      <c r="I246" s="147" t="s">
        <v>661</v>
      </c>
      <c r="J246" s="127">
        <v>43921</v>
      </c>
      <c r="K246" s="62" t="s">
        <v>952</v>
      </c>
      <c r="L246" s="62" t="s">
        <v>942</v>
      </c>
      <c r="M246" s="136">
        <v>59</v>
      </c>
      <c r="N246" s="137">
        <v>43960</v>
      </c>
      <c r="O246" t="s">
        <v>1146</v>
      </c>
      <c r="P246" s="19" t="s">
        <v>872</v>
      </c>
      <c r="Q246" s="19" t="s">
        <v>871</v>
      </c>
      <c r="R246" s="19" t="s">
        <v>872</v>
      </c>
      <c r="S246" s="19" t="s">
        <v>872</v>
      </c>
      <c r="T246" s="19" t="s">
        <v>1134</v>
      </c>
      <c r="V246" s="148"/>
      <c r="Z246" s="149"/>
    </row>
    <row r="247" spans="1:28" s="147" customFormat="1" ht="15" customHeight="1">
      <c r="A247" s="142" t="s">
        <v>13</v>
      </c>
      <c r="B247" s="143" t="s">
        <v>229</v>
      </c>
      <c r="C247" s="144" t="s">
        <v>1142</v>
      </c>
      <c r="D247" s="145" t="s">
        <v>1143</v>
      </c>
      <c r="E247" s="143" t="s">
        <v>1144</v>
      </c>
      <c r="F247" s="121" t="s">
        <v>636</v>
      </c>
      <c r="G247" s="146" t="s">
        <v>645</v>
      </c>
      <c r="H247" s="147" t="s">
        <v>669</v>
      </c>
      <c r="I247" s="147" t="s">
        <v>661</v>
      </c>
      <c r="J247" s="127">
        <v>43555</v>
      </c>
      <c r="K247" s="62" t="s">
        <v>955</v>
      </c>
      <c r="L247" s="62" t="s">
        <v>944</v>
      </c>
      <c r="M247" s="147">
        <v>54</v>
      </c>
      <c r="N247" s="131">
        <v>43591</v>
      </c>
      <c r="O247" t="s">
        <v>1145</v>
      </c>
      <c r="P247" s="19" t="s">
        <v>872</v>
      </c>
      <c r="Q247" s="19" t="s">
        <v>871</v>
      </c>
      <c r="R247" s="19" t="s">
        <v>872</v>
      </c>
      <c r="S247" s="19" t="s">
        <v>872</v>
      </c>
      <c r="T247" s="19" t="s">
        <v>1134</v>
      </c>
      <c r="V247" s="148"/>
      <c r="Z247" s="149"/>
    </row>
    <row r="248" spans="1:28" ht="20.100000000000001" customHeight="1">
      <c r="N248" s="119"/>
      <c r="O248" s="26"/>
      <c r="T248" s="31"/>
    </row>
    <row r="249" spans="1:28" ht="20.100000000000001" customHeight="1">
      <c r="N249" s="119"/>
      <c r="O249" s="26"/>
    </row>
  </sheetData>
  <mergeCells count="1">
    <mergeCell ref="AD1:AF1"/>
  </mergeCells>
  <phoneticPr fontId="1" type="noConversion"/>
  <conditionalFormatting sqref="C242:C243">
    <cfRule type="duplicateValues" dxfId="39" priority="17"/>
    <cfRule type="duplicateValues" dxfId="38" priority="18"/>
  </conditionalFormatting>
  <conditionalFormatting sqref="D242:D243">
    <cfRule type="duplicateValues" dxfId="37" priority="19"/>
  </conditionalFormatting>
  <conditionalFormatting sqref="E242:E243">
    <cfRule type="duplicateValues" dxfId="36" priority="20"/>
  </conditionalFormatting>
  <conditionalFormatting sqref="C244:C245">
    <cfRule type="duplicateValues" dxfId="35" priority="13"/>
    <cfRule type="duplicateValues" dxfId="34" priority="14"/>
  </conditionalFormatting>
  <conditionalFormatting sqref="D244:D245">
    <cfRule type="duplicateValues" dxfId="33" priority="15"/>
  </conditionalFormatting>
  <conditionalFormatting sqref="E244:E245">
    <cfRule type="duplicateValues" dxfId="32" priority="16"/>
  </conditionalFormatting>
  <dataValidations count="8">
    <dataValidation type="whole" operator="greaterThanOrEqual" allowBlank="1" showInputMessage="1" showErrorMessage="1" sqref="I16 I27 I9 I40 I52 I54 I85 I120 I129 I136 I147 I242:I245 I160 I172 I174 I205 I240">
      <formula1>0</formula1>
    </dataValidation>
    <dataValidation type="decimal" operator="greaterThan" allowBlank="1" showInputMessage="1" showErrorMessage="1" prompt="Data in percentage" sqref="I26 I100 I41 I53 I55 I78 I95 I220 I17 I137 I198 I146 I161 I173 I175 I98 I215 I218">
      <formula1>0</formula1>
    </dataValidation>
    <dataValidation type="decimal" operator="greaterThanOrEqual" allowBlank="1" showInputMessage="1" showErrorMessage="1" sqref="I216:I217 I90:I91 I210:I211 I96:I97 U98 I72 I192">
      <formula1>0</formula1>
    </dataValidation>
    <dataValidation type="list" allowBlank="1" showInputMessage="1" showErrorMessage="1" sqref="I138:I145 I30:I39 I150:I159 I241 I2:I8 I73:I75 I193:I195 I10:I15 I79:I84 I42:I51 I56:I71 I86:I89 I101:I119 I130:I135 I162:I171 I176:I191 I206:I209 I221:I239 I219 I199:I204 I99 I18:I25 I121:I128">
      <formula1>#REF!</formula1>
    </dataValidation>
    <dataValidation type="date" showInputMessage="1" showErrorMessage="1" sqref="C242:C245">
      <formula1>1</formula1>
      <formula2>43831</formula2>
    </dataValidation>
    <dataValidation type="list" allowBlank="1" showInputMessage="1" showErrorMessage="1" sqref="I246:I247">
      <formula1>"Y,N"</formula1>
    </dataValidation>
    <dataValidation operator="greaterThanOrEqual" allowBlank="1" showInputMessage="1" showErrorMessage="1" sqref="U218"/>
    <dataValidation type="list" allowBlank="1" showInputMessage="1" showErrorMessage="1" sqref="Z2:Z245">
      <formula1>"Error accepted, Error not accepted"</formula1>
    </dataValidation>
  </dataValidations>
  <hyperlinks>
    <hyperlink ref="L10" r:id="rId1"/>
    <hyperlink ref="L182" r:id="rId2"/>
    <hyperlink ref="L105" r:id="rId3"/>
    <hyperlink ref="L96" r:id="rId4"/>
    <hyperlink ref="L97" r:id="rId5"/>
  </hyperlinks>
  <pageMargins left="0.7" right="0.7" top="0.75" bottom="0.75" header="0.3" footer="0.3"/>
  <pageSetup paperSize="9" orientation="portrait" r:id="rId6"/>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industry'!$C$3:$C$4</xm:f>
          </x14:formula1>
          <xm:sqref>V2:V245 P2:S247</xm:sqref>
        </x14:dataValidation>
        <x14:dataValidation type="list" allowBlank="1" showInputMessage="1" showErrorMessage="1">
          <x14:formula1>
            <xm:f>'NIC industry'!$G$3:$G$13</xm:f>
          </x14:formula1>
          <xm:sqref>W2:W245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B149"/>
  <sheetViews>
    <sheetView zoomScale="70" zoomScaleNormal="70" workbookViewId="0">
      <selection activeCell="A5" sqref="A1:XFD5"/>
    </sheetView>
  </sheetViews>
  <sheetFormatPr defaultColWidth="10.875" defaultRowHeight="15.6" customHeight="1"/>
  <cols>
    <col min="1" max="1" width="35" style="2" customWidth="1"/>
    <col min="2" max="2" width="21.5" style="2" customWidth="1"/>
    <col min="3" max="3" width="13.875" style="2" customWidth="1"/>
    <col min="4" max="4" width="27.5" style="2" customWidth="1"/>
    <col min="5" max="5" width="35.375" style="2" customWidth="1"/>
    <col min="6" max="6" width="10.875" style="2"/>
    <col min="7" max="7" width="8.5" style="2" customWidth="1"/>
    <col min="8" max="8" width="11.25" style="2" customWidth="1"/>
    <col min="9" max="9" width="13.375" style="2" customWidth="1"/>
    <col min="10" max="10" width="23.25" style="2" customWidth="1"/>
    <col min="11" max="11" width="17" style="2" customWidth="1"/>
    <col min="12" max="12" width="14.625" style="2" customWidth="1"/>
    <col min="13" max="13" width="14.5" style="2" customWidth="1"/>
    <col min="14" max="14" width="13" style="2" customWidth="1"/>
    <col min="15" max="15" width="14.75" style="2" customWidth="1"/>
    <col min="16" max="16" width="14" style="2" customWidth="1"/>
    <col min="17" max="17" width="10.875" style="2" customWidth="1"/>
    <col min="18" max="18" width="12.375" style="2" customWidth="1"/>
    <col min="19" max="19" width="14.375" style="2" customWidth="1"/>
    <col min="20" max="20" width="17.25" style="2" customWidth="1"/>
    <col min="21" max="31" width="12.875" style="2" customWidth="1"/>
    <col min="32" max="32" width="13.5" style="2" customWidth="1"/>
    <col min="33" max="33" width="24.375" style="2" customWidth="1"/>
    <col min="34" max="34" width="32.625" style="2" customWidth="1"/>
    <col min="35" max="35" width="12" style="2" bestFit="1" customWidth="1"/>
    <col min="36" max="36" width="15.875" style="2" customWidth="1"/>
    <col min="37" max="37" width="19" style="2" customWidth="1"/>
    <col min="38" max="38" width="13.625" style="2" customWidth="1"/>
    <col min="39" max="40" width="18.75" style="2" customWidth="1"/>
    <col min="41" max="41" width="20.125" style="2" customWidth="1"/>
    <col min="42" max="42" width="16.5" style="2" customWidth="1"/>
    <col min="43" max="43" width="15.875" style="2" customWidth="1"/>
    <col min="44" max="44" width="17.625" style="73" customWidth="1"/>
    <col min="45" max="45" width="13.625" style="2" customWidth="1"/>
    <col min="46" max="46" width="49.875" style="2" customWidth="1"/>
    <col min="47" max="47" width="32.125" style="2" customWidth="1"/>
    <col min="48" max="48" width="27.125" style="2" customWidth="1"/>
    <col min="49" max="49" width="22.625" style="2" customWidth="1"/>
    <col min="50" max="50" width="25.125" style="2" customWidth="1"/>
    <col min="51" max="51" width="10.875" style="2"/>
    <col min="52" max="52" width="22" style="2" customWidth="1"/>
    <col min="53" max="53" width="34.375" style="2" customWidth="1"/>
    <col min="54" max="54" width="50.125" style="2" customWidth="1"/>
    <col min="55" max="16384" width="10.875" style="2"/>
  </cols>
  <sheetData>
    <row r="1" spans="1:54" ht="15" customHeight="1">
      <c r="A1" s="34" t="s">
        <v>3</v>
      </c>
      <c r="B1" s="34" t="s">
        <v>5</v>
      </c>
      <c r="C1" s="34" t="s">
        <v>4</v>
      </c>
      <c r="D1" s="34" t="s">
        <v>0</v>
      </c>
      <c r="E1" s="34" t="s">
        <v>656</v>
      </c>
      <c r="F1" s="34" t="s">
        <v>7</v>
      </c>
      <c r="G1" s="34" t="s">
        <v>8</v>
      </c>
      <c r="H1" s="34" t="s">
        <v>667</v>
      </c>
      <c r="I1" s="34" t="s">
        <v>927</v>
      </c>
      <c r="J1" s="13" t="s">
        <v>929</v>
      </c>
      <c r="K1" s="13" t="s">
        <v>930</v>
      </c>
      <c r="L1" s="13" t="s">
        <v>931</v>
      </c>
      <c r="M1" s="13" t="s">
        <v>932</v>
      </c>
      <c r="N1" s="13" t="s">
        <v>933</v>
      </c>
      <c r="O1" s="13" t="s">
        <v>934</v>
      </c>
      <c r="P1" s="13" t="s">
        <v>935</v>
      </c>
      <c r="Q1" s="13" t="s">
        <v>936</v>
      </c>
      <c r="R1" s="13" t="s">
        <v>937</v>
      </c>
      <c r="S1" s="13" t="s">
        <v>941</v>
      </c>
      <c r="T1" s="13" t="s">
        <v>940</v>
      </c>
      <c r="U1" s="13" t="s">
        <v>938</v>
      </c>
      <c r="V1" s="13" t="s">
        <v>939</v>
      </c>
      <c r="W1" s="171" t="s">
        <v>1130</v>
      </c>
      <c r="X1" s="13"/>
      <c r="Y1" s="13"/>
      <c r="Z1" s="13"/>
      <c r="AA1" s="13"/>
      <c r="AB1" s="13"/>
      <c r="AC1" s="13"/>
      <c r="AD1" s="13"/>
      <c r="AE1" s="13"/>
      <c r="AF1" s="13"/>
      <c r="AG1" s="33" t="s">
        <v>9</v>
      </c>
      <c r="AH1" s="33" t="s">
        <v>1</v>
      </c>
      <c r="AI1" s="33" t="s">
        <v>2</v>
      </c>
      <c r="AJ1" s="33" t="s">
        <v>10</v>
      </c>
      <c r="AK1" s="33" t="s">
        <v>666</v>
      </c>
      <c r="AL1" s="34" t="s">
        <v>664</v>
      </c>
      <c r="AM1" s="34" t="s">
        <v>866</v>
      </c>
      <c r="AN1" s="34" t="s">
        <v>867</v>
      </c>
      <c r="AO1" s="34" t="s">
        <v>868</v>
      </c>
      <c r="AP1" s="77" t="s">
        <v>873</v>
      </c>
      <c r="AQ1" s="33" t="s">
        <v>11</v>
      </c>
      <c r="AR1" s="72" t="s">
        <v>892</v>
      </c>
      <c r="AS1" s="54" t="s">
        <v>893</v>
      </c>
      <c r="AT1" s="54" t="s">
        <v>894</v>
      </c>
      <c r="AU1" s="54" t="s">
        <v>895</v>
      </c>
      <c r="AV1" s="54" t="s">
        <v>896</v>
      </c>
      <c r="AW1" s="54" t="s">
        <v>897</v>
      </c>
      <c r="AX1" s="54" t="s">
        <v>898</v>
      </c>
      <c r="AY1" s="16"/>
      <c r="AZ1" s="205" t="s">
        <v>910</v>
      </c>
      <c r="BA1" s="206"/>
      <c r="BB1" s="207"/>
    </row>
    <row r="2" spans="1:54" ht="15" customHeight="1" thickBot="1">
      <c r="A2" s="94" t="s">
        <v>13</v>
      </c>
      <c r="B2" s="95" t="s">
        <v>237</v>
      </c>
      <c r="C2" s="86" t="s">
        <v>99</v>
      </c>
      <c r="D2" s="38" t="s">
        <v>228</v>
      </c>
      <c r="E2" s="38" t="s">
        <v>313</v>
      </c>
      <c r="F2" s="87" t="s">
        <v>636</v>
      </c>
      <c r="G2" s="87" t="s">
        <v>636</v>
      </c>
      <c r="H2" s="7" t="s">
        <v>668</v>
      </c>
      <c r="I2" s="78">
        <v>43921</v>
      </c>
      <c r="J2" s="2" t="s">
        <v>661</v>
      </c>
      <c r="K2" s="2" t="s">
        <v>661</v>
      </c>
      <c r="L2" s="2" t="s">
        <v>661</v>
      </c>
      <c r="M2" s="2" t="s">
        <v>662</v>
      </c>
      <c r="N2" s="2" t="s">
        <v>661</v>
      </c>
      <c r="O2" s="2" t="s">
        <v>661</v>
      </c>
      <c r="P2" s="2" t="s">
        <v>661</v>
      </c>
      <c r="Q2" s="2" t="s">
        <v>661</v>
      </c>
      <c r="R2" s="2" t="s">
        <v>661</v>
      </c>
      <c r="S2" s="2" t="s">
        <v>661</v>
      </c>
      <c r="T2" s="2" t="s">
        <v>661</v>
      </c>
      <c r="U2" s="2" t="s">
        <v>661</v>
      </c>
      <c r="V2" s="2" t="s">
        <v>661</v>
      </c>
      <c r="W2" s="178" t="s">
        <v>662</v>
      </c>
      <c r="AG2" s="2" t="s">
        <v>1135</v>
      </c>
      <c r="AH2" s="2" t="s">
        <v>1129</v>
      </c>
      <c r="AI2" s="2" t="s">
        <v>1128</v>
      </c>
      <c r="AJ2" s="79">
        <v>43959</v>
      </c>
      <c r="AK2" s="41" t="s">
        <v>1127</v>
      </c>
      <c r="AL2" s="31" t="s">
        <v>872</v>
      </c>
      <c r="AM2" s="31" t="s">
        <v>872</v>
      </c>
      <c r="AN2" s="31" t="s">
        <v>872</v>
      </c>
      <c r="AO2" s="31" t="s">
        <v>871</v>
      </c>
      <c r="AP2" s="2" t="s">
        <v>1134</v>
      </c>
      <c r="AQ2" s="55"/>
      <c r="AR2" s="71" t="s">
        <v>871</v>
      </c>
      <c r="AS2" s="31" t="s">
        <v>901</v>
      </c>
      <c r="AT2" s="84" t="s">
        <v>1053</v>
      </c>
      <c r="AU2" s="31"/>
      <c r="AV2" s="96"/>
      <c r="AW2" s="96"/>
      <c r="AX2" s="96"/>
      <c r="AY2" s="31"/>
      <c r="AZ2" s="64"/>
      <c r="BA2" s="64"/>
      <c r="BB2" s="64"/>
    </row>
    <row r="3" spans="1:54" ht="15" customHeight="1" thickBot="1">
      <c r="A3" s="94" t="s">
        <v>13</v>
      </c>
      <c r="B3" s="95" t="s">
        <v>237</v>
      </c>
      <c r="C3" s="86" t="s">
        <v>100</v>
      </c>
      <c r="D3" s="38" t="s">
        <v>228</v>
      </c>
      <c r="E3" s="38" t="s">
        <v>314</v>
      </c>
      <c r="F3" s="87" t="s">
        <v>636</v>
      </c>
      <c r="G3" s="88" t="s">
        <v>887</v>
      </c>
      <c r="H3" s="7" t="s">
        <v>668</v>
      </c>
      <c r="I3" s="78">
        <v>43921</v>
      </c>
      <c r="J3" s="2" t="s">
        <v>661</v>
      </c>
      <c r="K3" s="2" t="s">
        <v>661</v>
      </c>
      <c r="L3" s="2" t="s">
        <v>661</v>
      </c>
      <c r="M3" s="2" t="s">
        <v>661</v>
      </c>
      <c r="N3" s="2" t="s">
        <v>661</v>
      </c>
      <c r="O3" s="2" t="s">
        <v>661</v>
      </c>
      <c r="P3" s="2" t="s">
        <v>661</v>
      </c>
      <c r="Q3" s="2" t="s">
        <v>661</v>
      </c>
      <c r="R3" s="2" t="s">
        <v>661</v>
      </c>
      <c r="S3" s="2" t="s">
        <v>661</v>
      </c>
      <c r="T3" s="2" t="s">
        <v>661</v>
      </c>
      <c r="U3" s="2" t="s">
        <v>661</v>
      </c>
      <c r="V3" s="2" t="s">
        <v>661</v>
      </c>
      <c r="W3" s="178" t="s">
        <v>661</v>
      </c>
      <c r="AG3" s="2" t="s">
        <v>952</v>
      </c>
      <c r="AH3" s="2" t="s">
        <v>942</v>
      </c>
      <c r="AI3" s="2">
        <v>11</v>
      </c>
      <c r="AJ3" s="79">
        <v>43960</v>
      </c>
      <c r="AK3" s="13" t="s">
        <v>1136</v>
      </c>
      <c r="AL3" s="31" t="s">
        <v>871</v>
      </c>
      <c r="AM3" s="31" t="s">
        <v>872</v>
      </c>
      <c r="AN3" s="31" t="s">
        <v>872</v>
      </c>
      <c r="AO3" s="31" t="s">
        <v>872</v>
      </c>
      <c r="AP3" s="2" t="s">
        <v>1134</v>
      </c>
      <c r="AQ3" s="55"/>
      <c r="AR3" s="71"/>
      <c r="AS3" s="31"/>
      <c r="AT3" s="31"/>
      <c r="AU3" s="31"/>
      <c r="AV3" s="96"/>
      <c r="AW3" s="31"/>
      <c r="AX3" s="31"/>
      <c r="AY3" s="31"/>
      <c r="AZ3" s="100" t="s">
        <v>911</v>
      </c>
      <c r="BA3" s="100" t="s">
        <v>912</v>
      </c>
      <c r="BB3" s="100" t="s">
        <v>913</v>
      </c>
    </row>
    <row r="4" spans="1:54" ht="15" customHeight="1">
      <c r="A4" s="94" t="s">
        <v>13</v>
      </c>
      <c r="B4" s="95" t="s">
        <v>237</v>
      </c>
      <c r="C4" s="86" t="s">
        <v>111</v>
      </c>
      <c r="D4" s="38" t="s">
        <v>228</v>
      </c>
      <c r="E4" s="38" t="s">
        <v>323</v>
      </c>
      <c r="F4" s="89" t="s">
        <v>627</v>
      </c>
      <c r="G4" s="88" t="s">
        <v>637</v>
      </c>
      <c r="H4" s="7" t="s">
        <v>668</v>
      </c>
      <c r="I4" s="78">
        <v>43921</v>
      </c>
      <c r="W4" s="178"/>
      <c r="AL4" s="31" t="s">
        <v>872</v>
      </c>
      <c r="AM4" s="31" t="s">
        <v>872</v>
      </c>
      <c r="AN4" s="31" t="s">
        <v>872</v>
      </c>
      <c r="AO4" s="31" t="s">
        <v>872</v>
      </c>
      <c r="AQ4" s="55"/>
      <c r="AR4" s="71"/>
      <c r="AS4" s="31"/>
      <c r="AT4" s="31"/>
      <c r="AU4" s="31"/>
      <c r="AV4" s="96"/>
      <c r="AW4" s="31"/>
      <c r="AX4" s="31"/>
      <c r="AY4" s="31"/>
      <c r="AZ4" s="65" t="s">
        <v>914</v>
      </c>
      <c r="BA4" s="65" t="s">
        <v>899</v>
      </c>
      <c r="BB4" s="65" t="s">
        <v>925</v>
      </c>
    </row>
    <row r="5" spans="1:54" ht="15" customHeight="1">
      <c r="A5" s="94" t="s">
        <v>13</v>
      </c>
      <c r="B5" s="95" t="s">
        <v>235</v>
      </c>
      <c r="C5" s="86" t="s">
        <v>59</v>
      </c>
      <c r="D5" s="38" t="s">
        <v>228</v>
      </c>
      <c r="E5" s="38" t="s">
        <v>480</v>
      </c>
      <c r="F5" s="87" t="s">
        <v>636</v>
      </c>
      <c r="G5" s="88" t="s">
        <v>888</v>
      </c>
      <c r="H5" s="7" t="s">
        <v>668</v>
      </c>
      <c r="I5" s="78">
        <v>43921</v>
      </c>
      <c r="J5" s="87" t="s">
        <v>663</v>
      </c>
      <c r="K5" s="87" t="s">
        <v>663</v>
      </c>
      <c r="L5" s="87" t="s">
        <v>663</v>
      </c>
      <c r="M5" s="87" t="s">
        <v>663</v>
      </c>
      <c r="N5" s="87" t="s">
        <v>657</v>
      </c>
      <c r="O5" s="87" t="s">
        <v>663</v>
      </c>
      <c r="P5" s="87" t="s">
        <v>657</v>
      </c>
      <c r="Q5" s="87" t="s">
        <v>663</v>
      </c>
      <c r="R5" s="87" t="s">
        <v>663</v>
      </c>
      <c r="S5" s="87" t="s">
        <v>657</v>
      </c>
      <c r="T5" s="87" t="s">
        <v>663</v>
      </c>
      <c r="U5" s="87" t="s">
        <v>663</v>
      </c>
      <c r="V5" s="87" t="s">
        <v>663</v>
      </c>
      <c r="W5" s="179" t="s">
        <v>663</v>
      </c>
      <c r="X5" s="87"/>
      <c r="Y5" s="87"/>
      <c r="Z5" s="87"/>
      <c r="AA5" s="87"/>
      <c r="AB5" s="87"/>
      <c r="AC5" s="87"/>
      <c r="AD5" s="87"/>
      <c r="AE5" s="87"/>
      <c r="AF5" s="87"/>
      <c r="AG5" s="2" t="s">
        <v>952</v>
      </c>
      <c r="AH5" s="2" t="s">
        <v>942</v>
      </c>
      <c r="AI5" s="165">
        <v>11227</v>
      </c>
      <c r="AJ5" s="79">
        <v>43960</v>
      </c>
      <c r="AK5" t="s">
        <v>1162</v>
      </c>
      <c r="AL5" s="31" t="s">
        <v>871</v>
      </c>
      <c r="AM5" s="31" t="s">
        <v>871</v>
      </c>
      <c r="AN5" s="31" t="s">
        <v>872</v>
      </c>
      <c r="AO5" s="31" t="s">
        <v>872</v>
      </c>
      <c r="AP5" s="2" t="s">
        <v>1134</v>
      </c>
      <c r="AQ5" s="55"/>
      <c r="AR5" s="71"/>
      <c r="AS5" s="31"/>
      <c r="AT5" s="31"/>
      <c r="AU5" s="31"/>
      <c r="AV5" s="96"/>
      <c r="AW5" s="31"/>
      <c r="AX5" s="31"/>
      <c r="AY5" s="31"/>
      <c r="AZ5" s="65" t="s">
        <v>914</v>
      </c>
      <c r="BA5" s="51" t="s">
        <v>900</v>
      </c>
      <c r="BB5" s="52" t="s">
        <v>915</v>
      </c>
    </row>
    <row r="6" spans="1:54" ht="15" customHeight="1">
      <c r="A6" s="94" t="s">
        <v>13</v>
      </c>
      <c r="B6" s="95" t="s">
        <v>235</v>
      </c>
      <c r="C6" s="86" t="s">
        <v>54</v>
      </c>
      <c r="D6" s="38" t="s">
        <v>228</v>
      </c>
      <c r="E6" s="38" t="s">
        <v>475</v>
      </c>
      <c r="F6" s="87" t="s">
        <v>636</v>
      </c>
      <c r="G6" s="88" t="s">
        <v>887</v>
      </c>
      <c r="H6" s="7" t="s">
        <v>668</v>
      </c>
      <c r="I6" s="78">
        <v>43921</v>
      </c>
      <c r="AL6" s="31" t="s">
        <v>872</v>
      </c>
      <c r="AM6" s="31" t="s">
        <v>872</v>
      </c>
      <c r="AN6" s="31" t="s">
        <v>872</v>
      </c>
      <c r="AO6" s="31" t="s">
        <v>872</v>
      </c>
      <c r="AQ6" s="55"/>
      <c r="AR6" s="71"/>
      <c r="AS6" s="31"/>
      <c r="AT6" s="31"/>
      <c r="AU6" s="31"/>
      <c r="AV6" s="96"/>
      <c r="AW6" s="31"/>
      <c r="AX6" s="31"/>
      <c r="AY6" s="31"/>
      <c r="AZ6" s="65" t="s">
        <v>914</v>
      </c>
      <c r="BA6" s="52" t="s">
        <v>901</v>
      </c>
      <c r="BB6" s="52" t="s">
        <v>916</v>
      </c>
    </row>
    <row r="7" spans="1:54" ht="15" customHeight="1">
      <c r="A7" s="94" t="s">
        <v>13</v>
      </c>
      <c r="B7" s="95" t="s">
        <v>237</v>
      </c>
      <c r="C7" s="86" t="s">
        <v>101</v>
      </c>
      <c r="D7" s="38" t="s">
        <v>228</v>
      </c>
      <c r="E7" s="38" t="s">
        <v>518</v>
      </c>
      <c r="F7" s="87" t="s">
        <v>636</v>
      </c>
      <c r="G7" s="88" t="s">
        <v>887</v>
      </c>
      <c r="H7" s="7" t="s">
        <v>668</v>
      </c>
      <c r="I7" s="78">
        <v>43921</v>
      </c>
      <c r="J7" s="2" t="s">
        <v>661</v>
      </c>
      <c r="K7" s="2" t="s">
        <v>661</v>
      </c>
      <c r="L7" s="2" t="s">
        <v>661</v>
      </c>
      <c r="M7" s="2" t="s">
        <v>661</v>
      </c>
      <c r="N7" s="2" t="s">
        <v>661</v>
      </c>
      <c r="O7" s="2" t="s">
        <v>661</v>
      </c>
      <c r="P7" s="2" t="s">
        <v>661</v>
      </c>
      <c r="Q7" s="2" t="s">
        <v>661</v>
      </c>
      <c r="R7" s="2" t="s">
        <v>661</v>
      </c>
      <c r="S7" s="2" t="s">
        <v>661</v>
      </c>
      <c r="T7" s="2" t="s">
        <v>662</v>
      </c>
      <c r="U7" s="2" t="s">
        <v>661</v>
      </c>
      <c r="V7" s="2" t="s">
        <v>661</v>
      </c>
      <c r="AG7" s="2" t="s">
        <v>952</v>
      </c>
      <c r="AH7" s="2" t="s">
        <v>942</v>
      </c>
      <c r="AI7" s="31">
        <v>60</v>
      </c>
      <c r="AJ7" s="79">
        <v>43960</v>
      </c>
      <c r="AK7" s="13" t="s">
        <v>1136</v>
      </c>
      <c r="AL7" s="31" t="s">
        <v>871</v>
      </c>
      <c r="AM7" s="31" t="s">
        <v>872</v>
      </c>
      <c r="AN7" s="31" t="s">
        <v>872</v>
      </c>
      <c r="AO7" s="31" t="s">
        <v>872</v>
      </c>
      <c r="AP7" s="2" t="s">
        <v>1134</v>
      </c>
      <c r="AQ7" s="55"/>
      <c r="AR7" s="71"/>
      <c r="AS7" s="31"/>
      <c r="AT7" s="31"/>
      <c r="AU7" s="31"/>
      <c r="AV7" s="96"/>
      <c r="AW7" s="31"/>
      <c r="AX7" s="31"/>
      <c r="AY7" s="31"/>
      <c r="AZ7" s="65" t="s">
        <v>914</v>
      </c>
      <c r="BA7" s="52" t="s">
        <v>902</v>
      </c>
      <c r="BB7" s="52" t="s">
        <v>917</v>
      </c>
    </row>
    <row r="8" spans="1:54" ht="15" customHeight="1">
      <c r="A8" s="94" t="s">
        <v>13</v>
      </c>
      <c r="B8" s="95" t="s">
        <v>237</v>
      </c>
      <c r="C8" s="86" t="s">
        <v>102</v>
      </c>
      <c r="D8" s="38" t="s">
        <v>228</v>
      </c>
      <c r="E8" s="38" t="s">
        <v>519</v>
      </c>
      <c r="F8" s="87" t="s">
        <v>636</v>
      </c>
      <c r="G8" s="88" t="s">
        <v>887</v>
      </c>
      <c r="H8" s="7" t="s">
        <v>668</v>
      </c>
      <c r="I8" s="78">
        <v>43921</v>
      </c>
      <c r="J8" s="2" t="s">
        <v>662</v>
      </c>
      <c r="K8" s="2" t="s">
        <v>661</v>
      </c>
      <c r="L8" s="2" t="s">
        <v>662</v>
      </c>
      <c r="M8" s="2" t="s">
        <v>661</v>
      </c>
      <c r="N8" s="2" t="s">
        <v>662</v>
      </c>
      <c r="O8" s="2" t="s">
        <v>661</v>
      </c>
      <c r="P8" s="2" t="s">
        <v>662</v>
      </c>
      <c r="Q8" s="2" t="s">
        <v>662</v>
      </c>
      <c r="R8" s="2" t="s">
        <v>661</v>
      </c>
      <c r="S8" s="2" t="s">
        <v>661</v>
      </c>
      <c r="T8" s="2" t="s">
        <v>662</v>
      </c>
      <c r="U8" s="2" t="s">
        <v>662</v>
      </c>
      <c r="V8" s="2" t="s">
        <v>661</v>
      </c>
      <c r="AG8" s="2" t="s">
        <v>952</v>
      </c>
      <c r="AH8" s="2" t="s">
        <v>942</v>
      </c>
      <c r="AI8" s="31">
        <v>60</v>
      </c>
      <c r="AJ8" s="79">
        <v>43960</v>
      </c>
      <c r="AK8" s="13" t="s">
        <v>1136</v>
      </c>
      <c r="AL8" s="31" t="s">
        <v>871</v>
      </c>
      <c r="AM8" s="31" t="s">
        <v>872</v>
      </c>
      <c r="AN8" s="31" t="s">
        <v>872</v>
      </c>
      <c r="AO8" s="31" t="s">
        <v>872</v>
      </c>
      <c r="AP8" s="2" t="s">
        <v>1134</v>
      </c>
      <c r="AQ8" s="55"/>
      <c r="AR8" s="71"/>
      <c r="AS8" s="31"/>
      <c r="AT8" s="31"/>
      <c r="AU8" s="31"/>
      <c r="AV8" s="96"/>
      <c r="AW8" s="31"/>
      <c r="AX8" s="31"/>
      <c r="AY8" s="31"/>
      <c r="AZ8" s="65" t="s">
        <v>914</v>
      </c>
      <c r="BA8" s="52" t="s">
        <v>903</v>
      </c>
      <c r="BB8" s="52" t="s">
        <v>918</v>
      </c>
    </row>
    <row r="9" spans="1:54" ht="15" customHeight="1">
      <c r="A9" s="94" t="s">
        <v>13</v>
      </c>
      <c r="B9" s="95" t="s">
        <v>236</v>
      </c>
      <c r="C9" s="86" t="s">
        <v>85</v>
      </c>
      <c r="D9" s="38" t="s">
        <v>228</v>
      </c>
      <c r="E9" s="38" t="s">
        <v>502</v>
      </c>
      <c r="F9" s="89" t="s">
        <v>638</v>
      </c>
      <c r="G9" s="88" t="s">
        <v>889</v>
      </c>
      <c r="H9" s="7" t="s">
        <v>668</v>
      </c>
      <c r="I9" s="78">
        <v>43921</v>
      </c>
      <c r="O9" s="79"/>
      <c r="P9" s="79"/>
      <c r="Q9" s="79"/>
      <c r="R9" s="79"/>
      <c r="V9" s="79">
        <v>43591</v>
      </c>
      <c r="AL9" s="31" t="s">
        <v>872</v>
      </c>
      <c r="AM9" s="31" t="s">
        <v>872</v>
      </c>
      <c r="AN9" s="31" t="s">
        <v>872</v>
      </c>
      <c r="AO9" s="31" t="s">
        <v>872</v>
      </c>
      <c r="AQ9" s="55"/>
      <c r="AR9" s="71"/>
      <c r="AS9" s="31"/>
      <c r="AT9" s="31"/>
      <c r="AU9" s="31"/>
      <c r="AV9" s="96"/>
      <c r="AW9" s="31"/>
      <c r="AX9" s="31"/>
      <c r="AY9" s="31"/>
      <c r="AZ9" s="65" t="s">
        <v>914</v>
      </c>
      <c r="BA9" s="52" t="s">
        <v>904</v>
      </c>
      <c r="BB9" s="52" t="s">
        <v>919</v>
      </c>
    </row>
    <row r="10" spans="1:54" ht="15" customHeight="1">
      <c r="A10" s="94" t="s">
        <v>13</v>
      </c>
      <c r="B10" s="95" t="s">
        <v>236</v>
      </c>
      <c r="C10" s="86" t="s">
        <v>86</v>
      </c>
      <c r="D10" s="38" t="s">
        <v>228</v>
      </c>
      <c r="E10" s="38" t="s">
        <v>503</v>
      </c>
      <c r="F10" s="89" t="s">
        <v>638</v>
      </c>
      <c r="G10" s="88" t="s">
        <v>889</v>
      </c>
      <c r="H10" s="7" t="s">
        <v>668</v>
      </c>
      <c r="I10" s="78">
        <v>43921</v>
      </c>
      <c r="W10" s="79"/>
      <c r="AL10" s="31" t="s">
        <v>872</v>
      </c>
      <c r="AM10" s="31" t="s">
        <v>872</v>
      </c>
      <c r="AN10" s="31" t="s">
        <v>872</v>
      </c>
      <c r="AO10" s="31" t="s">
        <v>872</v>
      </c>
      <c r="AQ10" s="55"/>
      <c r="AR10" s="71"/>
      <c r="AS10" s="31"/>
      <c r="AT10" s="31"/>
      <c r="AU10" s="31"/>
      <c r="AV10" s="96"/>
      <c r="AW10" s="31"/>
      <c r="AX10" s="31"/>
      <c r="AY10" s="31"/>
      <c r="AZ10" s="65" t="s">
        <v>914</v>
      </c>
      <c r="BA10" s="52" t="s">
        <v>905</v>
      </c>
      <c r="BB10" s="52" t="s">
        <v>926</v>
      </c>
    </row>
    <row r="11" spans="1:54" ht="15" customHeight="1">
      <c r="A11" s="94" t="s">
        <v>13</v>
      </c>
      <c r="B11" s="95" t="s">
        <v>236</v>
      </c>
      <c r="C11" s="86" t="s">
        <v>87</v>
      </c>
      <c r="D11" s="38" t="s">
        <v>228</v>
      </c>
      <c r="E11" s="38" t="s">
        <v>504</v>
      </c>
      <c r="F11" s="89" t="s">
        <v>627</v>
      </c>
      <c r="G11" s="88" t="s">
        <v>628</v>
      </c>
      <c r="H11" s="7" t="s">
        <v>668</v>
      </c>
      <c r="I11" s="78">
        <v>43921</v>
      </c>
      <c r="AL11" s="31" t="s">
        <v>872</v>
      </c>
      <c r="AM11" s="31" t="s">
        <v>872</v>
      </c>
      <c r="AN11" s="31" t="s">
        <v>872</v>
      </c>
      <c r="AO11" s="31" t="s">
        <v>872</v>
      </c>
      <c r="AQ11" s="55"/>
      <c r="AR11" s="71"/>
      <c r="AS11" s="31"/>
      <c r="AT11" s="31"/>
      <c r="AU11" s="31"/>
      <c r="AV11" s="96"/>
      <c r="AW11" s="31"/>
      <c r="AX11" s="31"/>
      <c r="AY11" s="31"/>
      <c r="AZ11" s="52" t="s">
        <v>920</v>
      </c>
      <c r="BA11" s="52" t="s">
        <v>906</v>
      </c>
      <c r="BB11" s="52" t="s">
        <v>921</v>
      </c>
    </row>
    <row r="12" spans="1:54" ht="15" customHeight="1">
      <c r="A12" s="94" t="s">
        <v>13</v>
      </c>
      <c r="B12" s="95" t="s">
        <v>236</v>
      </c>
      <c r="C12" s="86" t="s">
        <v>88</v>
      </c>
      <c r="D12" s="38" t="s">
        <v>228</v>
      </c>
      <c r="E12" s="38" t="s">
        <v>301</v>
      </c>
      <c r="F12" s="89" t="s">
        <v>627</v>
      </c>
      <c r="G12" s="88" t="s">
        <v>890</v>
      </c>
      <c r="H12" s="7" t="s">
        <v>668</v>
      </c>
      <c r="I12" s="78">
        <v>43921</v>
      </c>
      <c r="J12" s="2">
        <v>3</v>
      </c>
      <c r="K12" s="2">
        <v>2</v>
      </c>
      <c r="L12" s="2">
        <v>1</v>
      </c>
      <c r="M12" s="2">
        <v>5</v>
      </c>
      <c r="O12" s="2">
        <v>9</v>
      </c>
      <c r="P12" s="2">
        <v>4</v>
      </c>
      <c r="Q12" s="2">
        <v>2</v>
      </c>
      <c r="R12" s="2">
        <v>3</v>
      </c>
      <c r="S12" s="2">
        <v>1</v>
      </c>
      <c r="U12" s="2">
        <v>5</v>
      </c>
      <c r="AG12" s="2" t="s">
        <v>952</v>
      </c>
      <c r="AH12" s="2" t="s">
        <v>942</v>
      </c>
      <c r="AI12" s="2" t="s">
        <v>943</v>
      </c>
      <c r="AJ12" s="79">
        <v>43960</v>
      </c>
      <c r="AK12" s="13" t="s">
        <v>1136</v>
      </c>
      <c r="AL12" s="31" t="s">
        <v>871</v>
      </c>
      <c r="AM12" s="31" t="s">
        <v>872</v>
      </c>
      <c r="AN12" s="31" t="s">
        <v>872</v>
      </c>
      <c r="AO12" s="31" t="s">
        <v>872</v>
      </c>
      <c r="AP12" s="2" t="s">
        <v>1134</v>
      </c>
      <c r="AQ12" s="55"/>
      <c r="AR12" s="71"/>
      <c r="AS12" s="31"/>
      <c r="AT12" s="31"/>
      <c r="AU12" s="31"/>
      <c r="AV12" s="96"/>
      <c r="AW12" s="31"/>
      <c r="AX12" s="31"/>
      <c r="AY12" s="31"/>
      <c r="AZ12" s="52" t="s">
        <v>920</v>
      </c>
      <c r="BA12" s="52" t="s">
        <v>907</v>
      </c>
      <c r="BB12" s="52" t="s">
        <v>922</v>
      </c>
    </row>
    <row r="13" spans="1:54" ht="15" customHeight="1">
      <c r="A13" s="94" t="s">
        <v>13</v>
      </c>
      <c r="B13" s="95" t="s">
        <v>236</v>
      </c>
      <c r="C13" s="86" t="s">
        <v>64</v>
      </c>
      <c r="D13" s="38" t="s">
        <v>228</v>
      </c>
      <c r="E13" s="38" t="s">
        <v>485</v>
      </c>
      <c r="F13" s="87" t="s">
        <v>636</v>
      </c>
      <c r="G13" s="88" t="s">
        <v>887</v>
      </c>
      <c r="H13" s="7" t="s">
        <v>668</v>
      </c>
      <c r="I13" s="78">
        <v>43921</v>
      </c>
      <c r="J13" s="2" t="s">
        <v>661</v>
      </c>
      <c r="K13" s="2" t="s">
        <v>661</v>
      </c>
      <c r="L13" s="2" t="s">
        <v>662</v>
      </c>
      <c r="M13" s="2" t="s">
        <v>661</v>
      </c>
      <c r="N13" s="2" t="s">
        <v>661</v>
      </c>
      <c r="O13" s="2" t="s">
        <v>661</v>
      </c>
      <c r="P13" s="2" t="s">
        <v>661</v>
      </c>
      <c r="Q13" s="2" t="s">
        <v>661</v>
      </c>
      <c r="R13" s="2" t="s">
        <v>661</v>
      </c>
      <c r="S13" s="2" t="s">
        <v>662</v>
      </c>
      <c r="T13" s="2" t="s">
        <v>662</v>
      </c>
      <c r="U13" s="2" t="s">
        <v>662</v>
      </c>
      <c r="V13" s="2" t="s">
        <v>662</v>
      </c>
      <c r="W13" s="2" t="s">
        <v>662</v>
      </c>
      <c r="AG13" s="2" t="s">
        <v>952</v>
      </c>
      <c r="AH13" s="2" t="s">
        <v>942</v>
      </c>
      <c r="AI13" s="2">
        <v>11</v>
      </c>
      <c r="AJ13" s="79">
        <v>43960</v>
      </c>
      <c r="AK13" s="13" t="s">
        <v>1136</v>
      </c>
      <c r="AL13" s="31" t="s">
        <v>871</v>
      </c>
      <c r="AM13" s="31" t="s">
        <v>872</v>
      </c>
      <c r="AN13" s="31" t="s">
        <v>872</v>
      </c>
      <c r="AO13" s="31" t="s">
        <v>872</v>
      </c>
      <c r="AP13" s="2" t="s">
        <v>1134</v>
      </c>
      <c r="AQ13" s="55"/>
      <c r="AR13" s="71"/>
      <c r="AS13" s="31"/>
      <c r="AT13" s="31"/>
      <c r="AU13" s="31"/>
      <c r="AV13" s="96"/>
      <c r="AW13" s="31"/>
      <c r="AX13" s="31"/>
      <c r="AY13" s="31"/>
      <c r="AZ13" s="52" t="s">
        <v>920</v>
      </c>
      <c r="BA13" s="52" t="s">
        <v>908</v>
      </c>
      <c r="BB13" s="52" t="s">
        <v>923</v>
      </c>
    </row>
    <row r="14" spans="1:54" ht="15" customHeight="1">
      <c r="A14" s="94" t="s">
        <v>13</v>
      </c>
      <c r="B14" s="95" t="s">
        <v>236</v>
      </c>
      <c r="C14" s="86" t="s">
        <v>65</v>
      </c>
      <c r="D14" s="38" t="s">
        <v>228</v>
      </c>
      <c r="E14" s="2" t="s">
        <v>486</v>
      </c>
      <c r="F14" s="87" t="s">
        <v>636</v>
      </c>
      <c r="G14" s="88" t="s">
        <v>887</v>
      </c>
      <c r="H14" s="7" t="s">
        <v>668</v>
      </c>
      <c r="I14" s="78">
        <v>43921</v>
      </c>
      <c r="J14" s="2" t="s">
        <v>661</v>
      </c>
      <c r="K14" s="2" t="s">
        <v>661</v>
      </c>
      <c r="L14" s="2" t="s">
        <v>661</v>
      </c>
      <c r="M14" s="2" t="s">
        <v>661</v>
      </c>
      <c r="N14" s="2" t="s">
        <v>661</v>
      </c>
      <c r="O14" s="2" t="s">
        <v>661</v>
      </c>
      <c r="P14" s="2" t="s">
        <v>661</v>
      </c>
      <c r="Q14" s="2" t="s">
        <v>661</v>
      </c>
      <c r="R14" s="2" t="s">
        <v>661</v>
      </c>
      <c r="S14" s="2" t="s">
        <v>662</v>
      </c>
      <c r="T14" s="2" t="s">
        <v>662</v>
      </c>
      <c r="U14" s="2" t="s">
        <v>662</v>
      </c>
      <c r="V14" s="2" t="s">
        <v>662</v>
      </c>
      <c r="W14" s="2" t="s">
        <v>662</v>
      </c>
      <c r="AG14" s="2" t="s">
        <v>952</v>
      </c>
      <c r="AH14" s="2" t="s">
        <v>942</v>
      </c>
      <c r="AI14" s="2">
        <v>11</v>
      </c>
      <c r="AJ14" s="79">
        <v>43960</v>
      </c>
      <c r="AK14" s="13" t="s">
        <v>1136</v>
      </c>
      <c r="AL14" s="31" t="s">
        <v>871</v>
      </c>
      <c r="AM14" s="31" t="s">
        <v>872</v>
      </c>
      <c r="AN14" s="31" t="s">
        <v>872</v>
      </c>
      <c r="AO14" s="31" t="s">
        <v>872</v>
      </c>
      <c r="AP14" s="2" t="s">
        <v>1134</v>
      </c>
      <c r="AQ14" s="55"/>
      <c r="AR14" s="71"/>
      <c r="AS14" s="31"/>
      <c r="AT14" s="31"/>
      <c r="AU14" s="31"/>
      <c r="AV14" s="96"/>
      <c r="AW14" s="31"/>
      <c r="AX14" s="31"/>
      <c r="AY14" s="31"/>
      <c r="AZ14" s="52" t="s">
        <v>920</v>
      </c>
      <c r="BA14" s="52" t="s">
        <v>909</v>
      </c>
      <c r="BB14" s="52" t="s">
        <v>924</v>
      </c>
    </row>
    <row r="15" spans="1:54" ht="15" customHeight="1">
      <c r="A15" s="94" t="s">
        <v>13</v>
      </c>
      <c r="B15" s="95" t="s">
        <v>236</v>
      </c>
      <c r="C15" s="86" t="s">
        <v>66</v>
      </c>
      <c r="D15" s="38" t="s">
        <v>228</v>
      </c>
      <c r="E15" s="38" t="s">
        <v>487</v>
      </c>
      <c r="F15" s="87" t="s">
        <v>636</v>
      </c>
      <c r="G15" s="88" t="s">
        <v>887</v>
      </c>
      <c r="H15" s="7" t="s">
        <v>668</v>
      </c>
      <c r="I15" s="78">
        <v>43921</v>
      </c>
      <c r="J15" s="2" t="s">
        <v>662</v>
      </c>
      <c r="K15" s="2" t="s">
        <v>662</v>
      </c>
      <c r="L15" s="2" t="s">
        <v>662</v>
      </c>
      <c r="M15" s="2" t="s">
        <v>662</v>
      </c>
      <c r="N15" s="2" t="s">
        <v>662</v>
      </c>
      <c r="O15" s="2" t="s">
        <v>662</v>
      </c>
      <c r="P15" s="2" t="s">
        <v>662</v>
      </c>
      <c r="Q15" s="2" t="s">
        <v>662</v>
      </c>
      <c r="R15" s="2" t="s">
        <v>662</v>
      </c>
      <c r="S15" s="2" t="s">
        <v>662</v>
      </c>
      <c r="T15" s="2" t="s">
        <v>662</v>
      </c>
      <c r="U15" s="2" t="s">
        <v>662</v>
      </c>
      <c r="V15" s="2" t="s">
        <v>662</v>
      </c>
      <c r="W15" s="2" t="s">
        <v>662</v>
      </c>
      <c r="AG15" s="2" t="s">
        <v>992</v>
      </c>
      <c r="AH15" s="2" t="s">
        <v>942</v>
      </c>
      <c r="AI15" s="2">
        <v>95</v>
      </c>
      <c r="AJ15" s="79">
        <v>43960</v>
      </c>
      <c r="AK15" s="13" t="s">
        <v>991</v>
      </c>
      <c r="AL15" s="31" t="s">
        <v>872</v>
      </c>
      <c r="AM15" s="31" t="s">
        <v>871</v>
      </c>
      <c r="AN15" s="31" t="s">
        <v>872</v>
      </c>
      <c r="AO15" s="31" t="s">
        <v>872</v>
      </c>
      <c r="AQ15" s="55"/>
      <c r="AR15" s="71"/>
      <c r="AS15" s="31"/>
      <c r="AT15" s="31"/>
      <c r="AU15" s="31"/>
      <c r="AV15" s="96"/>
      <c r="AW15" s="31"/>
      <c r="AX15" s="31"/>
      <c r="AY15" s="31"/>
      <c r="AZ15" s="31"/>
      <c r="BA15" s="31"/>
      <c r="BB15" s="31"/>
    </row>
    <row r="16" spans="1:54" ht="15" customHeight="1">
      <c r="A16" s="94" t="s">
        <v>13</v>
      </c>
      <c r="B16" s="95" t="s">
        <v>236</v>
      </c>
      <c r="C16" s="86" t="s">
        <v>67</v>
      </c>
      <c r="D16" s="38" t="s">
        <v>228</v>
      </c>
      <c r="E16" s="38" t="s">
        <v>488</v>
      </c>
      <c r="F16" s="87" t="s">
        <v>636</v>
      </c>
      <c r="G16" s="88" t="s">
        <v>887</v>
      </c>
      <c r="H16" s="7" t="s">
        <v>668</v>
      </c>
      <c r="I16" s="78">
        <v>43921</v>
      </c>
      <c r="J16" s="2" t="s">
        <v>662</v>
      </c>
      <c r="K16" s="2" t="s">
        <v>662</v>
      </c>
      <c r="L16" s="2" t="s">
        <v>662</v>
      </c>
      <c r="M16" s="2" t="s">
        <v>662</v>
      </c>
      <c r="N16" s="2" t="s">
        <v>662</v>
      </c>
      <c r="O16" s="2" t="s">
        <v>662</v>
      </c>
      <c r="P16" s="2" t="s">
        <v>662</v>
      </c>
      <c r="Q16" s="2" t="s">
        <v>662</v>
      </c>
      <c r="R16" s="2" t="s">
        <v>662</v>
      </c>
      <c r="S16" s="2" t="s">
        <v>661</v>
      </c>
      <c r="T16" s="2" t="s">
        <v>661</v>
      </c>
      <c r="U16" s="2" t="s">
        <v>661</v>
      </c>
      <c r="V16" s="2" t="s">
        <v>661</v>
      </c>
      <c r="W16" s="2" t="s">
        <v>661</v>
      </c>
      <c r="AG16" s="2" t="s">
        <v>952</v>
      </c>
      <c r="AH16" s="2" t="s">
        <v>942</v>
      </c>
      <c r="AI16" s="2">
        <v>11</v>
      </c>
      <c r="AJ16" s="79">
        <v>43960</v>
      </c>
      <c r="AK16" s="13" t="s">
        <v>1136</v>
      </c>
      <c r="AL16" s="31" t="s">
        <v>871</v>
      </c>
      <c r="AM16" s="31" t="s">
        <v>872</v>
      </c>
      <c r="AN16" s="31" t="s">
        <v>872</v>
      </c>
      <c r="AO16" s="31" t="s">
        <v>872</v>
      </c>
      <c r="AP16" s="2" t="s">
        <v>1134</v>
      </c>
      <c r="AQ16" s="55"/>
      <c r="AR16" s="71"/>
      <c r="AS16" s="31"/>
      <c r="AT16" s="31"/>
      <c r="AU16" s="31"/>
      <c r="AV16" s="96"/>
      <c r="AW16" s="31"/>
      <c r="AX16" s="31"/>
      <c r="AY16" s="31"/>
      <c r="AZ16" s="31"/>
      <c r="BA16" s="31"/>
      <c r="BB16" s="31"/>
    </row>
    <row r="17" spans="1:54" ht="15" customHeight="1">
      <c r="A17" s="94" t="s">
        <v>13</v>
      </c>
      <c r="B17" s="95" t="s">
        <v>236</v>
      </c>
      <c r="C17" s="86" t="s">
        <v>68</v>
      </c>
      <c r="D17" s="38" t="s">
        <v>228</v>
      </c>
      <c r="E17" s="38" t="s">
        <v>489</v>
      </c>
      <c r="F17" s="87" t="s">
        <v>636</v>
      </c>
      <c r="G17" s="88" t="s">
        <v>887</v>
      </c>
      <c r="H17" s="7" t="s">
        <v>668</v>
      </c>
      <c r="I17" s="78">
        <v>43921</v>
      </c>
      <c r="AL17" s="31" t="s">
        <v>872</v>
      </c>
      <c r="AM17" s="31" t="s">
        <v>872</v>
      </c>
      <c r="AN17" s="31" t="s">
        <v>872</v>
      </c>
      <c r="AO17" s="31" t="s">
        <v>872</v>
      </c>
      <c r="AQ17" s="55"/>
      <c r="AR17" s="71"/>
      <c r="AS17" s="31"/>
      <c r="AT17" s="31"/>
      <c r="AU17" s="31"/>
      <c r="AV17" s="96"/>
      <c r="AW17" s="31"/>
      <c r="AX17" s="31"/>
      <c r="AY17" s="31"/>
      <c r="AZ17" s="31"/>
      <c r="BA17" s="31"/>
      <c r="BB17" s="31"/>
    </row>
    <row r="18" spans="1:54" ht="15" customHeight="1">
      <c r="A18" s="94" t="s">
        <v>13</v>
      </c>
      <c r="B18" s="95" t="s">
        <v>236</v>
      </c>
      <c r="C18" s="86" t="s">
        <v>89</v>
      </c>
      <c r="D18" s="38" t="s">
        <v>228</v>
      </c>
      <c r="E18" s="38" t="s">
        <v>505</v>
      </c>
      <c r="F18" s="89" t="s">
        <v>627</v>
      </c>
      <c r="G18" s="88" t="s">
        <v>639</v>
      </c>
      <c r="H18" s="7" t="s">
        <v>668</v>
      </c>
      <c r="I18" s="78">
        <v>43921</v>
      </c>
      <c r="J18" s="177"/>
      <c r="K18" s="177"/>
      <c r="L18" s="177">
        <v>10</v>
      </c>
      <c r="M18" s="177">
        <v>1600</v>
      </c>
      <c r="N18" s="177"/>
      <c r="O18" s="177"/>
      <c r="P18" s="177">
        <v>2600</v>
      </c>
      <c r="Q18" s="177"/>
      <c r="R18" s="177"/>
      <c r="S18" s="174">
        <v>1066112</v>
      </c>
      <c r="T18" s="177"/>
      <c r="U18" s="175"/>
      <c r="V18" s="175">
        <v>230005</v>
      </c>
      <c r="W18" s="175">
        <v>4000</v>
      </c>
      <c r="X18" s="90"/>
      <c r="Y18" s="90"/>
      <c r="Z18" s="90"/>
      <c r="AA18" s="90"/>
      <c r="AB18" s="90"/>
      <c r="AC18" s="90"/>
      <c r="AD18" s="90"/>
      <c r="AE18" s="90"/>
      <c r="AF18" s="90"/>
      <c r="AG18" s="2" t="s">
        <v>952</v>
      </c>
      <c r="AH18" s="2" t="s">
        <v>942</v>
      </c>
      <c r="AI18" s="31">
        <v>106</v>
      </c>
      <c r="AJ18" s="79">
        <v>43960</v>
      </c>
      <c r="AK18" s="13" t="s">
        <v>1136</v>
      </c>
      <c r="AL18" s="31" t="s">
        <v>871</v>
      </c>
      <c r="AM18" s="31" t="s">
        <v>872</v>
      </c>
      <c r="AN18" s="31" t="s">
        <v>872</v>
      </c>
      <c r="AO18" s="31" t="s">
        <v>872</v>
      </c>
      <c r="AP18" s="2" t="s">
        <v>1134</v>
      </c>
      <c r="AQ18" s="55"/>
      <c r="AR18" s="71"/>
      <c r="AS18" s="31"/>
      <c r="AT18" s="31"/>
      <c r="AU18" s="31"/>
      <c r="AV18" s="96"/>
      <c r="AW18" s="31"/>
      <c r="AX18" s="31"/>
      <c r="AY18" s="31"/>
      <c r="AZ18" s="31"/>
      <c r="BA18" s="31"/>
      <c r="BB18" s="31"/>
    </row>
    <row r="19" spans="1:54" ht="15" customHeight="1">
      <c r="A19" s="94" t="s">
        <v>13</v>
      </c>
      <c r="B19" s="95" t="s">
        <v>236</v>
      </c>
      <c r="C19" s="86" t="s">
        <v>91</v>
      </c>
      <c r="D19" s="38" t="s">
        <v>228</v>
      </c>
      <c r="E19" s="38" t="s">
        <v>507</v>
      </c>
      <c r="F19" s="89" t="s">
        <v>630</v>
      </c>
      <c r="G19" s="88" t="s">
        <v>632</v>
      </c>
      <c r="H19" s="7" t="s">
        <v>668</v>
      </c>
      <c r="I19" s="78">
        <v>43921</v>
      </c>
      <c r="J19" s="193"/>
      <c r="K19" s="193"/>
      <c r="L19" s="196">
        <f>10/6472765203*100</f>
        <v>1.5449347668852866E-7</v>
      </c>
      <c r="M19" s="193">
        <f>1600/6472765203*100</f>
        <v>2.4718956270164585E-5</v>
      </c>
      <c r="N19" s="194"/>
      <c r="O19" s="194"/>
      <c r="P19" s="194">
        <f>2600/6472765203*100</f>
        <v>4.0168303939017454E-5</v>
      </c>
      <c r="Q19" s="194"/>
      <c r="R19" s="194"/>
      <c r="S19" s="195">
        <f>1066112/6472765203*100</f>
        <v>1.6470734941936068E-2</v>
      </c>
      <c r="T19" s="194"/>
      <c r="U19" s="195"/>
      <c r="V19" s="195">
        <f>230005/6472765203*100</f>
        <v>3.5534272105745036E-3</v>
      </c>
      <c r="W19" s="195">
        <f>4000/6472765203*100</f>
        <v>6.179739067541146E-5</v>
      </c>
      <c r="X19" s="159"/>
      <c r="Y19" s="159"/>
      <c r="Z19" s="159"/>
      <c r="AA19" s="159"/>
      <c r="AB19" s="159"/>
      <c r="AC19" s="159"/>
      <c r="AD19" s="159"/>
      <c r="AE19" s="159"/>
      <c r="AF19" s="159"/>
      <c r="AG19" s="2" t="s">
        <v>952</v>
      </c>
      <c r="AH19" s="2" t="s">
        <v>942</v>
      </c>
      <c r="AI19" s="31" t="s">
        <v>1149</v>
      </c>
      <c r="AJ19" s="79">
        <v>43960</v>
      </c>
      <c r="AK19" t="s">
        <v>1112</v>
      </c>
      <c r="AL19" s="31" t="s">
        <v>871</v>
      </c>
      <c r="AM19" s="31" t="s">
        <v>872</v>
      </c>
      <c r="AN19" s="31" t="s">
        <v>872</v>
      </c>
      <c r="AO19" s="31" t="s">
        <v>872</v>
      </c>
      <c r="AP19" s="2" t="s">
        <v>1134</v>
      </c>
      <c r="AQ19" s="120"/>
      <c r="AR19" s="71" t="s">
        <v>871</v>
      </c>
      <c r="AS19" s="31" t="s">
        <v>901</v>
      </c>
      <c r="AT19" s="31" t="s">
        <v>1032</v>
      </c>
      <c r="AU19" s="31"/>
      <c r="AV19" s="96"/>
      <c r="AW19" s="31"/>
      <c r="AX19" s="31"/>
      <c r="AY19" s="31"/>
      <c r="AZ19" s="31"/>
      <c r="BA19" s="31"/>
      <c r="BB19" s="31"/>
    </row>
    <row r="20" spans="1:54" ht="15" customHeight="1">
      <c r="A20" s="94" t="s">
        <v>13</v>
      </c>
      <c r="B20" s="95" t="s">
        <v>237</v>
      </c>
      <c r="C20" s="86" t="s">
        <v>112</v>
      </c>
      <c r="D20" s="38" t="s">
        <v>228</v>
      </c>
      <c r="E20" s="38" t="s">
        <v>530</v>
      </c>
      <c r="F20" s="89" t="s">
        <v>627</v>
      </c>
      <c r="G20" s="88" t="s">
        <v>634</v>
      </c>
      <c r="H20" s="7" t="s">
        <v>668</v>
      </c>
      <c r="I20" s="78">
        <v>43921</v>
      </c>
      <c r="J20" s="2">
        <v>8</v>
      </c>
      <c r="K20" s="2">
        <v>7</v>
      </c>
      <c r="L20" s="2">
        <v>3</v>
      </c>
      <c r="M20" s="2">
        <v>8</v>
      </c>
      <c r="N20" s="2">
        <v>8</v>
      </c>
      <c r="O20" s="2">
        <v>8</v>
      </c>
      <c r="P20" s="2">
        <v>8</v>
      </c>
      <c r="Q20" s="2">
        <v>8</v>
      </c>
      <c r="R20" s="2">
        <v>8</v>
      </c>
      <c r="S20" s="2">
        <v>8</v>
      </c>
      <c r="U20" s="2">
        <v>8</v>
      </c>
      <c r="V20" s="2">
        <v>8</v>
      </c>
      <c r="W20" s="186">
        <v>1</v>
      </c>
      <c r="AG20" s="2" t="s">
        <v>952</v>
      </c>
      <c r="AH20" s="2" t="s">
        <v>942</v>
      </c>
      <c r="AI20" s="2" t="s">
        <v>943</v>
      </c>
      <c r="AJ20" s="79">
        <v>43960</v>
      </c>
      <c r="AK20" s="13" t="s">
        <v>1136</v>
      </c>
      <c r="AL20" s="31" t="s">
        <v>871</v>
      </c>
      <c r="AM20" s="31" t="s">
        <v>872</v>
      </c>
      <c r="AN20" s="31" t="s">
        <v>872</v>
      </c>
      <c r="AO20" s="31" t="s">
        <v>872</v>
      </c>
      <c r="AP20" s="2" t="s">
        <v>1134</v>
      </c>
      <c r="AQ20" s="55"/>
      <c r="AR20" s="71"/>
      <c r="AS20" s="31"/>
      <c r="AT20" s="31"/>
      <c r="AU20" s="31"/>
      <c r="AV20" s="96"/>
      <c r="AW20" s="31"/>
      <c r="AX20" s="31"/>
      <c r="AY20" s="31"/>
      <c r="AZ20" s="31"/>
      <c r="BA20" s="31"/>
      <c r="BB20" s="31"/>
    </row>
    <row r="21" spans="1:54" ht="15" customHeight="1">
      <c r="A21" s="94" t="s">
        <v>13</v>
      </c>
      <c r="B21" s="95" t="s">
        <v>233</v>
      </c>
      <c r="C21" s="86" t="s">
        <v>28</v>
      </c>
      <c r="D21" s="38" t="s">
        <v>228</v>
      </c>
      <c r="E21" s="38" t="s">
        <v>451</v>
      </c>
      <c r="F21" s="87" t="s">
        <v>636</v>
      </c>
      <c r="G21" s="88" t="s">
        <v>887</v>
      </c>
      <c r="H21" s="7" t="s">
        <v>668</v>
      </c>
      <c r="I21" s="78">
        <v>43921</v>
      </c>
      <c r="J21" s="2" t="s">
        <v>662</v>
      </c>
      <c r="K21" s="2" t="s">
        <v>662</v>
      </c>
      <c r="L21" s="2" t="s">
        <v>662</v>
      </c>
      <c r="M21" s="2" t="s">
        <v>661</v>
      </c>
      <c r="N21" s="2" t="s">
        <v>662</v>
      </c>
      <c r="O21" s="2" t="s">
        <v>661</v>
      </c>
      <c r="P21" s="2" t="s">
        <v>662</v>
      </c>
      <c r="Q21" s="2" t="s">
        <v>662</v>
      </c>
      <c r="R21" s="2" t="s">
        <v>661</v>
      </c>
      <c r="S21" s="2" t="s">
        <v>662</v>
      </c>
      <c r="T21" s="2" t="s">
        <v>662</v>
      </c>
      <c r="U21" s="2" t="s">
        <v>662</v>
      </c>
      <c r="V21" s="2" t="s">
        <v>662</v>
      </c>
      <c r="AG21" s="2" t="s">
        <v>952</v>
      </c>
      <c r="AH21" s="2" t="s">
        <v>942</v>
      </c>
      <c r="AI21" s="2">
        <v>11</v>
      </c>
      <c r="AJ21" s="79">
        <v>43960</v>
      </c>
      <c r="AK21" s="13" t="s">
        <v>1136</v>
      </c>
      <c r="AL21" s="31" t="s">
        <v>871</v>
      </c>
      <c r="AM21" s="31" t="s">
        <v>872</v>
      </c>
      <c r="AN21" s="31" t="s">
        <v>872</v>
      </c>
      <c r="AO21" s="31" t="s">
        <v>872</v>
      </c>
      <c r="AP21" s="2" t="s">
        <v>1134</v>
      </c>
      <c r="AQ21" s="55"/>
      <c r="AR21" s="71"/>
      <c r="AS21" s="31"/>
      <c r="AT21" s="31"/>
      <c r="AU21" s="31"/>
      <c r="AV21" s="96"/>
      <c r="AW21" s="31"/>
      <c r="AX21" s="31"/>
      <c r="AY21" s="31"/>
      <c r="AZ21" s="31"/>
      <c r="BA21" s="31"/>
      <c r="BB21" s="31"/>
    </row>
    <row r="22" spans="1:54" ht="15" customHeight="1">
      <c r="A22" s="94" t="s">
        <v>13</v>
      </c>
      <c r="B22" s="95" t="s">
        <v>238</v>
      </c>
      <c r="C22" s="86" t="s">
        <v>125</v>
      </c>
      <c r="D22" s="38" t="s">
        <v>228</v>
      </c>
      <c r="E22" s="38" t="s">
        <v>542</v>
      </c>
      <c r="F22" s="87" t="s">
        <v>636</v>
      </c>
      <c r="G22" s="88" t="s">
        <v>887</v>
      </c>
      <c r="H22" s="7" t="s">
        <v>668</v>
      </c>
      <c r="I22" s="78">
        <v>43921</v>
      </c>
      <c r="J22" s="2" t="s">
        <v>661</v>
      </c>
      <c r="K22" s="2" t="s">
        <v>662</v>
      </c>
      <c r="L22" s="2" t="s">
        <v>662</v>
      </c>
      <c r="M22" s="2" t="s">
        <v>662</v>
      </c>
      <c r="N22" s="2" t="s">
        <v>661</v>
      </c>
      <c r="O22" s="2" t="s">
        <v>662</v>
      </c>
      <c r="P22" s="2" t="s">
        <v>661</v>
      </c>
      <c r="Q22" s="2" t="s">
        <v>661</v>
      </c>
      <c r="R22" s="2" t="s">
        <v>662</v>
      </c>
      <c r="S22" s="2" t="s">
        <v>662</v>
      </c>
      <c r="T22" s="2" t="s">
        <v>662</v>
      </c>
      <c r="U22" s="2" t="s">
        <v>662</v>
      </c>
      <c r="V22" s="2" t="s">
        <v>662</v>
      </c>
      <c r="AG22" s="2" t="s">
        <v>952</v>
      </c>
      <c r="AH22" s="2" t="s">
        <v>942</v>
      </c>
      <c r="AI22" s="2">
        <v>11</v>
      </c>
      <c r="AJ22" s="79">
        <v>43960</v>
      </c>
      <c r="AK22" s="13" t="s">
        <v>1136</v>
      </c>
      <c r="AL22" s="31" t="s">
        <v>871</v>
      </c>
      <c r="AM22" s="31" t="s">
        <v>872</v>
      </c>
      <c r="AN22" s="31" t="s">
        <v>872</v>
      </c>
      <c r="AO22" s="31" t="s">
        <v>872</v>
      </c>
      <c r="AP22" s="2" t="s">
        <v>1134</v>
      </c>
      <c r="AQ22" s="55"/>
      <c r="AR22" s="71"/>
      <c r="AS22" s="31"/>
      <c r="AT22" s="31"/>
      <c r="AU22" s="31"/>
      <c r="AV22" s="96"/>
      <c r="AW22" s="31"/>
      <c r="AX22" s="31"/>
      <c r="AY22" s="31"/>
      <c r="AZ22" s="31"/>
      <c r="BA22" s="31"/>
      <c r="BB22" s="31"/>
    </row>
    <row r="23" spans="1:54" ht="15" customHeight="1">
      <c r="A23" s="94" t="s">
        <v>13</v>
      </c>
      <c r="B23" s="95" t="s">
        <v>238</v>
      </c>
      <c r="C23" s="86" t="s">
        <v>126</v>
      </c>
      <c r="D23" s="38" t="s">
        <v>228</v>
      </c>
      <c r="E23" s="38" t="s">
        <v>543</v>
      </c>
      <c r="F23" s="87" t="s">
        <v>636</v>
      </c>
      <c r="G23" s="88" t="s">
        <v>887</v>
      </c>
      <c r="H23" s="7" t="s">
        <v>668</v>
      </c>
      <c r="I23" s="78">
        <v>43921</v>
      </c>
      <c r="J23" s="2" t="s">
        <v>661</v>
      </c>
      <c r="K23" s="2" t="s">
        <v>662</v>
      </c>
      <c r="L23" s="2" t="s">
        <v>662</v>
      </c>
      <c r="M23" s="2" t="s">
        <v>662</v>
      </c>
      <c r="N23" s="2" t="s">
        <v>661</v>
      </c>
      <c r="O23" s="2" t="s">
        <v>662</v>
      </c>
      <c r="P23" s="2" t="s">
        <v>661</v>
      </c>
      <c r="Q23" s="2" t="s">
        <v>661</v>
      </c>
      <c r="R23" s="2" t="s">
        <v>662</v>
      </c>
      <c r="S23" s="2" t="s">
        <v>662</v>
      </c>
      <c r="T23" s="2" t="s">
        <v>662</v>
      </c>
      <c r="U23" s="2" t="s">
        <v>662</v>
      </c>
      <c r="V23" s="2" t="s">
        <v>662</v>
      </c>
      <c r="AG23" s="2" t="s">
        <v>952</v>
      </c>
      <c r="AH23" s="2" t="s">
        <v>942</v>
      </c>
      <c r="AI23" s="2">
        <v>11</v>
      </c>
      <c r="AJ23" s="79">
        <v>43960</v>
      </c>
      <c r="AK23" s="13" t="s">
        <v>1136</v>
      </c>
      <c r="AL23" s="31" t="s">
        <v>871</v>
      </c>
      <c r="AM23" s="31" t="s">
        <v>872</v>
      </c>
      <c r="AN23" s="31" t="s">
        <v>872</v>
      </c>
      <c r="AO23" s="31" t="s">
        <v>872</v>
      </c>
      <c r="AP23" s="2" t="s">
        <v>1134</v>
      </c>
      <c r="AQ23" s="55"/>
      <c r="AR23" s="71"/>
      <c r="AS23" s="31"/>
      <c r="AT23" s="31"/>
      <c r="AU23" s="31"/>
      <c r="AV23" s="96"/>
      <c r="AW23" s="31"/>
      <c r="AX23" s="31"/>
      <c r="AY23" s="31"/>
      <c r="AZ23" s="31"/>
      <c r="BA23" s="31"/>
      <c r="BB23" s="31"/>
    </row>
    <row r="24" spans="1:54" ht="15" customHeight="1">
      <c r="A24" s="94" t="s">
        <v>13</v>
      </c>
      <c r="B24" s="37" t="s">
        <v>1174</v>
      </c>
      <c r="C24" s="62" t="s">
        <v>1175</v>
      </c>
      <c r="D24" s="38" t="s">
        <v>228</v>
      </c>
      <c r="E24" s="38" t="s">
        <v>520</v>
      </c>
      <c r="F24" s="87" t="s">
        <v>636</v>
      </c>
      <c r="G24" s="88" t="s">
        <v>887</v>
      </c>
      <c r="H24" s="7" t="s">
        <v>668</v>
      </c>
      <c r="I24" s="78">
        <v>43921</v>
      </c>
      <c r="J24" s="2" t="s">
        <v>661</v>
      </c>
      <c r="K24" s="2" t="s">
        <v>662</v>
      </c>
      <c r="L24" s="2" t="s">
        <v>662</v>
      </c>
      <c r="M24" s="2" t="s">
        <v>662</v>
      </c>
      <c r="N24" s="2" t="s">
        <v>661</v>
      </c>
      <c r="O24" s="2" t="s">
        <v>662</v>
      </c>
      <c r="P24" s="2" t="s">
        <v>661</v>
      </c>
      <c r="Q24" s="2" t="s">
        <v>661</v>
      </c>
      <c r="R24" s="2" t="s">
        <v>662</v>
      </c>
      <c r="S24" s="2" t="s">
        <v>662</v>
      </c>
      <c r="T24" s="2" t="s">
        <v>662</v>
      </c>
      <c r="U24" s="2" t="s">
        <v>662</v>
      </c>
      <c r="V24" s="2" t="s">
        <v>662</v>
      </c>
      <c r="AG24" s="2" t="s">
        <v>952</v>
      </c>
      <c r="AH24" s="2" t="s">
        <v>942</v>
      </c>
      <c r="AI24" s="2">
        <v>11</v>
      </c>
      <c r="AJ24" s="79">
        <v>43960</v>
      </c>
      <c r="AK24" s="13" t="s">
        <v>1136</v>
      </c>
      <c r="AL24" s="31" t="s">
        <v>871</v>
      </c>
      <c r="AM24" s="31" t="s">
        <v>872</v>
      </c>
      <c r="AN24" s="31" t="s">
        <v>872</v>
      </c>
      <c r="AO24" s="31" t="s">
        <v>872</v>
      </c>
      <c r="AP24" s="2" t="s">
        <v>1134</v>
      </c>
      <c r="AQ24" s="55"/>
      <c r="AR24" s="71"/>
      <c r="AS24" s="31"/>
      <c r="AT24" s="31"/>
      <c r="AU24" s="31"/>
      <c r="AV24" s="96"/>
      <c r="AW24" s="31"/>
      <c r="AX24" s="31"/>
      <c r="AY24" s="31"/>
      <c r="AZ24" s="31"/>
      <c r="BA24" s="31"/>
      <c r="BB24" s="31"/>
    </row>
    <row r="25" spans="1:54" ht="15" customHeight="1">
      <c r="A25" s="94" t="s">
        <v>13</v>
      </c>
      <c r="B25" s="37" t="s">
        <v>1174</v>
      </c>
      <c r="C25" s="200" t="s">
        <v>1176</v>
      </c>
      <c r="D25" s="38" t="s">
        <v>228</v>
      </c>
      <c r="E25" s="38" t="s">
        <v>521</v>
      </c>
      <c r="F25" s="87" t="s">
        <v>636</v>
      </c>
      <c r="G25" s="88" t="s">
        <v>887</v>
      </c>
      <c r="H25" s="7" t="s">
        <v>668</v>
      </c>
      <c r="I25" s="78">
        <v>43921</v>
      </c>
      <c r="J25" s="2" t="s">
        <v>662</v>
      </c>
      <c r="K25" s="2" t="s">
        <v>662</v>
      </c>
      <c r="L25" s="2" t="s">
        <v>662</v>
      </c>
      <c r="M25" s="2" t="s">
        <v>662</v>
      </c>
      <c r="N25" s="2" t="s">
        <v>662</v>
      </c>
      <c r="O25" s="2" t="s">
        <v>661</v>
      </c>
      <c r="P25" s="2" t="s">
        <v>661</v>
      </c>
      <c r="Q25" s="2" t="s">
        <v>662</v>
      </c>
      <c r="R25" s="2" t="s">
        <v>661</v>
      </c>
      <c r="S25" s="2" t="s">
        <v>662</v>
      </c>
      <c r="T25" s="2" t="s">
        <v>662</v>
      </c>
      <c r="U25" s="2" t="s">
        <v>661</v>
      </c>
      <c r="V25" s="2" t="s">
        <v>662</v>
      </c>
      <c r="AG25" s="2" t="s">
        <v>952</v>
      </c>
      <c r="AH25" s="2" t="s">
        <v>942</v>
      </c>
      <c r="AI25" s="2">
        <v>11</v>
      </c>
      <c r="AJ25" s="79">
        <v>43960</v>
      </c>
      <c r="AK25" s="13" t="s">
        <v>1136</v>
      </c>
      <c r="AL25" s="31" t="s">
        <v>871</v>
      </c>
      <c r="AM25" s="31" t="s">
        <v>872</v>
      </c>
      <c r="AN25" s="31" t="s">
        <v>872</v>
      </c>
      <c r="AO25" s="31" t="s">
        <v>872</v>
      </c>
      <c r="AP25" s="2" t="s">
        <v>1134</v>
      </c>
      <c r="AQ25" s="55"/>
      <c r="AR25" s="71"/>
      <c r="AS25" s="31"/>
      <c r="AT25" s="31"/>
      <c r="AU25" s="31"/>
      <c r="AV25" s="96"/>
      <c r="AW25" s="31"/>
      <c r="AX25" s="31"/>
      <c r="AY25" s="31"/>
      <c r="AZ25" s="31"/>
      <c r="BA25" s="31"/>
      <c r="BB25" s="31"/>
    </row>
    <row r="26" spans="1:54" ht="15" customHeight="1">
      <c r="A26" s="94" t="s">
        <v>13</v>
      </c>
      <c r="B26" s="37" t="s">
        <v>233</v>
      </c>
      <c r="C26" s="201" t="s">
        <v>1177</v>
      </c>
      <c r="D26" s="38" t="s">
        <v>228</v>
      </c>
      <c r="E26" s="38" t="s">
        <v>522</v>
      </c>
      <c r="F26" s="87" t="s">
        <v>636</v>
      </c>
      <c r="G26" s="88" t="s">
        <v>887</v>
      </c>
      <c r="H26" s="7" t="s">
        <v>668</v>
      </c>
      <c r="I26" s="78">
        <v>43921</v>
      </c>
      <c r="J26" s="2" t="s">
        <v>661</v>
      </c>
      <c r="K26" s="2" t="s">
        <v>662</v>
      </c>
      <c r="L26" s="2" t="s">
        <v>662</v>
      </c>
      <c r="M26" s="2" t="s">
        <v>661</v>
      </c>
      <c r="N26" s="2" t="s">
        <v>662</v>
      </c>
      <c r="O26" s="2" t="s">
        <v>662</v>
      </c>
      <c r="P26" s="2" t="s">
        <v>662</v>
      </c>
      <c r="Q26" s="2" t="s">
        <v>662</v>
      </c>
      <c r="R26" s="2" t="s">
        <v>662</v>
      </c>
      <c r="S26" s="2" t="s">
        <v>662</v>
      </c>
      <c r="T26" s="2" t="s">
        <v>662</v>
      </c>
      <c r="U26" s="2" t="s">
        <v>662</v>
      </c>
      <c r="V26" s="2" t="s">
        <v>662</v>
      </c>
      <c r="AG26" s="2" t="s">
        <v>952</v>
      </c>
      <c r="AH26" s="2" t="s">
        <v>942</v>
      </c>
      <c r="AI26" s="2">
        <v>11</v>
      </c>
      <c r="AJ26" s="79">
        <v>43960</v>
      </c>
      <c r="AK26" s="13" t="s">
        <v>1136</v>
      </c>
      <c r="AL26" s="31" t="s">
        <v>871</v>
      </c>
      <c r="AM26" s="31" t="s">
        <v>872</v>
      </c>
      <c r="AN26" s="31" t="s">
        <v>872</v>
      </c>
      <c r="AO26" s="31" t="s">
        <v>872</v>
      </c>
      <c r="AP26" s="2" t="s">
        <v>1134</v>
      </c>
      <c r="AQ26" s="55"/>
      <c r="AR26" s="71"/>
      <c r="AS26" s="31"/>
      <c r="AT26" s="31"/>
      <c r="AU26" s="31"/>
      <c r="AV26" s="96"/>
      <c r="AW26" s="31"/>
      <c r="AX26" s="31"/>
      <c r="AY26" s="31"/>
      <c r="AZ26" s="31"/>
      <c r="BA26" s="31"/>
      <c r="BB26" s="31"/>
    </row>
    <row r="27" spans="1:54" ht="15" customHeight="1">
      <c r="A27" s="94" t="s">
        <v>13</v>
      </c>
      <c r="B27" s="95" t="s">
        <v>234</v>
      </c>
      <c r="C27" s="86" t="s">
        <v>45</v>
      </c>
      <c r="D27" s="38" t="s">
        <v>228</v>
      </c>
      <c r="E27" s="38" t="s">
        <v>468</v>
      </c>
      <c r="F27" s="89" t="s">
        <v>627</v>
      </c>
      <c r="G27" s="88" t="s">
        <v>891</v>
      </c>
      <c r="H27" s="7" t="s">
        <v>668</v>
      </c>
      <c r="I27" s="78">
        <v>43921</v>
      </c>
      <c r="J27" s="90">
        <v>1600000</v>
      </c>
      <c r="K27" s="90">
        <v>2600000</v>
      </c>
      <c r="L27" s="90"/>
      <c r="M27" s="90">
        <v>2650000</v>
      </c>
      <c r="N27" s="90">
        <v>1550000</v>
      </c>
      <c r="O27" s="90">
        <v>3000000</v>
      </c>
      <c r="P27" s="90">
        <v>1300000</v>
      </c>
      <c r="Q27" s="90">
        <v>2350000</v>
      </c>
      <c r="R27" s="90">
        <v>2450000</v>
      </c>
      <c r="S27" s="90">
        <v>24467040</v>
      </c>
      <c r="U27" s="90">
        <v>24467040</v>
      </c>
      <c r="V27" s="90">
        <v>28572000</v>
      </c>
      <c r="W27" s="80">
        <v>2433550</v>
      </c>
      <c r="X27" s="90"/>
      <c r="Y27" s="90"/>
      <c r="Z27" s="90"/>
      <c r="AA27" s="90"/>
      <c r="AB27" s="90"/>
      <c r="AC27" s="90"/>
      <c r="AD27" s="90"/>
      <c r="AE27" s="90"/>
      <c r="AF27" s="90"/>
      <c r="AG27" s="2" t="s">
        <v>952</v>
      </c>
      <c r="AH27" s="2" t="s">
        <v>942</v>
      </c>
      <c r="AI27" s="2" t="s">
        <v>950</v>
      </c>
      <c r="AJ27" s="79">
        <v>43960</v>
      </c>
      <c r="AK27" s="13" t="s">
        <v>1136</v>
      </c>
      <c r="AL27" s="31" t="s">
        <v>871</v>
      </c>
      <c r="AM27" s="31" t="s">
        <v>872</v>
      </c>
      <c r="AN27" s="31" t="s">
        <v>872</v>
      </c>
      <c r="AO27" s="31" t="s">
        <v>872</v>
      </c>
      <c r="AP27" s="2" t="s">
        <v>1134</v>
      </c>
      <c r="AQ27" s="55"/>
      <c r="AR27" s="71"/>
      <c r="AS27" s="31"/>
      <c r="AV27" s="96"/>
    </row>
    <row r="28" spans="1:54" ht="15" customHeight="1">
      <c r="A28" s="94" t="s">
        <v>13</v>
      </c>
      <c r="B28" s="95" t="s">
        <v>234</v>
      </c>
      <c r="C28" s="86" t="s">
        <v>46</v>
      </c>
      <c r="D28" s="38" t="s">
        <v>228</v>
      </c>
      <c r="E28" s="38" t="s">
        <v>469</v>
      </c>
      <c r="F28" s="89" t="s">
        <v>627</v>
      </c>
      <c r="G28" s="88" t="s">
        <v>891</v>
      </c>
      <c r="H28" s="7" t="s">
        <v>668</v>
      </c>
      <c r="I28" s="78">
        <v>43921</v>
      </c>
      <c r="J28" s="89"/>
      <c r="K28" s="90">
        <v>430137</v>
      </c>
      <c r="L28" s="89"/>
      <c r="M28" s="89">
        <v>0</v>
      </c>
      <c r="N28" s="90">
        <v>1000000</v>
      </c>
      <c r="O28" s="90">
        <v>915068</v>
      </c>
      <c r="P28" s="90">
        <v>210959</v>
      </c>
      <c r="Q28" s="90">
        <v>210959</v>
      </c>
      <c r="R28" s="90">
        <v>1000000</v>
      </c>
      <c r="S28" s="80">
        <v>15942029</v>
      </c>
      <c r="T28" s="89"/>
      <c r="U28" s="80">
        <v>14617507</v>
      </c>
      <c r="V28" s="90">
        <v>0</v>
      </c>
      <c r="W28" s="80">
        <v>14617507</v>
      </c>
      <c r="X28" s="90"/>
      <c r="Y28" s="90"/>
      <c r="Z28" s="90"/>
      <c r="AA28" s="90"/>
      <c r="AB28" s="90"/>
      <c r="AC28" s="90"/>
      <c r="AD28" s="90"/>
      <c r="AE28" s="90"/>
      <c r="AF28" s="90"/>
      <c r="AG28" s="2" t="s">
        <v>952</v>
      </c>
      <c r="AH28" s="2" t="s">
        <v>942</v>
      </c>
      <c r="AI28" s="2" t="s">
        <v>950</v>
      </c>
      <c r="AJ28" s="79">
        <v>43960</v>
      </c>
      <c r="AK28" s="13" t="s">
        <v>1136</v>
      </c>
      <c r="AL28" s="31" t="s">
        <v>871</v>
      </c>
      <c r="AM28" s="31" t="s">
        <v>872</v>
      </c>
      <c r="AN28" s="31" t="s">
        <v>872</v>
      </c>
      <c r="AO28" s="31" t="s">
        <v>872</v>
      </c>
      <c r="AP28" s="2" t="s">
        <v>1134</v>
      </c>
      <c r="AQ28" s="55"/>
      <c r="AR28" s="71"/>
      <c r="AS28" s="31"/>
      <c r="AV28" s="96"/>
    </row>
    <row r="29" spans="1:54" ht="15" customHeight="1">
      <c r="A29" s="94" t="s">
        <v>13</v>
      </c>
      <c r="B29" s="95" t="s">
        <v>234</v>
      </c>
      <c r="C29" s="86" t="s">
        <v>47</v>
      </c>
      <c r="D29" s="38" t="s">
        <v>228</v>
      </c>
      <c r="E29" s="38" t="s">
        <v>470</v>
      </c>
      <c r="F29" s="89" t="s">
        <v>627</v>
      </c>
      <c r="G29" s="88" t="s">
        <v>891</v>
      </c>
      <c r="H29" s="7" t="s">
        <v>668</v>
      </c>
      <c r="I29" s="78">
        <v>43921</v>
      </c>
      <c r="J29" s="174">
        <v>0</v>
      </c>
      <c r="K29" s="180"/>
      <c r="L29" s="180"/>
      <c r="M29" s="180"/>
      <c r="N29" s="180"/>
      <c r="O29" s="180"/>
      <c r="P29" s="180"/>
      <c r="Q29" s="180"/>
      <c r="R29" s="180"/>
      <c r="S29" s="180">
        <f>26827847+2936047+150000+2038104</f>
        <v>31951998</v>
      </c>
      <c r="T29" s="180"/>
      <c r="U29" s="180">
        <f>21925082+2936040+2038104</f>
        <v>26899226</v>
      </c>
      <c r="V29" s="180">
        <f>28786322+3428640+0+2380048</f>
        <v>34595010</v>
      </c>
      <c r="W29" s="180">
        <f>5864032+292026+202715</f>
        <v>6358773</v>
      </c>
      <c r="X29" s="180"/>
      <c r="Y29" s="180"/>
      <c r="Z29" s="180"/>
      <c r="AA29" s="180"/>
      <c r="AB29" s="180"/>
      <c r="AC29" s="180"/>
      <c r="AD29" s="180"/>
      <c r="AE29" s="180"/>
      <c r="AF29" s="180"/>
      <c r="AG29" s="63" t="s">
        <v>952</v>
      </c>
      <c r="AH29" s="63" t="s">
        <v>942</v>
      </c>
      <c r="AI29" s="63">
        <v>109</v>
      </c>
      <c r="AJ29" s="79">
        <v>43960</v>
      </c>
      <c r="AK29" s="13" t="s">
        <v>1136</v>
      </c>
      <c r="AL29" s="31" t="s">
        <v>871</v>
      </c>
      <c r="AM29" s="31" t="s">
        <v>872</v>
      </c>
      <c r="AN29" s="31" t="s">
        <v>872</v>
      </c>
      <c r="AO29" s="31" t="s">
        <v>872</v>
      </c>
      <c r="AP29" s="2" t="s">
        <v>1134</v>
      </c>
      <c r="AQ29" s="55"/>
      <c r="AR29" s="71" t="s">
        <v>871</v>
      </c>
      <c r="AS29" s="31" t="s">
        <v>901</v>
      </c>
      <c r="AT29" s="2" t="s">
        <v>1055</v>
      </c>
      <c r="AV29" s="96"/>
    </row>
    <row r="30" spans="1:54" ht="15" customHeight="1">
      <c r="A30" s="94" t="s">
        <v>13</v>
      </c>
      <c r="B30" s="95" t="s">
        <v>234</v>
      </c>
      <c r="C30" s="86" t="s">
        <v>48</v>
      </c>
      <c r="D30" s="38" t="s">
        <v>228</v>
      </c>
      <c r="E30" s="38" t="s">
        <v>471</v>
      </c>
      <c r="F30" s="89" t="s">
        <v>627</v>
      </c>
      <c r="G30" s="88" t="s">
        <v>891</v>
      </c>
      <c r="H30" s="7" t="s">
        <v>668</v>
      </c>
      <c r="I30" s="78">
        <v>43921</v>
      </c>
      <c r="AL30" s="31" t="s">
        <v>872</v>
      </c>
      <c r="AM30" s="31" t="s">
        <v>872</v>
      </c>
      <c r="AN30" s="31" t="s">
        <v>872</v>
      </c>
      <c r="AO30" s="31" t="s">
        <v>872</v>
      </c>
      <c r="AQ30" s="55"/>
      <c r="AR30" s="71"/>
      <c r="AS30" s="31"/>
      <c r="AV30" s="96"/>
    </row>
    <row r="31" spans="1:54" ht="15" customHeight="1">
      <c r="A31" s="94" t="s">
        <v>13</v>
      </c>
      <c r="B31" s="95" t="s">
        <v>234</v>
      </c>
      <c r="C31" s="86" t="s">
        <v>49</v>
      </c>
      <c r="D31" s="38" t="s">
        <v>228</v>
      </c>
      <c r="E31" s="38" t="s">
        <v>272</v>
      </c>
      <c r="F31" s="89" t="s">
        <v>627</v>
      </c>
      <c r="G31" s="88" t="s">
        <v>891</v>
      </c>
      <c r="H31" s="7" t="s">
        <v>668</v>
      </c>
      <c r="I31" s="78">
        <v>43921</v>
      </c>
      <c r="AL31" s="31" t="s">
        <v>872</v>
      </c>
      <c r="AM31" s="31" t="s">
        <v>872</v>
      </c>
      <c r="AN31" s="31" t="s">
        <v>872</v>
      </c>
      <c r="AO31" s="31" t="s">
        <v>872</v>
      </c>
      <c r="AQ31" s="55"/>
      <c r="AR31" s="71"/>
      <c r="AS31" s="31"/>
      <c r="AV31" s="96"/>
    </row>
    <row r="32" spans="1:54" ht="15" customHeight="1">
      <c r="A32" s="94" t="s">
        <v>13</v>
      </c>
      <c r="B32" s="95" t="s">
        <v>234</v>
      </c>
      <c r="C32" s="86" t="s">
        <v>50</v>
      </c>
      <c r="D32" s="38" t="s">
        <v>228</v>
      </c>
      <c r="E32" s="38" t="s">
        <v>273</v>
      </c>
      <c r="F32" s="89" t="s">
        <v>627</v>
      </c>
      <c r="G32" s="88" t="s">
        <v>891</v>
      </c>
      <c r="H32" s="7" t="s">
        <v>668</v>
      </c>
      <c r="I32" s="78">
        <v>43921</v>
      </c>
      <c r="J32" s="90">
        <v>1600000</v>
      </c>
      <c r="K32" s="165">
        <f>K27+K28</f>
        <v>3030137</v>
      </c>
      <c r="M32" s="90">
        <v>2650000</v>
      </c>
      <c r="N32" s="165">
        <f t="shared" ref="N32:R32" si="0">N27+N28</f>
        <v>2550000</v>
      </c>
      <c r="O32" s="165">
        <f t="shared" si="0"/>
        <v>3915068</v>
      </c>
      <c r="P32" s="165">
        <f t="shared" si="0"/>
        <v>1510959</v>
      </c>
      <c r="Q32" s="165">
        <f t="shared" si="0"/>
        <v>2560959</v>
      </c>
      <c r="R32" s="165">
        <f t="shared" si="0"/>
        <v>3450000</v>
      </c>
      <c r="S32" s="165">
        <f>SUM(S27:S29)</f>
        <v>72361067</v>
      </c>
      <c r="U32" s="165">
        <f>SUM(U27:U29)</f>
        <v>65983773</v>
      </c>
      <c r="V32" s="165">
        <f>V27+V29</f>
        <v>63167010</v>
      </c>
      <c r="W32" s="165">
        <f>W27+W28+W29</f>
        <v>23409830</v>
      </c>
      <c r="AG32" s="2" t="s">
        <v>952</v>
      </c>
      <c r="AH32" s="2" t="s">
        <v>942</v>
      </c>
      <c r="AI32" s="2" t="s">
        <v>950</v>
      </c>
      <c r="AJ32" s="79">
        <v>43960</v>
      </c>
      <c r="AK32" s="13" t="s">
        <v>1136</v>
      </c>
      <c r="AL32" s="31" t="s">
        <v>871</v>
      </c>
      <c r="AM32" s="31" t="s">
        <v>872</v>
      </c>
      <c r="AN32" s="31" t="s">
        <v>872</v>
      </c>
      <c r="AO32" s="31" t="s">
        <v>872</v>
      </c>
      <c r="AP32" s="2" t="s">
        <v>1134</v>
      </c>
      <c r="AQ32" s="55"/>
      <c r="AR32" s="71" t="s">
        <v>871</v>
      </c>
      <c r="AS32" s="31" t="s">
        <v>905</v>
      </c>
      <c r="AT32" s="2" t="s">
        <v>1057</v>
      </c>
      <c r="AV32" s="96"/>
    </row>
    <row r="33" spans="1:54" ht="15" customHeight="1">
      <c r="A33" s="94" t="s">
        <v>13</v>
      </c>
      <c r="B33" s="38" t="s">
        <v>237</v>
      </c>
      <c r="C33" s="66" t="s">
        <v>113</v>
      </c>
      <c r="D33" s="38" t="s">
        <v>324</v>
      </c>
      <c r="E33" s="150" t="s">
        <v>928</v>
      </c>
      <c r="F33" s="38" t="s">
        <v>627</v>
      </c>
      <c r="G33" s="98" t="s">
        <v>634</v>
      </c>
      <c r="H33" s="7" t="s">
        <v>668</v>
      </c>
      <c r="I33" s="78">
        <v>43921</v>
      </c>
      <c r="J33" s="178">
        <v>8</v>
      </c>
      <c r="K33" s="178">
        <v>8</v>
      </c>
      <c r="L33" s="178">
        <v>8</v>
      </c>
      <c r="M33" s="178">
        <v>8</v>
      </c>
      <c r="N33" s="178">
        <v>8</v>
      </c>
      <c r="O33" s="178">
        <v>8</v>
      </c>
      <c r="P33" s="178">
        <v>8</v>
      </c>
      <c r="Q33" s="178">
        <v>8</v>
      </c>
      <c r="R33" s="178">
        <v>8</v>
      </c>
      <c r="S33" s="178">
        <v>8</v>
      </c>
      <c r="T33" s="178"/>
      <c r="U33" s="178">
        <v>8</v>
      </c>
      <c r="V33" s="178">
        <v>8</v>
      </c>
      <c r="W33" s="178">
        <v>1</v>
      </c>
      <c r="AG33" s="2" t="s">
        <v>952</v>
      </c>
      <c r="AH33" s="2" t="s">
        <v>942</v>
      </c>
      <c r="AI33" s="2" t="s">
        <v>943</v>
      </c>
      <c r="AJ33" s="79">
        <v>43960</v>
      </c>
      <c r="AK33" s="13" t="s">
        <v>1136</v>
      </c>
      <c r="AL33" s="31" t="s">
        <v>871</v>
      </c>
      <c r="AM33" s="31" t="s">
        <v>872</v>
      </c>
      <c r="AN33" s="31" t="s">
        <v>872</v>
      </c>
      <c r="AO33" s="31" t="s">
        <v>872</v>
      </c>
      <c r="AP33" s="2" t="s">
        <v>1134</v>
      </c>
      <c r="AQ33" s="55"/>
      <c r="AR33" s="71"/>
      <c r="AS33" s="31"/>
      <c r="AV33" s="96"/>
    </row>
    <row r="34" spans="1:54" ht="15" customHeight="1">
      <c r="A34" s="94" t="s">
        <v>13</v>
      </c>
      <c r="B34" s="38" t="s">
        <v>237</v>
      </c>
      <c r="C34" s="66" t="s">
        <v>114</v>
      </c>
      <c r="D34" s="38" t="s">
        <v>325</v>
      </c>
      <c r="E34" s="38" t="s">
        <v>531</v>
      </c>
      <c r="F34" s="38" t="s">
        <v>630</v>
      </c>
      <c r="G34" s="98" t="s">
        <v>640</v>
      </c>
      <c r="H34" s="7" t="s">
        <v>668</v>
      </c>
      <c r="I34" s="78">
        <v>43921</v>
      </c>
      <c r="J34" s="178">
        <f>8/8*100</f>
        <v>100</v>
      </c>
      <c r="K34" s="178">
        <f>7/8*100</f>
        <v>87.5</v>
      </c>
      <c r="L34" s="178">
        <f>3/8*100</f>
        <v>37.5</v>
      </c>
      <c r="M34" s="178">
        <f t="shared" ref="M34:S34" si="1">8/8*100</f>
        <v>100</v>
      </c>
      <c r="N34" s="178">
        <f t="shared" si="1"/>
        <v>100</v>
      </c>
      <c r="O34" s="178">
        <f t="shared" si="1"/>
        <v>100</v>
      </c>
      <c r="P34" s="178">
        <f t="shared" si="1"/>
        <v>100</v>
      </c>
      <c r="Q34" s="178">
        <f t="shared" si="1"/>
        <v>100</v>
      </c>
      <c r="R34" s="178">
        <f t="shared" si="1"/>
        <v>100</v>
      </c>
      <c r="S34" s="178">
        <f t="shared" si="1"/>
        <v>100</v>
      </c>
      <c r="T34" s="178"/>
      <c r="U34" s="178">
        <f>8/8*100</f>
        <v>100</v>
      </c>
      <c r="V34" s="178">
        <f>8/8*100</f>
        <v>100</v>
      </c>
      <c r="W34" s="179">
        <v>100</v>
      </c>
      <c r="X34" s="87"/>
      <c r="Y34" s="87"/>
      <c r="Z34" s="87"/>
      <c r="AA34" s="87"/>
      <c r="AB34" s="87"/>
      <c r="AC34" s="87"/>
      <c r="AD34" s="87"/>
      <c r="AE34" s="87"/>
      <c r="AF34" s="87"/>
      <c r="AG34" s="2" t="s">
        <v>952</v>
      </c>
      <c r="AH34" s="2" t="s">
        <v>942</v>
      </c>
      <c r="AI34" s="2" t="s">
        <v>943</v>
      </c>
      <c r="AJ34" s="79">
        <v>43960</v>
      </c>
      <c r="AK34" s="13" t="s">
        <v>1136</v>
      </c>
      <c r="AL34" s="31" t="s">
        <v>871</v>
      </c>
      <c r="AM34" s="31" t="s">
        <v>872</v>
      </c>
      <c r="AN34" s="31" t="s">
        <v>872</v>
      </c>
      <c r="AO34" s="31" t="s">
        <v>872</v>
      </c>
      <c r="AP34" s="2" t="s">
        <v>1134</v>
      </c>
      <c r="AQ34" s="55"/>
      <c r="AR34" s="71" t="s">
        <v>871</v>
      </c>
      <c r="AS34" s="31" t="s">
        <v>905</v>
      </c>
      <c r="AT34" s="41" t="s">
        <v>1058</v>
      </c>
      <c r="AV34" s="96"/>
    </row>
    <row r="35" spans="1:54" ht="15" customHeight="1">
      <c r="A35" s="34" t="s">
        <v>3</v>
      </c>
      <c r="B35" s="34" t="s">
        <v>5</v>
      </c>
      <c r="C35" s="34" t="s">
        <v>4</v>
      </c>
      <c r="D35" s="34" t="s">
        <v>0</v>
      </c>
      <c r="E35" s="34" t="s">
        <v>656</v>
      </c>
      <c r="F35" s="34" t="s">
        <v>7</v>
      </c>
      <c r="G35" s="34" t="s">
        <v>8</v>
      </c>
      <c r="H35" s="34" t="s">
        <v>667</v>
      </c>
      <c r="I35" s="34" t="s">
        <v>927</v>
      </c>
      <c r="J35" s="13" t="s">
        <v>929</v>
      </c>
      <c r="K35" s="13" t="s">
        <v>930</v>
      </c>
      <c r="L35" s="13" t="s">
        <v>931</v>
      </c>
      <c r="M35" s="13" t="s">
        <v>932</v>
      </c>
      <c r="N35" s="13" t="s">
        <v>933</v>
      </c>
      <c r="O35" s="13" t="s">
        <v>934</v>
      </c>
      <c r="P35" s="13" t="s">
        <v>935</v>
      </c>
      <c r="Q35" s="13" t="s">
        <v>936</v>
      </c>
      <c r="R35" s="13" t="s">
        <v>937</v>
      </c>
      <c r="S35" s="13" t="s">
        <v>941</v>
      </c>
      <c r="T35" s="13" t="s">
        <v>940</v>
      </c>
      <c r="U35" s="13" t="s">
        <v>938</v>
      </c>
      <c r="V35" s="13" t="s">
        <v>939</v>
      </c>
      <c r="W35" s="183" t="s">
        <v>1153</v>
      </c>
      <c r="X35" s="183" t="s">
        <v>1154</v>
      </c>
      <c r="Y35" s="183" t="s">
        <v>1155</v>
      </c>
      <c r="Z35" s="183" t="s">
        <v>1156</v>
      </c>
      <c r="AA35" s="183" t="s">
        <v>1157</v>
      </c>
      <c r="AB35" s="183" t="s">
        <v>1158</v>
      </c>
      <c r="AC35" s="183" t="s">
        <v>1159</v>
      </c>
      <c r="AD35" s="183" t="s">
        <v>1130</v>
      </c>
      <c r="AE35" s="183" t="s">
        <v>1161</v>
      </c>
      <c r="AF35" s="183" t="s">
        <v>1160</v>
      </c>
      <c r="AG35" s="33" t="s">
        <v>9</v>
      </c>
      <c r="AH35" s="33" t="s">
        <v>1</v>
      </c>
      <c r="AI35" s="33" t="s">
        <v>2</v>
      </c>
      <c r="AJ35" s="33" t="s">
        <v>10</v>
      </c>
      <c r="AK35" s="33" t="s">
        <v>666</v>
      </c>
      <c r="AL35" s="34" t="s">
        <v>664</v>
      </c>
      <c r="AM35" s="34" t="s">
        <v>866</v>
      </c>
      <c r="AN35" s="34" t="s">
        <v>867</v>
      </c>
      <c r="AO35" s="34" t="s">
        <v>868</v>
      </c>
      <c r="AP35" s="141" t="s">
        <v>873</v>
      </c>
      <c r="AQ35" s="33" t="s">
        <v>11</v>
      </c>
      <c r="AR35" s="72" t="s">
        <v>892</v>
      </c>
      <c r="AS35" s="54" t="s">
        <v>893</v>
      </c>
      <c r="AT35" s="54" t="s">
        <v>894</v>
      </c>
      <c r="AU35" s="54" t="s">
        <v>895</v>
      </c>
      <c r="AV35" s="54" t="s">
        <v>896</v>
      </c>
      <c r="AW35" s="54" t="s">
        <v>897</v>
      </c>
      <c r="AX35" s="54" t="s">
        <v>898</v>
      </c>
      <c r="AY35" s="16"/>
      <c r="AZ35" s="205" t="s">
        <v>910</v>
      </c>
      <c r="BA35" s="206"/>
      <c r="BB35" s="207"/>
    </row>
    <row r="36" spans="1:54" ht="15" customHeight="1">
      <c r="A36" s="94" t="s">
        <v>13</v>
      </c>
      <c r="B36" s="95" t="s">
        <v>237</v>
      </c>
      <c r="C36" s="86" t="s">
        <v>99</v>
      </c>
      <c r="D36" s="38" t="s">
        <v>228</v>
      </c>
      <c r="E36" s="38" t="s">
        <v>313</v>
      </c>
      <c r="F36" s="87" t="s">
        <v>636</v>
      </c>
      <c r="G36" s="88" t="s">
        <v>636</v>
      </c>
      <c r="H36" s="67" t="s">
        <v>669</v>
      </c>
      <c r="I36" s="78">
        <v>43555</v>
      </c>
      <c r="J36" s="2" t="s">
        <v>662</v>
      </c>
      <c r="K36" s="2" t="s">
        <v>662</v>
      </c>
      <c r="L36" s="2" t="s">
        <v>662</v>
      </c>
      <c r="M36" s="2" t="s">
        <v>662</v>
      </c>
      <c r="N36" s="2" t="s">
        <v>662</v>
      </c>
      <c r="O36" s="2" t="s">
        <v>662</v>
      </c>
      <c r="P36" s="2" t="s">
        <v>662</v>
      </c>
      <c r="Q36" s="2" t="s">
        <v>662</v>
      </c>
      <c r="R36" s="2" t="s">
        <v>662</v>
      </c>
      <c r="S36" s="2" t="s">
        <v>662</v>
      </c>
      <c r="T36" s="2" t="s">
        <v>662</v>
      </c>
      <c r="U36" s="2" t="s">
        <v>662</v>
      </c>
      <c r="V36" s="2" t="s">
        <v>662</v>
      </c>
      <c r="W36" s="184" t="s">
        <v>662</v>
      </c>
      <c r="X36" s="184" t="s">
        <v>662</v>
      </c>
      <c r="Y36" s="184" t="s">
        <v>662</v>
      </c>
      <c r="Z36" s="184" t="s">
        <v>662</v>
      </c>
      <c r="AA36" s="184" t="s">
        <v>662</v>
      </c>
      <c r="AB36" s="184" t="s">
        <v>662</v>
      </c>
      <c r="AC36" s="184" t="s">
        <v>662</v>
      </c>
      <c r="AD36" s="184" t="s">
        <v>662</v>
      </c>
      <c r="AE36" s="184"/>
      <c r="AF36" s="184" t="s">
        <v>662</v>
      </c>
      <c r="AL36" s="31" t="s">
        <v>872</v>
      </c>
      <c r="AM36" s="31" t="s">
        <v>872</v>
      </c>
      <c r="AN36" s="31" t="s">
        <v>872</v>
      </c>
      <c r="AO36" s="31" t="s">
        <v>872</v>
      </c>
      <c r="AQ36" s="55"/>
      <c r="AR36" s="71" t="s">
        <v>871</v>
      </c>
      <c r="AS36" s="31" t="s">
        <v>901</v>
      </c>
      <c r="AT36" s="84" t="s">
        <v>1053</v>
      </c>
      <c r="AV36" s="96"/>
    </row>
    <row r="37" spans="1:54" ht="15" customHeight="1">
      <c r="A37" s="94" t="s">
        <v>13</v>
      </c>
      <c r="B37" s="95" t="s">
        <v>237</v>
      </c>
      <c r="C37" s="86" t="s">
        <v>100</v>
      </c>
      <c r="D37" s="38" t="s">
        <v>228</v>
      </c>
      <c r="E37" s="38" t="s">
        <v>314</v>
      </c>
      <c r="F37" s="87" t="s">
        <v>636</v>
      </c>
      <c r="G37" s="88" t="s">
        <v>887</v>
      </c>
      <c r="H37" s="67" t="s">
        <v>669</v>
      </c>
      <c r="I37" s="78">
        <v>43555</v>
      </c>
      <c r="J37" s="2" t="s">
        <v>661</v>
      </c>
      <c r="K37" s="2" t="s">
        <v>661</v>
      </c>
      <c r="L37" s="2" t="s">
        <v>661</v>
      </c>
      <c r="M37" s="2" t="s">
        <v>661</v>
      </c>
      <c r="N37" s="2" t="s">
        <v>661</v>
      </c>
      <c r="O37" s="2" t="s">
        <v>661</v>
      </c>
      <c r="P37" s="2" t="s">
        <v>661</v>
      </c>
      <c r="Q37" s="2" t="s">
        <v>661</v>
      </c>
      <c r="R37" s="2" t="s">
        <v>661</v>
      </c>
      <c r="S37" s="2" t="s">
        <v>661</v>
      </c>
      <c r="T37" s="2" t="s">
        <v>661</v>
      </c>
      <c r="U37" s="2" t="s">
        <v>661</v>
      </c>
      <c r="V37" s="2" t="s">
        <v>661</v>
      </c>
      <c r="W37" s="184" t="s">
        <v>661</v>
      </c>
      <c r="X37" s="184" t="s">
        <v>661</v>
      </c>
      <c r="Y37" s="184" t="s">
        <v>661</v>
      </c>
      <c r="Z37" s="184" t="s">
        <v>661</v>
      </c>
      <c r="AA37" s="184" t="s">
        <v>661</v>
      </c>
      <c r="AB37" s="184" t="s">
        <v>661</v>
      </c>
      <c r="AC37" s="184" t="s">
        <v>661</v>
      </c>
      <c r="AD37" s="184" t="s">
        <v>661</v>
      </c>
      <c r="AE37" s="184"/>
      <c r="AF37" s="184" t="s">
        <v>661</v>
      </c>
      <c r="AG37" s="2" t="s">
        <v>955</v>
      </c>
      <c r="AH37" s="2" t="s">
        <v>944</v>
      </c>
      <c r="AI37" s="2">
        <v>12</v>
      </c>
      <c r="AJ37" s="79">
        <v>43591</v>
      </c>
      <c r="AK37" s="13" t="s">
        <v>1136</v>
      </c>
      <c r="AL37" s="31" t="s">
        <v>871</v>
      </c>
      <c r="AM37" s="31" t="s">
        <v>872</v>
      </c>
      <c r="AN37" s="31" t="s">
        <v>872</v>
      </c>
      <c r="AO37" s="31" t="s">
        <v>872</v>
      </c>
      <c r="AP37" s="2" t="s">
        <v>1134</v>
      </c>
      <c r="AQ37" s="55"/>
      <c r="AR37" s="71"/>
      <c r="AS37" s="31"/>
      <c r="AV37" s="96"/>
    </row>
    <row r="38" spans="1:54" ht="15" customHeight="1">
      <c r="A38" s="94" t="s">
        <v>13</v>
      </c>
      <c r="B38" s="95" t="s">
        <v>237</v>
      </c>
      <c r="C38" s="86" t="s">
        <v>111</v>
      </c>
      <c r="D38" s="38" t="s">
        <v>228</v>
      </c>
      <c r="E38" s="38" t="s">
        <v>323</v>
      </c>
      <c r="F38" s="89" t="s">
        <v>627</v>
      </c>
      <c r="G38" s="88" t="s">
        <v>637</v>
      </c>
      <c r="H38" s="67" t="s">
        <v>669</v>
      </c>
      <c r="I38" s="78">
        <v>43555</v>
      </c>
      <c r="W38" s="184"/>
      <c r="X38" s="184"/>
      <c r="Y38" s="184"/>
      <c r="Z38" s="184"/>
      <c r="AA38" s="184"/>
      <c r="AB38" s="184"/>
      <c r="AC38" s="184"/>
      <c r="AD38" s="184"/>
      <c r="AE38" s="184"/>
      <c r="AF38" s="184"/>
      <c r="AL38" s="31" t="s">
        <v>872</v>
      </c>
      <c r="AM38" s="31" t="s">
        <v>872</v>
      </c>
      <c r="AN38" s="31" t="s">
        <v>872</v>
      </c>
      <c r="AO38" s="31" t="s">
        <v>872</v>
      </c>
      <c r="AQ38" s="55"/>
      <c r="AR38" s="71"/>
      <c r="AS38" s="31"/>
      <c r="AV38" s="96"/>
    </row>
    <row r="39" spans="1:54" ht="15" customHeight="1">
      <c r="A39" s="94" t="s">
        <v>13</v>
      </c>
      <c r="B39" s="95" t="s">
        <v>235</v>
      </c>
      <c r="C39" s="86" t="s">
        <v>59</v>
      </c>
      <c r="D39" s="38" t="s">
        <v>228</v>
      </c>
      <c r="E39" s="38" t="s">
        <v>480</v>
      </c>
      <c r="F39" s="87" t="s">
        <v>636</v>
      </c>
      <c r="G39" s="88" t="s">
        <v>888</v>
      </c>
      <c r="H39" s="67" t="s">
        <v>669</v>
      </c>
      <c r="I39" s="78">
        <v>43555</v>
      </c>
      <c r="J39" s="87" t="s">
        <v>663</v>
      </c>
      <c r="K39" s="87" t="s">
        <v>663</v>
      </c>
      <c r="L39" s="87" t="s">
        <v>663</v>
      </c>
      <c r="M39" s="87" t="s">
        <v>663</v>
      </c>
      <c r="N39" s="87" t="s">
        <v>657</v>
      </c>
      <c r="O39" s="87" t="s">
        <v>663</v>
      </c>
      <c r="P39" s="87" t="s">
        <v>657</v>
      </c>
      <c r="Q39" s="87" t="s">
        <v>663</v>
      </c>
      <c r="R39" s="87" t="s">
        <v>663</v>
      </c>
      <c r="S39" s="87" t="s">
        <v>657</v>
      </c>
      <c r="T39" s="87" t="s">
        <v>663</v>
      </c>
      <c r="U39" s="87" t="s">
        <v>663</v>
      </c>
      <c r="V39" s="87" t="s">
        <v>663</v>
      </c>
      <c r="W39" s="185" t="s">
        <v>663</v>
      </c>
      <c r="X39" s="185" t="s">
        <v>663</v>
      </c>
      <c r="Y39" s="185" t="s">
        <v>663</v>
      </c>
      <c r="Z39" s="185" t="s">
        <v>663</v>
      </c>
      <c r="AA39" s="185" t="s">
        <v>663</v>
      </c>
      <c r="AB39" s="185" t="s">
        <v>663</v>
      </c>
      <c r="AC39" s="185" t="s">
        <v>657</v>
      </c>
      <c r="AD39" s="185" t="s">
        <v>663</v>
      </c>
      <c r="AE39" s="185" t="s">
        <v>663</v>
      </c>
      <c r="AF39" s="185" t="s">
        <v>663</v>
      </c>
      <c r="AG39" s="2" t="s">
        <v>955</v>
      </c>
      <c r="AH39" s="2" t="s">
        <v>944</v>
      </c>
      <c r="AI39" s="2">
        <v>12</v>
      </c>
      <c r="AJ39" s="79">
        <v>43591</v>
      </c>
      <c r="AK39" s="13" t="s">
        <v>1136</v>
      </c>
      <c r="AL39" s="31" t="s">
        <v>871</v>
      </c>
      <c r="AM39" s="31" t="s">
        <v>872</v>
      </c>
      <c r="AN39" s="31" t="s">
        <v>872</v>
      </c>
      <c r="AO39" s="31" t="s">
        <v>872</v>
      </c>
      <c r="AP39" s="2" t="s">
        <v>1134</v>
      </c>
      <c r="AQ39" s="55"/>
      <c r="AR39" s="71"/>
      <c r="AS39" s="31"/>
      <c r="AV39" s="96"/>
    </row>
    <row r="40" spans="1:54" ht="15" customHeight="1">
      <c r="A40" s="94" t="s">
        <v>13</v>
      </c>
      <c r="B40" s="95" t="s">
        <v>235</v>
      </c>
      <c r="C40" s="86" t="s">
        <v>54</v>
      </c>
      <c r="D40" s="38" t="s">
        <v>228</v>
      </c>
      <c r="E40" s="38" t="s">
        <v>475</v>
      </c>
      <c r="F40" s="87" t="s">
        <v>636</v>
      </c>
      <c r="G40" s="88" t="s">
        <v>887</v>
      </c>
      <c r="H40" s="67" t="s">
        <v>669</v>
      </c>
      <c r="I40" s="78">
        <v>43555</v>
      </c>
      <c r="AL40" s="31" t="s">
        <v>872</v>
      </c>
      <c r="AM40" s="31" t="s">
        <v>872</v>
      </c>
      <c r="AN40" s="31" t="s">
        <v>872</v>
      </c>
      <c r="AO40" s="31" t="s">
        <v>872</v>
      </c>
      <c r="AQ40" s="55"/>
      <c r="AR40" s="71"/>
      <c r="AS40" s="31"/>
      <c r="AV40" s="96"/>
    </row>
    <row r="41" spans="1:54" ht="15" customHeight="1">
      <c r="A41" s="94" t="s">
        <v>13</v>
      </c>
      <c r="B41" s="95" t="s">
        <v>237</v>
      </c>
      <c r="C41" s="86" t="s">
        <v>101</v>
      </c>
      <c r="D41" s="38" t="s">
        <v>228</v>
      </c>
      <c r="E41" s="38" t="s">
        <v>518</v>
      </c>
      <c r="F41" s="87" t="s">
        <v>636</v>
      </c>
      <c r="G41" s="88" t="s">
        <v>887</v>
      </c>
      <c r="H41" s="67" t="s">
        <v>669</v>
      </c>
      <c r="I41" s="78">
        <v>43555</v>
      </c>
      <c r="J41" s="2" t="s">
        <v>661</v>
      </c>
      <c r="K41" s="2" t="s">
        <v>661</v>
      </c>
      <c r="L41" s="2" t="s">
        <v>661</v>
      </c>
      <c r="M41" s="2" t="s">
        <v>661</v>
      </c>
      <c r="N41" s="2" t="s">
        <v>661</v>
      </c>
      <c r="O41" s="2" t="s">
        <v>661</v>
      </c>
      <c r="P41" s="2" t="s">
        <v>661</v>
      </c>
      <c r="Q41" s="2" t="s">
        <v>661</v>
      </c>
      <c r="R41" s="2" t="s">
        <v>661</v>
      </c>
      <c r="S41" s="2" t="s">
        <v>661</v>
      </c>
      <c r="U41" s="2" t="s">
        <v>661</v>
      </c>
      <c r="V41" s="2" t="s">
        <v>661</v>
      </c>
      <c r="AG41" s="2" t="s">
        <v>955</v>
      </c>
      <c r="AH41" s="2" t="s">
        <v>944</v>
      </c>
      <c r="AI41" s="31">
        <v>55</v>
      </c>
      <c r="AJ41" s="79">
        <v>43591</v>
      </c>
      <c r="AK41" s="13" t="s">
        <v>1136</v>
      </c>
      <c r="AL41" s="31" t="s">
        <v>871</v>
      </c>
      <c r="AM41" s="31" t="s">
        <v>872</v>
      </c>
      <c r="AN41" s="31" t="s">
        <v>872</v>
      </c>
      <c r="AO41" s="31" t="s">
        <v>872</v>
      </c>
      <c r="AP41" s="2" t="s">
        <v>1134</v>
      </c>
      <c r="AQ41" s="55"/>
      <c r="AR41" s="71"/>
      <c r="AS41" s="31"/>
      <c r="AV41" s="96"/>
    </row>
    <row r="42" spans="1:54" ht="15" customHeight="1">
      <c r="A42" s="94" t="s">
        <v>13</v>
      </c>
      <c r="B42" s="95" t="s">
        <v>237</v>
      </c>
      <c r="C42" s="86" t="s">
        <v>102</v>
      </c>
      <c r="D42" s="38" t="s">
        <v>228</v>
      </c>
      <c r="E42" s="38" t="s">
        <v>519</v>
      </c>
      <c r="F42" s="87" t="s">
        <v>636</v>
      </c>
      <c r="G42" s="88" t="s">
        <v>887</v>
      </c>
      <c r="H42" s="67" t="s">
        <v>669</v>
      </c>
      <c r="I42" s="78">
        <v>43555</v>
      </c>
      <c r="J42" s="2" t="s">
        <v>662</v>
      </c>
      <c r="K42" s="2" t="s">
        <v>661</v>
      </c>
      <c r="L42" s="2" t="s">
        <v>662</v>
      </c>
      <c r="M42" s="2" t="s">
        <v>661</v>
      </c>
      <c r="N42" s="2" t="s">
        <v>662</v>
      </c>
      <c r="O42" s="2" t="s">
        <v>661</v>
      </c>
      <c r="P42" s="2" t="s">
        <v>662</v>
      </c>
      <c r="Q42" s="2" t="s">
        <v>662</v>
      </c>
      <c r="R42" s="2" t="s">
        <v>661</v>
      </c>
      <c r="S42" s="2" t="s">
        <v>661</v>
      </c>
      <c r="T42" s="2" t="s">
        <v>662</v>
      </c>
      <c r="U42" s="2" t="s">
        <v>662</v>
      </c>
      <c r="V42" s="2" t="s">
        <v>661</v>
      </c>
      <c r="AG42" s="2" t="s">
        <v>955</v>
      </c>
      <c r="AH42" s="2" t="s">
        <v>944</v>
      </c>
      <c r="AI42" s="31">
        <v>55</v>
      </c>
      <c r="AJ42" s="79">
        <v>43591</v>
      </c>
      <c r="AK42" s="13" t="s">
        <v>1136</v>
      </c>
      <c r="AL42" s="31" t="s">
        <v>871</v>
      </c>
      <c r="AM42" s="31" t="s">
        <v>872</v>
      </c>
      <c r="AN42" s="31" t="s">
        <v>872</v>
      </c>
      <c r="AO42" s="31" t="s">
        <v>872</v>
      </c>
      <c r="AP42" s="2" t="s">
        <v>1134</v>
      </c>
      <c r="AQ42" s="55"/>
      <c r="AR42" s="71"/>
      <c r="AS42" s="31"/>
      <c r="AV42" s="96"/>
    </row>
    <row r="43" spans="1:54" ht="15" customHeight="1">
      <c r="A43" s="94" t="s">
        <v>13</v>
      </c>
      <c r="B43" s="95" t="s">
        <v>236</v>
      </c>
      <c r="C43" s="86" t="s">
        <v>85</v>
      </c>
      <c r="D43" s="38" t="s">
        <v>228</v>
      </c>
      <c r="E43" s="38" t="s">
        <v>502</v>
      </c>
      <c r="F43" s="89" t="s">
        <v>638</v>
      </c>
      <c r="G43" s="88" t="s">
        <v>889</v>
      </c>
      <c r="H43" s="67" t="s">
        <v>669</v>
      </c>
      <c r="I43" s="78">
        <v>43555</v>
      </c>
      <c r="AL43" s="31" t="s">
        <v>872</v>
      </c>
      <c r="AM43" s="31" t="s">
        <v>872</v>
      </c>
      <c r="AN43" s="31" t="s">
        <v>872</v>
      </c>
      <c r="AO43" s="31" t="s">
        <v>872</v>
      </c>
      <c r="AQ43" s="55"/>
      <c r="AR43" s="71"/>
      <c r="AS43" s="31"/>
      <c r="AV43" s="96"/>
    </row>
    <row r="44" spans="1:54" ht="15" customHeight="1">
      <c r="A44" s="94" t="s">
        <v>13</v>
      </c>
      <c r="B44" s="95" t="s">
        <v>236</v>
      </c>
      <c r="C44" s="86" t="s">
        <v>86</v>
      </c>
      <c r="D44" s="38" t="s">
        <v>228</v>
      </c>
      <c r="E44" s="38" t="s">
        <v>503</v>
      </c>
      <c r="F44" s="89" t="s">
        <v>638</v>
      </c>
      <c r="G44" s="88" t="s">
        <v>889</v>
      </c>
      <c r="H44" s="67" t="s">
        <v>669</v>
      </c>
      <c r="I44" s="78">
        <v>43555</v>
      </c>
      <c r="AL44" s="31" t="s">
        <v>872</v>
      </c>
      <c r="AM44" s="31" t="s">
        <v>872</v>
      </c>
      <c r="AN44" s="31" t="s">
        <v>872</v>
      </c>
      <c r="AO44" s="31" t="s">
        <v>872</v>
      </c>
      <c r="AQ44" s="55"/>
      <c r="AR44" s="71"/>
      <c r="AS44" s="31"/>
      <c r="AV44" s="96"/>
    </row>
    <row r="45" spans="1:54" ht="15" customHeight="1">
      <c r="A45" s="94" t="s">
        <v>13</v>
      </c>
      <c r="B45" s="95" t="s">
        <v>236</v>
      </c>
      <c r="C45" s="86" t="s">
        <v>87</v>
      </c>
      <c r="D45" s="38" t="s">
        <v>228</v>
      </c>
      <c r="E45" s="38" t="s">
        <v>504</v>
      </c>
      <c r="F45" s="89" t="s">
        <v>627</v>
      </c>
      <c r="G45" s="88" t="s">
        <v>628</v>
      </c>
      <c r="H45" s="67" t="s">
        <v>669</v>
      </c>
      <c r="I45" s="78">
        <v>43555</v>
      </c>
      <c r="AL45" s="31" t="s">
        <v>872</v>
      </c>
      <c r="AM45" s="31" t="s">
        <v>872</v>
      </c>
      <c r="AN45" s="31" t="s">
        <v>872</v>
      </c>
      <c r="AO45" s="31" t="s">
        <v>872</v>
      </c>
      <c r="AQ45" s="55"/>
      <c r="AR45" s="71"/>
      <c r="AS45" s="31"/>
      <c r="AV45" s="96"/>
    </row>
    <row r="46" spans="1:54" ht="15" customHeight="1">
      <c r="A46" s="94" t="s">
        <v>13</v>
      </c>
      <c r="B46" s="95" t="s">
        <v>236</v>
      </c>
      <c r="C46" s="86" t="s">
        <v>88</v>
      </c>
      <c r="D46" s="38" t="s">
        <v>228</v>
      </c>
      <c r="E46" s="38" t="s">
        <v>301</v>
      </c>
      <c r="F46" s="89" t="s">
        <v>627</v>
      </c>
      <c r="G46" s="88" t="s">
        <v>890</v>
      </c>
      <c r="H46" s="67" t="s">
        <v>669</v>
      </c>
      <c r="I46" s="78">
        <v>43555</v>
      </c>
      <c r="J46" s="2">
        <v>2</v>
      </c>
      <c r="K46" s="2">
        <v>2</v>
      </c>
      <c r="O46" s="2">
        <v>7</v>
      </c>
      <c r="P46" s="2">
        <v>3</v>
      </c>
      <c r="R46" s="2">
        <v>4</v>
      </c>
      <c r="AG46" s="2" t="s">
        <v>955</v>
      </c>
      <c r="AH46" s="2" t="s">
        <v>944</v>
      </c>
      <c r="AI46" s="2" t="s">
        <v>945</v>
      </c>
      <c r="AJ46" s="79">
        <v>43591</v>
      </c>
      <c r="AK46" s="13" t="s">
        <v>1136</v>
      </c>
      <c r="AL46" s="31" t="s">
        <v>871</v>
      </c>
      <c r="AM46" s="31" t="s">
        <v>872</v>
      </c>
      <c r="AN46" s="31" t="s">
        <v>872</v>
      </c>
      <c r="AO46" s="31" t="s">
        <v>872</v>
      </c>
      <c r="AP46" s="2" t="s">
        <v>1134</v>
      </c>
      <c r="AQ46" s="55"/>
      <c r="AR46" s="71"/>
      <c r="AS46" s="31"/>
      <c r="AV46" s="96"/>
    </row>
    <row r="47" spans="1:54" ht="15" customHeight="1">
      <c r="A47" s="94" t="s">
        <v>13</v>
      </c>
      <c r="B47" s="95" t="s">
        <v>236</v>
      </c>
      <c r="C47" s="86" t="s">
        <v>64</v>
      </c>
      <c r="D47" s="38" t="s">
        <v>228</v>
      </c>
      <c r="E47" s="38" t="s">
        <v>485</v>
      </c>
      <c r="F47" s="87" t="s">
        <v>636</v>
      </c>
      <c r="G47" s="88" t="s">
        <v>887</v>
      </c>
      <c r="H47" s="67" t="s">
        <v>669</v>
      </c>
      <c r="I47" s="78">
        <v>43555</v>
      </c>
      <c r="J47" s="2" t="s">
        <v>662</v>
      </c>
      <c r="K47" s="2" t="s">
        <v>661</v>
      </c>
      <c r="L47" s="2" t="s">
        <v>662</v>
      </c>
      <c r="M47" s="2" t="s">
        <v>661</v>
      </c>
      <c r="N47" s="2" t="s">
        <v>661</v>
      </c>
      <c r="O47" s="2" t="s">
        <v>661</v>
      </c>
      <c r="P47" s="2" t="s">
        <v>661</v>
      </c>
      <c r="Q47" s="2" t="s">
        <v>661</v>
      </c>
      <c r="R47" s="2" t="s">
        <v>661</v>
      </c>
      <c r="S47" s="2" t="s">
        <v>662</v>
      </c>
      <c r="T47" s="2" t="s">
        <v>662</v>
      </c>
      <c r="U47" s="2" t="s">
        <v>662</v>
      </c>
      <c r="V47" s="2" t="s">
        <v>662</v>
      </c>
      <c r="AG47" s="2" t="s">
        <v>955</v>
      </c>
      <c r="AH47" s="2" t="s">
        <v>944</v>
      </c>
      <c r="AI47" s="2">
        <v>12</v>
      </c>
      <c r="AJ47" s="79">
        <v>43591</v>
      </c>
      <c r="AK47" s="13" t="s">
        <v>1136</v>
      </c>
      <c r="AL47" s="31" t="s">
        <v>871</v>
      </c>
      <c r="AM47" s="31" t="s">
        <v>872</v>
      </c>
      <c r="AN47" s="31" t="s">
        <v>872</v>
      </c>
      <c r="AO47" s="31" t="s">
        <v>872</v>
      </c>
      <c r="AP47" s="2" t="s">
        <v>1134</v>
      </c>
      <c r="AQ47" s="55"/>
      <c r="AR47" s="71"/>
      <c r="AS47" s="31"/>
      <c r="AV47" s="96"/>
    </row>
    <row r="48" spans="1:54" ht="15" customHeight="1">
      <c r="A48" s="94" t="s">
        <v>13</v>
      </c>
      <c r="B48" s="95" t="s">
        <v>236</v>
      </c>
      <c r="C48" s="86" t="s">
        <v>65</v>
      </c>
      <c r="D48" s="38" t="s">
        <v>228</v>
      </c>
      <c r="E48" s="2" t="s">
        <v>486</v>
      </c>
      <c r="F48" s="87" t="s">
        <v>636</v>
      </c>
      <c r="G48" s="88" t="s">
        <v>887</v>
      </c>
      <c r="H48" s="67" t="s">
        <v>669</v>
      </c>
      <c r="I48" s="78">
        <v>43555</v>
      </c>
      <c r="J48" s="2" t="s">
        <v>661</v>
      </c>
      <c r="K48" s="2" t="s">
        <v>661</v>
      </c>
      <c r="L48" s="2" t="s">
        <v>661</v>
      </c>
      <c r="M48" s="2" t="s">
        <v>661</v>
      </c>
      <c r="N48" s="2" t="s">
        <v>661</v>
      </c>
      <c r="O48" s="2" t="s">
        <v>661</v>
      </c>
      <c r="P48" s="2" t="s">
        <v>661</v>
      </c>
      <c r="Q48" s="2" t="s">
        <v>661</v>
      </c>
      <c r="R48" s="2" t="s">
        <v>661</v>
      </c>
      <c r="S48" s="2" t="s">
        <v>662</v>
      </c>
      <c r="T48" s="2" t="s">
        <v>662</v>
      </c>
      <c r="U48" s="2" t="s">
        <v>662</v>
      </c>
      <c r="V48" s="2" t="s">
        <v>662</v>
      </c>
      <c r="W48" s="2" t="s">
        <v>661</v>
      </c>
      <c r="X48" s="2" t="s">
        <v>661</v>
      </c>
      <c r="Y48" s="2" t="s">
        <v>661</v>
      </c>
      <c r="Z48" s="2" t="s">
        <v>661</v>
      </c>
      <c r="AA48" s="2" t="s">
        <v>661</v>
      </c>
      <c r="AB48" s="2" t="s">
        <v>661</v>
      </c>
      <c r="AC48" s="2" t="s">
        <v>662</v>
      </c>
      <c r="AD48" s="2" t="s">
        <v>662</v>
      </c>
      <c r="AE48" s="2" t="s">
        <v>661</v>
      </c>
      <c r="AF48" s="2" t="s">
        <v>662</v>
      </c>
      <c r="AG48" s="2" t="s">
        <v>955</v>
      </c>
      <c r="AH48" s="2" t="s">
        <v>944</v>
      </c>
      <c r="AI48" s="2">
        <v>12</v>
      </c>
      <c r="AJ48" s="79">
        <v>43591</v>
      </c>
      <c r="AK48" s="13" t="s">
        <v>1136</v>
      </c>
      <c r="AL48" s="31" t="s">
        <v>871</v>
      </c>
      <c r="AM48" s="31" t="s">
        <v>872</v>
      </c>
      <c r="AN48" s="31" t="s">
        <v>872</v>
      </c>
      <c r="AO48" s="31" t="s">
        <v>872</v>
      </c>
      <c r="AP48" s="2" t="s">
        <v>1134</v>
      </c>
      <c r="AQ48" s="55"/>
      <c r="AR48" s="71"/>
      <c r="AS48" s="31"/>
      <c r="AV48" s="96"/>
    </row>
    <row r="49" spans="1:48" ht="15" customHeight="1">
      <c r="A49" s="94" t="s">
        <v>13</v>
      </c>
      <c r="B49" s="95" t="s">
        <v>236</v>
      </c>
      <c r="C49" s="86" t="s">
        <v>66</v>
      </c>
      <c r="D49" s="38" t="s">
        <v>228</v>
      </c>
      <c r="E49" s="38" t="s">
        <v>487</v>
      </c>
      <c r="F49" s="87" t="s">
        <v>636</v>
      </c>
      <c r="G49" s="88" t="s">
        <v>887</v>
      </c>
      <c r="H49" s="67" t="s">
        <v>669</v>
      </c>
      <c r="I49" s="78">
        <v>43555</v>
      </c>
      <c r="J49" s="2" t="s">
        <v>662</v>
      </c>
      <c r="K49" s="2" t="s">
        <v>662</v>
      </c>
      <c r="L49" s="2" t="s">
        <v>662</v>
      </c>
      <c r="M49" s="2" t="s">
        <v>662</v>
      </c>
      <c r="N49" s="2" t="s">
        <v>662</v>
      </c>
      <c r="O49" s="2" t="s">
        <v>662</v>
      </c>
      <c r="P49" s="2" t="s">
        <v>662</v>
      </c>
      <c r="Q49" s="2" t="s">
        <v>662</v>
      </c>
      <c r="R49" s="2" t="s">
        <v>662</v>
      </c>
      <c r="S49" s="2" t="s">
        <v>662</v>
      </c>
      <c r="T49" s="2" t="s">
        <v>662</v>
      </c>
      <c r="U49" s="2" t="s">
        <v>662</v>
      </c>
      <c r="V49" s="2" t="s">
        <v>662</v>
      </c>
      <c r="W49" s="2" t="s">
        <v>662</v>
      </c>
      <c r="X49" s="2" t="s">
        <v>662</v>
      </c>
      <c r="Y49" s="2" t="s">
        <v>662</v>
      </c>
      <c r="Z49" s="2" t="s">
        <v>662</v>
      </c>
      <c r="AA49" s="2" t="s">
        <v>662</v>
      </c>
      <c r="AB49" s="2" t="s">
        <v>662</v>
      </c>
      <c r="AC49" s="2" t="s">
        <v>662</v>
      </c>
      <c r="AD49" s="2" t="s">
        <v>662</v>
      </c>
      <c r="AE49" s="2" t="s">
        <v>662</v>
      </c>
      <c r="AF49" s="2" t="s">
        <v>662</v>
      </c>
      <c r="AG49" s="2" t="s">
        <v>994</v>
      </c>
      <c r="AH49" s="2" t="s">
        <v>944</v>
      </c>
      <c r="AI49" s="2">
        <v>73</v>
      </c>
      <c r="AJ49" s="79">
        <v>43591</v>
      </c>
      <c r="AK49" s="13" t="s">
        <v>993</v>
      </c>
      <c r="AL49" s="31" t="s">
        <v>872</v>
      </c>
      <c r="AM49" s="31" t="s">
        <v>871</v>
      </c>
      <c r="AN49" s="31" t="s">
        <v>872</v>
      </c>
      <c r="AO49" s="31" t="s">
        <v>872</v>
      </c>
      <c r="AQ49" s="55"/>
      <c r="AR49" s="71"/>
      <c r="AS49" s="31"/>
      <c r="AV49" s="96"/>
    </row>
    <row r="50" spans="1:48" ht="15" customHeight="1">
      <c r="A50" s="94" t="s">
        <v>13</v>
      </c>
      <c r="B50" s="95" t="s">
        <v>236</v>
      </c>
      <c r="C50" s="86" t="s">
        <v>67</v>
      </c>
      <c r="D50" s="38" t="s">
        <v>228</v>
      </c>
      <c r="E50" s="38" t="s">
        <v>488</v>
      </c>
      <c r="F50" s="87" t="s">
        <v>636</v>
      </c>
      <c r="G50" s="88" t="s">
        <v>887</v>
      </c>
      <c r="H50" s="67" t="s">
        <v>669</v>
      </c>
      <c r="I50" s="78">
        <v>43555</v>
      </c>
      <c r="J50" s="2" t="s">
        <v>662</v>
      </c>
      <c r="K50" s="2" t="s">
        <v>662</v>
      </c>
      <c r="L50" s="2" t="s">
        <v>662</v>
      </c>
      <c r="M50" s="2" t="s">
        <v>662</v>
      </c>
      <c r="N50" s="2" t="s">
        <v>662</v>
      </c>
      <c r="O50" s="2" t="s">
        <v>662</v>
      </c>
      <c r="P50" s="2" t="s">
        <v>662</v>
      </c>
      <c r="Q50" s="2" t="s">
        <v>662</v>
      </c>
      <c r="R50" s="2" t="s">
        <v>662</v>
      </c>
      <c r="S50" s="2" t="s">
        <v>661</v>
      </c>
      <c r="T50" s="2" t="s">
        <v>661</v>
      </c>
      <c r="U50" s="2" t="s">
        <v>661</v>
      </c>
      <c r="V50" s="2" t="s">
        <v>661</v>
      </c>
      <c r="W50" s="2" t="s">
        <v>662</v>
      </c>
      <c r="X50" s="2" t="s">
        <v>662</v>
      </c>
      <c r="Y50" s="2" t="s">
        <v>662</v>
      </c>
      <c r="Z50" s="2" t="s">
        <v>662</v>
      </c>
      <c r="AA50" s="2" t="s">
        <v>662</v>
      </c>
      <c r="AB50" s="2" t="s">
        <v>662</v>
      </c>
      <c r="AC50" s="2" t="s">
        <v>661</v>
      </c>
      <c r="AD50" s="2" t="s">
        <v>661</v>
      </c>
      <c r="AE50" s="2" t="s">
        <v>662</v>
      </c>
      <c r="AF50" s="2" t="s">
        <v>661</v>
      </c>
      <c r="AG50" s="2" t="s">
        <v>955</v>
      </c>
      <c r="AH50" s="2" t="s">
        <v>944</v>
      </c>
      <c r="AI50" s="2">
        <v>12</v>
      </c>
      <c r="AJ50" s="79">
        <v>43591</v>
      </c>
      <c r="AK50" s="13" t="s">
        <v>1136</v>
      </c>
      <c r="AL50" s="31" t="s">
        <v>871</v>
      </c>
      <c r="AM50" s="31" t="s">
        <v>872</v>
      </c>
      <c r="AN50" s="31" t="s">
        <v>872</v>
      </c>
      <c r="AO50" s="31" t="s">
        <v>872</v>
      </c>
      <c r="AP50" s="2" t="s">
        <v>1134</v>
      </c>
      <c r="AQ50" s="55"/>
      <c r="AR50" s="71"/>
      <c r="AS50" s="31"/>
      <c r="AV50" s="96"/>
    </row>
    <row r="51" spans="1:48" ht="15" customHeight="1">
      <c r="A51" s="94" t="s">
        <v>13</v>
      </c>
      <c r="B51" s="95" t="s">
        <v>236</v>
      </c>
      <c r="C51" s="86" t="s">
        <v>68</v>
      </c>
      <c r="D51" s="38" t="s">
        <v>228</v>
      </c>
      <c r="E51" s="38" t="s">
        <v>489</v>
      </c>
      <c r="F51" s="87" t="s">
        <v>636</v>
      </c>
      <c r="G51" s="88" t="s">
        <v>887</v>
      </c>
      <c r="H51" s="67" t="s">
        <v>669</v>
      </c>
      <c r="I51" s="78">
        <v>43555</v>
      </c>
      <c r="AL51" s="31" t="s">
        <v>872</v>
      </c>
      <c r="AM51" s="31" t="s">
        <v>872</v>
      </c>
      <c r="AN51" s="31" t="s">
        <v>872</v>
      </c>
      <c r="AO51" s="31" t="s">
        <v>872</v>
      </c>
      <c r="AQ51" s="55"/>
      <c r="AR51" s="71"/>
      <c r="AS51" s="31"/>
      <c r="AV51" s="96"/>
    </row>
    <row r="52" spans="1:48" ht="15" customHeight="1">
      <c r="A52" s="94" t="s">
        <v>13</v>
      </c>
      <c r="B52" s="95" t="s">
        <v>236</v>
      </c>
      <c r="C52" s="86" t="s">
        <v>89</v>
      </c>
      <c r="D52" s="38" t="s">
        <v>228</v>
      </c>
      <c r="E52" s="38" t="s">
        <v>505</v>
      </c>
      <c r="F52" s="89" t="s">
        <v>627</v>
      </c>
      <c r="G52" s="88" t="s">
        <v>639</v>
      </c>
      <c r="H52" s="67" t="s">
        <v>669</v>
      </c>
      <c r="I52" s="78">
        <v>43555</v>
      </c>
      <c r="L52" s="2">
        <v>6</v>
      </c>
      <c r="P52" s="90">
        <v>2600</v>
      </c>
      <c r="U52" s="80">
        <v>288750</v>
      </c>
      <c r="V52" s="80">
        <v>524505</v>
      </c>
      <c r="W52" s="80"/>
      <c r="X52" s="80"/>
      <c r="Y52" s="80"/>
      <c r="Z52" s="80"/>
      <c r="AA52" s="80"/>
      <c r="AB52" s="80"/>
      <c r="AC52" s="80"/>
      <c r="AD52" s="80"/>
      <c r="AE52" s="80"/>
      <c r="AF52" s="80"/>
      <c r="AG52" s="2" t="s">
        <v>955</v>
      </c>
      <c r="AH52" s="2" t="s">
        <v>944</v>
      </c>
      <c r="AI52" s="31">
        <v>107</v>
      </c>
      <c r="AJ52" s="79">
        <v>43591</v>
      </c>
      <c r="AK52" s="13" t="s">
        <v>1136</v>
      </c>
      <c r="AL52" s="31" t="s">
        <v>871</v>
      </c>
      <c r="AM52" s="31" t="s">
        <v>872</v>
      </c>
      <c r="AN52" s="31" t="s">
        <v>872</v>
      </c>
      <c r="AO52" s="31" t="s">
        <v>872</v>
      </c>
      <c r="AP52" s="2" t="s">
        <v>1134</v>
      </c>
      <c r="AQ52" s="55"/>
      <c r="AR52" s="71"/>
      <c r="AS52" s="31"/>
      <c r="AV52" s="96"/>
    </row>
    <row r="53" spans="1:48" ht="15" customHeight="1">
      <c r="A53" s="94" t="s">
        <v>13</v>
      </c>
      <c r="B53" s="95" t="s">
        <v>236</v>
      </c>
      <c r="C53" s="86" t="s">
        <v>91</v>
      </c>
      <c r="D53" s="38" t="s">
        <v>228</v>
      </c>
      <c r="E53" s="38" t="s">
        <v>507</v>
      </c>
      <c r="F53" s="89" t="s">
        <v>630</v>
      </c>
      <c r="G53" s="88" t="s">
        <v>632</v>
      </c>
      <c r="H53" s="67" t="s">
        <v>669</v>
      </c>
      <c r="I53" s="78">
        <v>43555</v>
      </c>
      <c r="P53" s="164">
        <f>2600/6446239653*100</f>
        <v>4.033359198474714E-5</v>
      </c>
      <c r="U53" s="164">
        <f>288750/6446239653*100</f>
        <v>4.4793556483060529E-3</v>
      </c>
      <c r="V53" s="164">
        <f>524505/6446239653*100</f>
        <v>8.1366041015230005E-3</v>
      </c>
      <c r="W53" s="164"/>
      <c r="X53" s="164"/>
      <c r="Y53" s="164"/>
      <c r="Z53" s="164"/>
      <c r="AA53" s="164"/>
      <c r="AB53" s="164"/>
      <c r="AC53" s="164"/>
      <c r="AD53" s="164"/>
      <c r="AE53" s="164"/>
      <c r="AF53" s="164"/>
      <c r="AG53" s="2" t="s">
        <v>955</v>
      </c>
      <c r="AH53" s="2" t="s">
        <v>944</v>
      </c>
      <c r="AI53" s="31" t="s">
        <v>1150</v>
      </c>
      <c r="AJ53" s="79">
        <v>43591</v>
      </c>
      <c r="AK53" t="s">
        <v>1113</v>
      </c>
      <c r="AL53" s="31" t="s">
        <v>871</v>
      </c>
      <c r="AM53" s="31" t="s">
        <v>872</v>
      </c>
      <c r="AN53" s="31" t="s">
        <v>872</v>
      </c>
      <c r="AO53" s="31" t="s">
        <v>872</v>
      </c>
      <c r="AP53" s="2" t="s">
        <v>1134</v>
      </c>
      <c r="AQ53" s="55"/>
      <c r="AR53" s="71" t="s">
        <v>871</v>
      </c>
      <c r="AS53" s="31" t="s">
        <v>901</v>
      </c>
      <c r="AT53" s="2" t="s">
        <v>1001</v>
      </c>
      <c r="AV53" s="96"/>
    </row>
    <row r="54" spans="1:48" ht="15" customHeight="1">
      <c r="A54" s="94" t="s">
        <v>13</v>
      </c>
      <c r="B54" s="95" t="s">
        <v>237</v>
      </c>
      <c r="C54" s="86" t="s">
        <v>112</v>
      </c>
      <c r="D54" s="38" t="s">
        <v>228</v>
      </c>
      <c r="E54" s="38" t="s">
        <v>530</v>
      </c>
      <c r="F54" s="89" t="s">
        <v>627</v>
      </c>
      <c r="G54" s="88" t="s">
        <v>634</v>
      </c>
      <c r="H54" s="67" t="s">
        <v>669</v>
      </c>
      <c r="I54" s="78">
        <v>43555</v>
      </c>
      <c r="J54" s="2">
        <v>7</v>
      </c>
      <c r="K54" s="2">
        <v>2</v>
      </c>
      <c r="L54" s="2">
        <v>0</v>
      </c>
      <c r="O54" s="2">
        <v>16</v>
      </c>
      <c r="P54" s="2">
        <v>2</v>
      </c>
      <c r="Q54" s="2">
        <v>2</v>
      </c>
      <c r="R54" s="2">
        <v>18</v>
      </c>
      <c r="S54" s="2">
        <v>15</v>
      </c>
      <c r="U54" s="2">
        <v>17</v>
      </c>
      <c r="V54" s="2">
        <v>6</v>
      </c>
      <c r="W54" s="179">
        <v>11</v>
      </c>
      <c r="X54" s="179">
        <v>18</v>
      </c>
      <c r="Y54" s="179">
        <v>7</v>
      </c>
      <c r="Z54" s="179">
        <v>18</v>
      </c>
      <c r="AA54" s="179">
        <v>1</v>
      </c>
      <c r="AB54" s="179">
        <v>14</v>
      </c>
      <c r="AC54" s="179">
        <v>14</v>
      </c>
      <c r="AD54" s="179">
        <v>18</v>
      </c>
      <c r="AE54" s="179">
        <v>2</v>
      </c>
      <c r="AF54" s="179">
        <v>9</v>
      </c>
      <c r="AG54" s="2" t="s">
        <v>955</v>
      </c>
      <c r="AH54" s="2" t="s">
        <v>944</v>
      </c>
      <c r="AI54" s="2" t="s">
        <v>945</v>
      </c>
      <c r="AJ54" s="79">
        <v>43591</v>
      </c>
      <c r="AK54" s="13" t="s">
        <v>1136</v>
      </c>
      <c r="AL54" s="31" t="s">
        <v>871</v>
      </c>
      <c r="AM54" s="31" t="s">
        <v>872</v>
      </c>
      <c r="AN54" s="31" t="s">
        <v>872</v>
      </c>
      <c r="AO54" s="31" t="s">
        <v>872</v>
      </c>
      <c r="AP54" s="2" t="s">
        <v>1134</v>
      </c>
      <c r="AQ54" s="55"/>
      <c r="AR54" s="71"/>
      <c r="AS54" s="31"/>
      <c r="AV54" s="96"/>
    </row>
    <row r="55" spans="1:48" ht="15" customHeight="1">
      <c r="A55" s="94" t="s">
        <v>13</v>
      </c>
      <c r="B55" s="95" t="s">
        <v>233</v>
      </c>
      <c r="C55" s="86" t="s">
        <v>28</v>
      </c>
      <c r="D55" s="38" t="s">
        <v>228</v>
      </c>
      <c r="E55" s="38" t="s">
        <v>451</v>
      </c>
      <c r="F55" s="87" t="s">
        <v>636</v>
      </c>
      <c r="G55" s="88" t="s">
        <v>887</v>
      </c>
      <c r="H55" s="67" t="s">
        <v>669</v>
      </c>
      <c r="I55" s="78">
        <v>43555</v>
      </c>
      <c r="J55" s="2" t="s">
        <v>662</v>
      </c>
      <c r="K55" s="2" t="s">
        <v>662</v>
      </c>
      <c r="L55" s="2" t="s">
        <v>662</v>
      </c>
      <c r="M55" s="2" t="s">
        <v>661</v>
      </c>
      <c r="N55" s="2" t="s">
        <v>662</v>
      </c>
      <c r="O55" s="2" t="s">
        <v>661</v>
      </c>
      <c r="P55" s="2" t="s">
        <v>662</v>
      </c>
      <c r="Q55" s="2" t="s">
        <v>662</v>
      </c>
      <c r="R55" s="2" t="s">
        <v>661</v>
      </c>
      <c r="S55" s="2" t="s">
        <v>662</v>
      </c>
      <c r="T55" s="2" t="s">
        <v>662</v>
      </c>
      <c r="U55" s="2" t="s">
        <v>662</v>
      </c>
      <c r="V55" s="2" t="s">
        <v>662</v>
      </c>
      <c r="AG55" s="2" t="s">
        <v>955</v>
      </c>
      <c r="AH55" s="2" t="s">
        <v>944</v>
      </c>
      <c r="AI55" s="2">
        <v>12</v>
      </c>
      <c r="AJ55" s="79">
        <v>43591</v>
      </c>
      <c r="AK55" s="13" t="s">
        <v>1136</v>
      </c>
      <c r="AL55" s="31" t="s">
        <v>871</v>
      </c>
      <c r="AM55" s="31" t="s">
        <v>872</v>
      </c>
      <c r="AN55" s="31" t="s">
        <v>872</v>
      </c>
      <c r="AO55" s="31" t="s">
        <v>872</v>
      </c>
      <c r="AP55" s="2" t="s">
        <v>1134</v>
      </c>
      <c r="AQ55" s="55"/>
      <c r="AR55" s="71"/>
      <c r="AS55" s="31"/>
      <c r="AV55" s="96"/>
    </row>
    <row r="56" spans="1:48" ht="15" customHeight="1">
      <c r="A56" s="94" t="s">
        <v>13</v>
      </c>
      <c r="B56" s="95" t="s">
        <v>238</v>
      </c>
      <c r="C56" s="86" t="s">
        <v>125</v>
      </c>
      <c r="D56" s="38" t="s">
        <v>228</v>
      </c>
      <c r="E56" s="38" t="s">
        <v>542</v>
      </c>
      <c r="F56" s="87" t="s">
        <v>636</v>
      </c>
      <c r="G56" s="88" t="s">
        <v>887</v>
      </c>
      <c r="H56" s="67" t="s">
        <v>669</v>
      </c>
      <c r="I56" s="78">
        <v>43555</v>
      </c>
      <c r="J56" s="2" t="s">
        <v>661</v>
      </c>
      <c r="K56" s="2" t="s">
        <v>662</v>
      </c>
      <c r="L56" s="2" t="s">
        <v>662</v>
      </c>
      <c r="M56" s="2" t="s">
        <v>662</v>
      </c>
      <c r="N56" s="2" t="s">
        <v>661</v>
      </c>
      <c r="O56" s="2" t="s">
        <v>662</v>
      </c>
      <c r="P56" s="2" t="s">
        <v>661</v>
      </c>
      <c r="Q56" s="2" t="s">
        <v>661</v>
      </c>
      <c r="R56" s="2" t="s">
        <v>662</v>
      </c>
      <c r="S56" s="2" t="s">
        <v>662</v>
      </c>
      <c r="T56" s="2" t="s">
        <v>662</v>
      </c>
      <c r="U56" s="2" t="s">
        <v>662</v>
      </c>
      <c r="V56" s="2" t="s">
        <v>662</v>
      </c>
      <c r="AG56" s="2" t="s">
        <v>955</v>
      </c>
      <c r="AH56" s="2" t="s">
        <v>944</v>
      </c>
      <c r="AI56" s="2">
        <v>12</v>
      </c>
      <c r="AJ56" s="79">
        <v>43591</v>
      </c>
      <c r="AK56" s="13" t="s">
        <v>1136</v>
      </c>
      <c r="AL56" s="31" t="s">
        <v>871</v>
      </c>
      <c r="AM56" s="31" t="s">
        <v>872</v>
      </c>
      <c r="AN56" s="31" t="s">
        <v>872</v>
      </c>
      <c r="AO56" s="31" t="s">
        <v>872</v>
      </c>
      <c r="AP56" s="2" t="s">
        <v>1134</v>
      </c>
      <c r="AQ56" s="55"/>
      <c r="AR56" s="71"/>
      <c r="AS56" s="31"/>
      <c r="AV56" s="96"/>
    </row>
    <row r="57" spans="1:48" ht="15" customHeight="1">
      <c r="A57" s="94" t="s">
        <v>13</v>
      </c>
      <c r="B57" s="95" t="s">
        <v>238</v>
      </c>
      <c r="C57" s="86" t="s">
        <v>126</v>
      </c>
      <c r="D57" s="38" t="s">
        <v>228</v>
      </c>
      <c r="E57" s="38" t="s">
        <v>543</v>
      </c>
      <c r="F57" s="87" t="s">
        <v>636</v>
      </c>
      <c r="G57" s="88" t="s">
        <v>887</v>
      </c>
      <c r="H57" s="67" t="s">
        <v>669</v>
      </c>
      <c r="I57" s="78">
        <v>43555</v>
      </c>
      <c r="J57" s="2" t="s">
        <v>661</v>
      </c>
      <c r="K57" s="2" t="s">
        <v>662</v>
      </c>
      <c r="L57" s="2" t="s">
        <v>662</v>
      </c>
      <c r="M57" s="2" t="s">
        <v>662</v>
      </c>
      <c r="N57" s="2" t="s">
        <v>661</v>
      </c>
      <c r="O57" s="2" t="s">
        <v>662</v>
      </c>
      <c r="P57" s="2" t="s">
        <v>661</v>
      </c>
      <c r="Q57" s="2" t="s">
        <v>661</v>
      </c>
      <c r="R57" s="2" t="s">
        <v>662</v>
      </c>
      <c r="S57" s="2" t="s">
        <v>662</v>
      </c>
      <c r="T57" s="2" t="s">
        <v>662</v>
      </c>
      <c r="U57" s="2" t="s">
        <v>662</v>
      </c>
      <c r="V57" s="2" t="s">
        <v>662</v>
      </c>
      <c r="AG57" s="2" t="s">
        <v>955</v>
      </c>
      <c r="AH57" s="2" t="s">
        <v>944</v>
      </c>
      <c r="AI57" s="2">
        <v>12</v>
      </c>
      <c r="AJ57" s="79">
        <v>43591</v>
      </c>
      <c r="AK57" s="13" t="s">
        <v>1136</v>
      </c>
      <c r="AL57" s="31" t="s">
        <v>871</v>
      </c>
      <c r="AM57" s="31" t="s">
        <v>872</v>
      </c>
      <c r="AN57" s="31" t="s">
        <v>872</v>
      </c>
      <c r="AO57" s="31" t="s">
        <v>872</v>
      </c>
      <c r="AP57" s="2" t="s">
        <v>1134</v>
      </c>
      <c r="AQ57" s="55"/>
      <c r="AR57" s="71"/>
      <c r="AS57" s="31"/>
      <c r="AV57" s="96"/>
    </row>
    <row r="58" spans="1:48" s="68" customFormat="1" ht="15" customHeight="1">
      <c r="A58" s="94" t="s">
        <v>13</v>
      </c>
      <c r="B58" s="37" t="s">
        <v>1174</v>
      </c>
      <c r="C58" s="62" t="s">
        <v>1175</v>
      </c>
      <c r="D58" s="38" t="s">
        <v>228</v>
      </c>
      <c r="E58" s="38" t="s">
        <v>520</v>
      </c>
      <c r="F58" s="87" t="s">
        <v>636</v>
      </c>
      <c r="G58" s="88" t="s">
        <v>887</v>
      </c>
      <c r="H58" s="67" t="s">
        <v>669</v>
      </c>
      <c r="I58" s="78">
        <v>43555</v>
      </c>
      <c r="J58" s="2" t="s">
        <v>661</v>
      </c>
      <c r="K58" s="2" t="s">
        <v>662</v>
      </c>
      <c r="L58" s="2" t="s">
        <v>662</v>
      </c>
      <c r="M58" s="2" t="s">
        <v>662</v>
      </c>
      <c r="N58" s="2" t="s">
        <v>661</v>
      </c>
      <c r="O58" s="2" t="s">
        <v>662</v>
      </c>
      <c r="P58" s="2" t="s">
        <v>661</v>
      </c>
      <c r="Q58" s="2" t="s">
        <v>661</v>
      </c>
      <c r="R58" s="2" t="s">
        <v>662</v>
      </c>
      <c r="S58" s="2" t="s">
        <v>662</v>
      </c>
      <c r="T58" s="2" t="s">
        <v>662</v>
      </c>
      <c r="U58" s="2" t="s">
        <v>662</v>
      </c>
      <c r="V58" s="2" t="s">
        <v>662</v>
      </c>
      <c r="W58" s="2"/>
      <c r="X58" s="2"/>
      <c r="Y58" s="2"/>
      <c r="Z58" s="2"/>
      <c r="AA58" s="2"/>
      <c r="AB58" s="2"/>
      <c r="AC58" s="2"/>
      <c r="AD58" s="2"/>
      <c r="AE58" s="2"/>
      <c r="AF58" s="2"/>
      <c r="AG58" s="2" t="s">
        <v>955</v>
      </c>
      <c r="AH58" s="2" t="s">
        <v>944</v>
      </c>
      <c r="AI58" s="2">
        <v>12</v>
      </c>
      <c r="AJ58" s="79">
        <v>43591</v>
      </c>
      <c r="AK58" s="13" t="s">
        <v>1136</v>
      </c>
      <c r="AL58" s="31" t="s">
        <v>871</v>
      </c>
      <c r="AM58" s="31" t="s">
        <v>872</v>
      </c>
      <c r="AN58" s="31" t="s">
        <v>872</v>
      </c>
      <c r="AO58" s="31" t="s">
        <v>872</v>
      </c>
      <c r="AP58" s="2" t="s">
        <v>1134</v>
      </c>
      <c r="AQ58" s="69"/>
      <c r="AR58" s="71"/>
      <c r="AS58" s="31"/>
      <c r="AV58" s="96"/>
    </row>
    <row r="59" spans="1:48" ht="15" customHeight="1">
      <c r="A59" s="94" t="s">
        <v>13</v>
      </c>
      <c r="B59" s="37" t="s">
        <v>1174</v>
      </c>
      <c r="C59" s="200" t="s">
        <v>1176</v>
      </c>
      <c r="D59" s="38" t="s">
        <v>228</v>
      </c>
      <c r="E59" s="38" t="s">
        <v>521</v>
      </c>
      <c r="F59" s="87" t="s">
        <v>636</v>
      </c>
      <c r="G59" s="88" t="s">
        <v>887</v>
      </c>
      <c r="H59" s="67" t="s">
        <v>669</v>
      </c>
      <c r="I59" s="78">
        <v>43555</v>
      </c>
      <c r="J59" s="2" t="s">
        <v>662</v>
      </c>
      <c r="K59" s="2" t="s">
        <v>662</v>
      </c>
      <c r="L59" s="2" t="s">
        <v>662</v>
      </c>
      <c r="M59" s="2" t="s">
        <v>662</v>
      </c>
      <c r="N59" s="2" t="s">
        <v>662</v>
      </c>
      <c r="O59" s="2" t="s">
        <v>661</v>
      </c>
      <c r="P59" s="2" t="s">
        <v>661</v>
      </c>
      <c r="Q59" s="2" t="s">
        <v>662</v>
      </c>
      <c r="R59" s="2" t="s">
        <v>661</v>
      </c>
      <c r="S59" s="2" t="s">
        <v>662</v>
      </c>
      <c r="T59" s="2" t="s">
        <v>662</v>
      </c>
      <c r="U59" s="2" t="s">
        <v>661</v>
      </c>
      <c r="V59" s="2" t="s">
        <v>662</v>
      </c>
      <c r="AG59" s="2" t="s">
        <v>955</v>
      </c>
      <c r="AH59" s="2" t="s">
        <v>944</v>
      </c>
      <c r="AI59" s="2">
        <v>12</v>
      </c>
      <c r="AJ59" s="79">
        <v>43591</v>
      </c>
      <c r="AK59" s="13" t="s">
        <v>1136</v>
      </c>
      <c r="AL59" s="31" t="s">
        <v>871</v>
      </c>
      <c r="AM59" s="31" t="s">
        <v>872</v>
      </c>
      <c r="AN59" s="31" t="s">
        <v>872</v>
      </c>
      <c r="AO59" s="31" t="s">
        <v>872</v>
      </c>
      <c r="AP59" s="2" t="s">
        <v>1134</v>
      </c>
      <c r="AQ59" s="55"/>
      <c r="AR59" s="71"/>
      <c r="AS59" s="31"/>
      <c r="AV59" s="96"/>
    </row>
    <row r="60" spans="1:48" ht="15" customHeight="1">
      <c r="A60" s="94" t="s">
        <v>13</v>
      </c>
      <c r="B60" s="37" t="s">
        <v>233</v>
      </c>
      <c r="C60" s="201" t="s">
        <v>1177</v>
      </c>
      <c r="D60" s="38" t="s">
        <v>228</v>
      </c>
      <c r="E60" s="38" t="s">
        <v>522</v>
      </c>
      <c r="F60" s="87" t="s">
        <v>636</v>
      </c>
      <c r="G60" s="88" t="s">
        <v>887</v>
      </c>
      <c r="H60" s="67" t="s">
        <v>669</v>
      </c>
      <c r="I60" s="78">
        <v>43555</v>
      </c>
      <c r="J60" s="2" t="s">
        <v>661</v>
      </c>
      <c r="K60" s="2" t="s">
        <v>662</v>
      </c>
      <c r="L60" s="2" t="s">
        <v>662</v>
      </c>
      <c r="M60" s="2" t="s">
        <v>661</v>
      </c>
      <c r="N60" s="2" t="s">
        <v>662</v>
      </c>
      <c r="O60" s="2" t="s">
        <v>662</v>
      </c>
      <c r="P60" s="2" t="s">
        <v>662</v>
      </c>
      <c r="Q60" s="2" t="s">
        <v>662</v>
      </c>
      <c r="R60" s="2" t="s">
        <v>662</v>
      </c>
      <c r="S60" s="2" t="s">
        <v>662</v>
      </c>
      <c r="T60" s="2" t="s">
        <v>661</v>
      </c>
      <c r="U60" s="2" t="s">
        <v>662</v>
      </c>
      <c r="V60" s="2" t="s">
        <v>662</v>
      </c>
      <c r="AG60" s="2" t="s">
        <v>955</v>
      </c>
      <c r="AH60" s="2" t="s">
        <v>944</v>
      </c>
      <c r="AI60" s="2">
        <v>12</v>
      </c>
      <c r="AJ60" s="79">
        <v>43591</v>
      </c>
      <c r="AK60" s="13" t="s">
        <v>1136</v>
      </c>
      <c r="AL60" s="31" t="s">
        <v>871</v>
      </c>
      <c r="AM60" s="31" t="s">
        <v>872</v>
      </c>
      <c r="AN60" s="31" t="s">
        <v>872</v>
      </c>
      <c r="AO60" s="31" t="s">
        <v>872</v>
      </c>
      <c r="AP60" s="2" t="s">
        <v>1134</v>
      </c>
      <c r="AQ60" s="55"/>
      <c r="AR60" s="71"/>
      <c r="AS60" s="31"/>
      <c r="AV60" s="96"/>
    </row>
    <row r="61" spans="1:48" ht="15" customHeight="1">
      <c r="A61" s="94" t="s">
        <v>13</v>
      </c>
      <c r="B61" s="95" t="s">
        <v>234</v>
      </c>
      <c r="C61" s="86" t="s">
        <v>45</v>
      </c>
      <c r="D61" s="38" t="s">
        <v>228</v>
      </c>
      <c r="E61" s="38" t="s">
        <v>468</v>
      </c>
      <c r="F61" s="89" t="s">
        <v>627</v>
      </c>
      <c r="G61" s="88" t="s">
        <v>891</v>
      </c>
      <c r="H61" s="67" t="s">
        <v>669</v>
      </c>
      <c r="I61" s="78">
        <v>43555</v>
      </c>
      <c r="J61" s="90">
        <v>1100000</v>
      </c>
      <c r="K61" s="90">
        <v>700000</v>
      </c>
      <c r="N61" s="90">
        <v>2650000</v>
      </c>
      <c r="O61" s="90">
        <v>4800000</v>
      </c>
      <c r="P61" s="90">
        <v>350000</v>
      </c>
      <c r="Q61" s="90">
        <v>450000</v>
      </c>
      <c r="R61" s="90">
        <v>4450000</v>
      </c>
      <c r="S61" s="80">
        <v>40497479</v>
      </c>
      <c r="U61" s="80">
        <v>37660740</v>
      </c>
      <c r="V61" s="80">
        <v>38275925</v>
      </c>
      <c r="W61" s="175">
        <v>1850000</v>
      </c>
      <c r="X61" s="175">
        <v>4650000</v>
      </c>
      <c r="Y61" s="175"/>
      <c r="Z61" s="175">
        <v>1300000</v>
      </c>
      <c r="AA61" s="175"/>
      <c r="AB61" s="175"/>
      <c r="AC61" s="80">
        <v>60781868</v>
      </c>
      <c r="AD61" s="174">
        <v>35035973</v>
      </c>
      <c r="AE61" s="175">
        <v>200000</v>
      </c>
      <c r="AF61" s="80">
        <v>8648435</v>
      </c>
      <c r="AG61" s="2" t="s">
        <v>955</v>
      </c>
      <c r="AH61" s="2" t="s">
        <v>944</v>
      </c>
      <c r="AI61" s="2">
        <v>111</v>
      </c>
      <c r="AJ61" s="79">
        <v>43591</v>
      </c>
      <c r="AK61" s="13" t="s">
        <v>1136</v>
      </c>
      <c r="AL61" s="31" t="s">
        <v>871</v>
      </c>
      <c r="AM61" s="31" t="s">
        <v>872</v>
      </c>
      <c r="AN61" s="31" t="s">
        <v>872</v>
      </c>
      <c r="AO61" s="31" t="s">
        <v>872</v>
      </c>
      <c r="AP61" s="2" t="s">
        <v>1134</v>
      </c>
      <c r="AQ61" s="55"/>
      <c r="AR61" s="71"/>
      <c r="AS61" s="31"/>
      <c r="AV61" s="96"/>
    </row>
    <row r="62" spans="1:48" ht="15" customHeight="1">
      <c r="A62" s="94" t="s">
        <v>13</v>
      </c>
      <c r="B62" s="95" t="s">
        <v>234</v>
      </c>
      <c r="C62" s="86" t="s">
        <v>46</v>
      </c>
      <c r="D62" s="38" t="s">
        <v>228</v>
      </c>
      <c r="E62" s="38" t="s">
        <v>469</v>
      </c>
      <c r="F62" s="89" t="s">
        <v>627</v>
      </c>
      <c r="G62" s="88" t="s">
        <v>891</v>
      </c>
      <c r="H62" s="67" t="s">
        <v>669</v>
      </c>
      <c r="I62" s="78">
        <v>43555</v>
      </c>
      <c r="N62" s="90">
        <v>216438</v>
      </c>
      <c r="R62" s="90">
        <v>202740</v>
      </c>
      <c r="S62" s="63"/>
      <c r="U62" s="166"/>
      <c r="V62" s="90"/>
      <c r="W62" s="175"/>
      <c r="X62" s="175">
        <v>1000000</v>
      </c>
      <c r="Y62" s="175"/>
      <c r="Z62" s="175">
        <v>100000</v>
      </c>
      <c r="AA62" s="175"/>
      <c r="AB62" s="175"/>
      <c r="AC62" s="175"/>
      <c r="AD62" s="175"/>
      <c r="AE62" s="175">
        <v>100000</v>
      </c>
      <c r="AF62" s="175"/>
      <c r="AG62" s="2" t="s">
        <v>955</v>
      </c>
      <c r="AH62" s="2" t="s">
        <v>944</v>
      </c>
      <c r="AI62" s="2">
        <v>111</v>
      </c>
      <c r="AJ62" s="79">
        <v>43591</v>
      </c>
      <c r="AK62" s="13" t="s">
        <v>1136</v>
      </c>
      <c r="AL62" s="31" t="s">
        <v>871</v>
      </c>
      <c r="AM62" s="31" t="s">
        <v>872</v>
      </c>
      <c r="AN62" s="31" t="s">
        <v>872</v>
      </c>
      <c r="AO62" s="31" t="s">
        <v>872</v>
      </c>
      <c r="AP62" s="2" t="s">
        <v>1134</v>
      </c>
      <c r="AQ62" s="55"/>
      <c r="AR62" s="71"/>
      <c r="AS62" s="31"/>
      <c r="AV62" s="96"/>
    </row>
    <row r="63" spans="1:48" ht="15" customHeight="1">
      <c r="A63" s="94" t="s">
        <v>13</v>
      </c>
      <c r="B63" s="95" t="s">
        <v>234</v>
      </c>
      <c r="C63" s="86" t="s">
        <v>47</v>
      </c>
      <c r="D63" s="38" t="s">
        <v>228</v>
      </c>
      <c r="E63" s="38" t="s">
        <v>470</v>
      </c>
      <c r="F63" s="89" t="s">
        <v>627</v>
      </c>
      <c r="G63" s="88" t="s">
        <v>891</v>
      </c>
      <c r="H63" s="67" t="s">
        <v>669</v>
      </c>
      <c r="I63" s="78">
        <v>43555</v>
      </c>
      <c r="J63" s="80">
        <v>2474465</v>
      </c>
      <c r="K63" s="89"/>
      <c r="L63" s="89"/>
      <c r="M63" s="89"/>
      <c r="N63" s="89"/>
      <c r="O63" s="89"/>
      <c r="P63" s="89"/>
      <c r="Q63" s="89"/>
      <c r="R63" s="89"/>
      <c r="S63" s="80">
        <v>6721122</v>
      </c>
      <c r="T63" s="89"/>
      <c r="U63" s="80">
        <v>3906732</v>
      </c>
      <c r="V63" s="80">
        <v>6210549</v>
      </c>
      <c r="W63" s="174">
        <v>4083334</v>
      </c>
      <c r="X63" s="177"/>
      <c r="Y63" s="177"/>
      <c r="Z63" s="177"/>
      <c r="AA63" s="177"/>
      <c r="AB63" s="177"/>
      <c r="AC63" s="80">
        <v>11087205</v>
      </c>
      <c r="AD63" s="80">
        <v>7775115</v>
      </c>
      <c r="AE63" s="177"/>
      <c r="AF63" s="80">
        <v>2677264</v>
      </c>
      <c r="AG63" s="2" t="s">
        <v>955</v>
      </c>
      <c r="AH63" s="2" t="s">
        <v>944</v>
      </c>
      <c r="AI63" s="2">
        <v>112</v>
      </c>
      <c r="AJ63" s="79">
        <v>43591</v>
      </c>
      <c r="AK63" s="13" t="s">
        <v>1136</v>
      </c>
      <c r="AL63" s="31" t="s">
        <v>871</v>
      </c>
      <c r="AM63" s="31" t="s">
        <v>872</v>
      </c>
      <c r="AN63" s="31" t="s">
        <v>872</v>
      </c>
      <c r="AO63" s="31" t="s">
        <v>872</v>
      </c>
      <c r="AP63" s="2" t="s">
        <v>1134</v>
      </c>
      <c r="AQ63" s="55"/>
      <c r="AR63" s="71"/>
      <c r="AS63" s="31"/>
      <c r="AT63" s="2" t="s">
        <v>1056</v>
      </c>
      <c r="AV63" s="96"/>
    </row>
    <row r="64" spans="1:48" ht="15" customHeight="1">
      <c r="A64" s="94" t="s">
        <v>13</v>
      </c>
      <c r="B64" s="95" t="s">
        <v>234</v>
      </c>
      <c r="C64" s="86" t="s">
        <v>48</v>
      </c>
      <c r="D64" s="38" t="s">
        <v>228</v>
      </c>
      <c r="E64" s="38" t="s">
        <v>471</v>
      </c>
      <c r="F64" s="89" t="s">
        <v>627</v>
      </c>
      <c r="G64" s="88" t="s">
        <v>891</v>
      </c>
      <c r="H64" s="67" t="s">
        <v>669</v>
      </c>
      <c r="I64" s="78">
        <v>43555</v>
      </c>
      <c r="W64" s="178"/>
      <c r="X64" s="178"/>
      <c r="Y64" s="178"/>
      <c r="Z64" s="178"/>
      <c r="AA64" s="178"/>
      <c r="AB64" s="178"/>
      <c r="AC64" s="178"/>
      <c r="AD64" s="178"/>
      <c r="AE64" s="178"/>
      <c r="AF64" s="178"/>
      <c r="AL64" s="31" t="s">
        <v>872</v>
      </c>
      <c r="AM64" s="31" t="s">
        <v>872</v>
      </c>
      <c r="AN64" s="31" t="s">
        <v>872</v>
      </c>
      <c r="AO64" s="31" t="s">
        <v>872</v>
      </c>
      <c r="AQ64" s="55"/>
      <c r="AR64" s="71"/>
      <c r="AS64" s="31"/>
      <c r="AV64" s="96"/>
    </row>
    <row r="65" spans="1:48" ht="15" customHeight="1">
      <c r="A65" s="94" t="s">
        <v>13</v>
      </c>
      <c r="B65" s="95" t="s">
        <v>234</v>
      </c>
      <c r="C65" s="86" t="s">
        <v>49</v>
      </c>
      <c r="D65" s="38" t="s">
        <v>228</v>
      </c>
      <c r="E65" s="38" t="s">
        <v>272</v>
      </c>
      <c r="F65" s="89" t="s">
        <v>627</v>
      </c>
      <c r="G65" s="88" t="s">
        <v>891</v>
      </c>
      <c r="H65" s="67" t="s">
        <v>669</v>
      </c>
      <c r="I65" s="78">
        <v>43555</v>
      </c>
      <c r="W65" s="178"/>
      <c r="X65" s="178"/>
      <c r="Y65" s="178"/>
      <c r="Z65" s="178"/>
      <c r="AA65" s="178"/>
      <c r="AB65" s="178"/>
      <c r="AC65" s="178"/>
      <c r="AD65" s="178"/>
      <c r="AE65" s="178"/>
      <c r="AF65" s="178"/>
      <c r="AL65" s="31" t="s">
        <v>872</v>
      </c>
      <c r="AM65" s="31" t="s">
        <v>872</v>
      </c>
      <c r="AN65" s="31" t="s">
        <v>872</v>
      </c>
      <c r="AO65" s="31" t="s">
        <v>872</v>
      </c>
      <c r="AQ65" s="55"/>
      <c r="AR65" s="71"/>
      <c r="AS65" s="31"/>
      <c r="AV65" s="96"/>
    </row>
    <row r="66" spans="1:48" ht="15" customHeight="1">
      <c r="A66" s="94" t="s">
        <v>13</v>
      </c>
      <c r="B66" s="95" t="s">
        <v>234</v>
      </c>
      <c r="C66" s="86" t="s">
        <v>50</v>
      </c>
      <c r="D66" s="38" t="s">
        <v>228</v>
      </c>
      <c r="E66" s="38" t="s">
        <v>273</v>
      </c>
      <c r="F66" s="89" t="s">
        <v>627</v>
      </c>
      <c r="G66" s="88" t="s">
        <v>891</v>
      </c>
      <c r="H66" s="67" t="s">
        <v>669</v>
      </c>
      <c r="I66" s="78">
        <v>43555</v>
      </c>
      <c r="J66" s="90">
        <f>J61+J63</f>
        <v>3574465</v>
      </c>
      <c r="K66" s="90">
        <v>700000</v>
      </c>
      <c r="N66" s="165">
        <f>N61+N62</f>
        <v>2866438</v>
      </c>
      <c r="O66" s="90">
        <v>4800000</v>
      </c>
      <c r="P66" s="90">
        <v>350000</v>
      </c>
      <c r="Q66" s="90">
        <v>450000</v>
      </c>
      <c r="R66" s="165">
        <f>R61+R62</f>
        <v>4652740</v>
      </c>
      <c r="S66" s="80">
        <v>47218601</v>
      </c>
      <c r="U66" s="80">
        <v>41567472</v>
      </c>
      <c r="V66" s="165">
        <f>SUM(V61:V63)</f>
        <v>44486474</v>
      </c>
      <c r="W66" s="182">
        <f>W61+W63</f>
        <v>5933334</v>
      </c>
      <c r="X66" s="182">
        <f>X61+X62</f>
        <v>5650000</v>
      </c>
      <c r="Y66" s="178"/>
      <c r="Z66" s="182">
        <f>Z61+Z62</f>
        <v>1400000</v>
      </c>
      <c r="AA66" s="178"/>
      <c r="AB66" s="178"/>
      <c r="AC66" s="182">
        <f>SUM(AC61:AC63)</f>
        <v>71869073</v>
      </c>
      <c r="AD66" s="182">
        <f>SUM(AD61:AD63)</f>
        <v>42811088</v>
      </c>
      <c r="AE66" s="182">
        <f>AE61+AE62</f>
        <v>300000</v>
      </c>
      <c r="AF66" s="182">
        <v>11325699</v>
      </c>
      <c r="AG66" s="2" t="s">
        <v>955</v>
      </c>
      <c r="AH66" s="2" t="s">
        <v>944</v>
      </c>
      <c r="AI66" s="2" t="s">
        <v>943</v>
      </c>
      <c r="AJ66" s="79">
        <v>43591</v>
      </c>
      <c r="AK66" s="13" t="s">
        <v>1136</v>
      </c>
      <c r="AL66" s="31" t="s">
        <v>871</v>
      </c>
      <c r="AM66" s="31" t="s">
        <v>872</v>
      </c>
      <c r="AN66" s="31" t="s">
        <v>872</v>
      </c>
      <c r="AO66" s="31" t="s">
        <v>872</v>
      </c>
      <c r="AP66" s="2" t="s">
        <v>1134</v>
      </c>
      <c r="AQ66" s="55"/>
      <c r="AS66" s="31"/>
      <c r="AV66" s="96"/>
    </row>
    <row r="67" spans="1:48" ht="15" customHeight="1">
      <c r="A67" s="94" t="s">
        <v>13</v>
      </c>
      <c r="B67" s="38" t="s">
        <v>237</v>
      </c>
      <c r="C67" s="66" t="s">
        <v>113</v>
      </c>
      <c r="D67" s="38" t="s">
        <v>324</v>
      </c>
      <c r="E67" s="150" t="s">
        <v>928</v>
      </c>
      <c r="F67" s="38" t="s">
        <v>627</v>
      </c>
      <c r="G67" s="98" t="s">
        <v>634</v>
      </c>
      <c r="H67" s="67" t="s">
        <v>669</v>
      </c>
      <c r="I67" s="78">
        <v>43555</v>
      </c>
      <c r="J67" s="179">
        <v>7</v>
      </c>
      <c r="K67" s="179">
        <v>3</v>
      </c>
      <c r="L67" s="179">
        <v>3</v>
      </c>
      <c r="M67" s="179"/>
      <c r="N67" s="179">
        <v>18</v>
      </c>
      <c r="O67" s="179">
        <v>16</v>
      </c>
      <c r="P67" s="179">
        <v>2</v>
      </c>
      <c r="Q67" s="179">
        <v>2</v>
      </c>
      <c r="R67" s="179">
        <v>18</v>
      </c>
      <c r="S67" s="179">
        <v>18</v>
      </c>
      <c r="T67" s="179"/>
      <c r="U67" s="179">
        <v>18</v>
      </c>
      <c r="V67" s="179">
        <v>6</v>
      </c>
      <c r="W67" s="179">
        <v>11</v>
      </c>
      <c r="X67" s="179">
        <v>18</v>
      </c>
      <c r="Y67" s="179">
        <v>7</v>
      </c>
      <c r="Z67" s="179">
        <v>18</v>
      </c>
      <c r="AA67" s="179">
        <v>1</v>
      </c>
      <c r="AB67" s="179">
        <v>14</v>
      </c>
      <c r="AC67" s="179">
        <v>14</v>
      </c>
      <c r="AD67" s="179">
        <v>18</v>
      </c>
      <c r="AE67" s="179">
        <v>2</v>
      </c>
      <c r="AF67" s="179">
        <v>9</v>
      </c>
      <c r="AG67" s="63" t="s">
        <v>955</v>
      </c>
      <c r="AH67" s="63" t="s">
        <v>944</v>
      </c>
      <c r="AI67" s="63" t="s">
        <v>945</v>
      </c>
      <c r="AJ67" s="181">
        <v>43591</v>
      </c>
      <c r="AK67" s="25" t="s">
        <v>1136</v>
      </c>
      <c r="AL67" s="147" t="s">
        <v>871</v>
      </c>
      <c r="AM67" s="147" t="s">
        <v>872</v>
      </c>
      <c r="AN67" s="147" t="s">
        <v>872</v>
      </c>
      <c r="AO67" s="147" t="s">
        <v>872</v>
      </c>
      <c r="AP67" s="63" t="s">
        <v>1134</v>
      </c>
      <c r="AQ67" s="55"/>
      <c r="AS67" s="31"/>
    </row>
    <row r="68" spans="1:48" ht="15" customHeight="1">
      <c r="A68" s="94" t="s">
        <v>13</v>
      </c>
      <c r="B68" s="38" t="s">
        <v>237</v>
      </c>
      <c r="C68" s="66" t="s">
        <v>114</v>
      </c>
      <c r="D68" s="38" t="s">
        <v>325</v>
      </c>
      <c r="E68" s="38" t="s">
        <v>531</v>
      </c>
      <c r="F68" s="38" t="s">
        <v>630</v>
      </c>
      <c r="G68" s="98" t="s">
        <v>640</v>
      </c>
      <c r="H68" s="67" t="s">
        <v>669</v>
      </c>
      <c r="I68" s="78">
        <v>43555</v>
      </c>
      <c r="J68" s="178">
        <f>7/18*100</f>
        <v>38.888888888888893</v>
      </c>
      <c r="K68" s="178">
        <v>66.67</v>
      </c>
      <c r="L68" s="178">
        <f>0/18*100</f>
        <v>0</v>
      </c>
      <c r="M68" s="178"/>
      <c r="N68" s="178">
        <f>14/18*100</f>
        <v>77.777777777777786</v>
      </c>
      <c r="O68" s="178">
        <f>16/18*100</f>
        <v>88.888888888888886</v>
      </c>
      <c r="P68" s="178">
        <f>2/18*100</f>
        <v>11.111111111111111</v>
      </c>
      <c r="Q68" s="178">
        <f>2/18*100</f>
        <v>11.111111111111111</v>
      </c>
      <c r="R68" s="178">
        <f>18/18*100</f>
        <v>100</v>
      </c>
      <c r="S68" s="178">
        <f>15/18*100</f>
        <v>83.333333333333343</v>
      </c>
      <c r="T68" s="178"/>
      <c r="U68" s="178">
        <f>17/18*100</f>
        <v>94.444444444444443</v>
      </c>
      <c r="V68" s="178">
        <f>6/18*100</f>
        <v>33.333333333333329</v>
      </c>
      <c r="W68" s="178">
        <f>11/18*100</f>
        <v>61.111111111111114</v>
      </c>
      <c r="X68" s="178">
        <f>17/18*100</f>
        <v>94.444444444444443</v>
      </c>
      <c r="Y68" s="178">
        <f>0/18*100</f>
        <v>0</v>
      </c>
      <c r="Z68" s="178">
        <f>8/18*100</f>
        <v>44.444444444444443</v>
      </c>
      <c r="AA68" s="178">
        <f>0/18*100</f>
        <v>0</v>
      </c>
      <c r="AB68" s="178">
        <f>0/18*100</f>
        <v>0</v>
      </c>
      <c r="AC68" s="178">
        <f>8/18*100</f>
        <v>44.444444444444443</v>
      </c>
      <c r="AD68" s="178">
        <f>17/18*100</f>
        <v>94.444444444444443</v>
      </c>
      <c r="AE68" s="178">
        <f>1/18*100</f>
        <v>5.5555555555555554</v>
      </c>
      <c r="AF68" s="178">
        <f>8/9*100</f>
        <v>88.888888888888886</v>
      </c>
      <c r="AG68" s="63" t="s">
        <v>955</v>
      </c>
      <c r="AH68" s="63" t="s">
        <v>944</v>
      </c>
      <c r="AI68" s="63" t="s">
        <v>945</v>
      </c>
      <c r="AJ68" s="181">
        <v>43591</v>
      </c>
      <c r="AK68" s="25" t="s">
        <v>1136</v>
      </c>
      <c r="AL68" s="147" t="s">
        <v>871</v>
      </c>
      <c r="AM68" s="147" t="s">
        <v>872</v>
      </c>
      <c r="AN68" s="147" t="s">
        <v>872</v>
      </c>
      <c r="AO68" s="147" t="s">
        <v>872</v>
      </c>
      <c r="AP68" s="63" t="s">
        <v>1134</v>
      </c>
      <c r="AQ68" s="55"/>
      <c r="AR68" s="71" t="s">
        <v>871</v>
      </c>
      <c r="AS68" s="31" t="s">
        <v>905</v>
      </c>
      <c r="AT68" s="2" t="s">
        <v>1001</v>
      </c>
    </row>
    <row r="69" spans="1:48" ht="15.6" customHeight="1">
      <c r="AN69" s="31"/>
      <c r="AQ69" s="55"/>
    </row>
    <row r="70" spans="1:48" ht="15.6" customHeight="1">
      <c r="AN70" s="31"/>
      <c r="AQ70" s="55"/>
    </row>
    <row r="71" spans="1:48" ht="15.6" customHeight="1">
      <c r="AN71" s="31"/>
      <c r="AQ71" s="55"/>
    </row>
    <row r="72" spans="1:48" ht="15.6" customHeight="1">
      <c r="AN72" s="31"/>
      <c r="AQ72" s="55"/>
    </row>
    <row r="73" spans="1:48" ht="15.6" customHeight="1">
      <c r="AN73" s="31"/>
      <c r="AQ73" s="55"/>
    </row>
    <row r="74" spans="1:48" ht="15.6" customHeight="1">
      <c r="AN74" s="31"/>
      <c r="AQ74" s="55"/>
    </row>
    <row r="75" spans="1:48" ht="15.6" customHeight="1">
      <c r="AQ75" s="55"/>
    </row>
    <row r="76" spans="1:48" ht="15.6" customHeight="1">
      <c r="AQ76" s="55"/>
    </row>
    <row r="77" spans="1:48" ht="15.6" customHeight="1">
      <c r="AQ77" s="55"/>
    </row>
    <row r="78" spans="1:48" ht="15.6" customHeight="1">
      <c r="AQ78" s="55"/>
    </row>
    <row r="79" spans="1:48" ht="15.6" customHeight="1">
      <c r="AQ79" s="55"/>
    </row>
    <row r="80" spans="1:48" ht="15.6" customHeight="1">
      <c r="AQ80" s="55"/>
    </row>
    <row r="81" spans="43:43" ht="15.6" customHeight="1">
      <c r="AQ81" s="55"/>
    </row>
    <row r="82" spans="43:43" ht="15.6" customHeight="1">
      <c r="AQ82" s="55"/>
    </row>
    <row r="83" spans="43:43" ht="15.6" customHeight="1">
      <c r="AQ83" s="55"/>
    </row>
    <row r="84" spans="43:43" ht="15.6" customHeight="1">
      <c r="AQ84" s="55"/>
    </row>
    <row r="85" spans="43:43" ht="15.6" customHeight="1">
      <c r="AQ85" s="55"/>
    </row>
    <row r="86" spans="43:43" ht="15.6" customHeight="1">
      <c r="AQ86" s="55"/>
    </row>
    <row r="87" spans="43:43" ht="15.6" customHeight="1">
      <c r="AQ87" s="55"/>
    </row>
    <row r="88" spans="43:43" ht="15.6" customHeight="1">
      <c r="AQ88" s="55"/>
    </row>
    <row r="89" spans="43:43" ht="15.6" customHeight="1">
      <c r="AQ89" s="55"/>
    </row>
    <row r="90" spans="43:43" ht="15.6" customHeight="1">
      <c r="AQ90" s="55"/>
    </row>
    <row r="91" spans="43:43" ht="15.6" customHeight="1">
      <c r="AQ91" s="55"/>
    </row>
    <row r="92" spans="43:43" ht="15.6" customHeight="1">
      <c r="AQ92" s="55"/>
    </row>
    <row r="93" spans="43:43" ht="15.6" customHeight="1">
      <c r="AQ93" s="55"/>
    </row>
    <row r="94" spans="43:43" ht="15.6" customHeight="1">
      <c r="AQ94" s="55"/>
    </row>
    <row r="95" spans="43:43" ht="15.6" customHeight="1">
      <c r="AQ95" s="55"/>
    </row>
    <row r="96" spans="43:43" ht="15.6" customHeight="1">
      <c r="AQ96" s="55"/>
    </row>
    <row r="97" spans="43:43" ht="15.6" customHeight="1">
      <c r="AQ97" s="55"/>
    </row>
    <row r="98" spans="43:43" ht="15.6" customHeight="1">
      <c r="AQ98" s="55"/>
    </row>
    <row r="99" spans="43:43" ht="15.6" customHeight="1">
      <c r="AQ99" s="55"/>
    </row>
    <row r="100" spans="43:43" ht="15.6" customHeight="1">
      <c r="AQ100" s="55"/>
    </row>
    <row r="101" spans="43:43" ht="15.6" customHeight="1">
      <c r="AQ101" s="55"/>
    </row>
    <row r="102" spans="43:43" ht="15.6" customHeight="1">
      <c r="AQ102" s="55"/>
    </row>
    <row r="103" spans="43:43" ht="15.6" customHeight="1">
      <c r="AQ103" s="55"/>
    </row>
    <row r="104" spans="43:43" ht="15.6" customHeight="1">
      <c r="AQ104" s="55"/>
    </row>
    <row r="105" spans="43:43" ht="15.6" customHeight="1">
      <c r="AQ105" s="55"/>
    </row>
    <row r="106" spans="43:43" ht="15.6" customHeight="1">
      <c r="AQ106" s="55"/>
    </row>
    <row r="107" spans="43:43" ht="15.6" customHeight="1">
      <c r="AQ107" s="55"/>
    </row>
    <row r="108" spans="43:43" ht="15.6" customHeight="1">
      <c r="AQ108" s="55"/>
    </row>
    <row r="109" spans="43:43" ht="15.6" customHeight="1">
      <c r="AQ109" s="55"/>
    </row>
    <row r="110" spans="43:43" ht="15.6" customHeight="1">
      <c r="AQ110" s="55"/>
    </row>
    <row r="111" spans="43:43" ht="15.6" customHeight="1">
      <c r="AQ111" s="55"/>
    </row>
    <row r="112" spans="43:43" ht="15.6" customHeight="1">
      <c r="AQ112" s="55"/>
    </row>
    <row r="113" spans="43:43" ht="15.6" customHeight="1">
      <c r="AQ113" s="55"/>
    </row>
    <row r="114" spans="43:43" ht="15.6" customHeight="1">
      <c r="AQ114" s="55"/>
    </row>
    <row r="115" spans="43:43" ht="15.6" customHeight="1">
      <c r="AQ115" s="55"/>
    </row>
    <row r="116" spans="43:43" ht="15.6" customHeight="1">
      <c r="AQ116" s="55"/>
    </row>
    <row r="117" spans="43:43" ht="15.6" customHeight="1">
      <c r="AQ117" s="55"/>
    </row>
    <row r="118" spans="43:43" ht="15.6" customHeight="1">
      <c r="AQ118" s="55"/>
    </row>
    <row r="119" spans="43:43" ht="15.6" customHeight="1">
      <c r="AQ119" s="55"/>
    </row>
    <row r="120" spans="43:43" ht="15.6" customHeight="1">
      <c r="AQ120" s="55"/>
    </row>
    <row r="121" spans="43:43" ht="15.6" customHeight="1">
      <c r="AQ121" s="55"/>
    </row>
    <row r="122" spans="43:43" ht="15.6" customHeight="1">
      <c r="AQ122" s="55"/>
    </row>
    <row r="123" spans="43:43" ht="15.6" customHeight="1">
      <c r="AQ123" s="55"/>
    </row>
    <row r="124" spans="43:43" ht="15.6" customHeight="1">
      <c r="AQ124" s="55"/>
    </row>
    <row r="125" spans="43:43" ht="15.6" customHeight="1">
      <c r="AQ125" s="55"/>
    </row>
    <row r="126" spans="43:43" ht="15.6" customHeight="1">
      <c r="AQ126" s="55"/>
    </row>
    <row r="127" spans="43:43" ht="15.6" customHeight="1">
      <c r="AQ127" s="55"/>
    </row>
    <row r="128" spans="43:43" ht="15.6" customHeight="1">
      <c r="AQ128" s="55"/>
    </row>
    <row r="129" spans="43:43" ht="15.6" customHeight="1">
      <c r="AQ129" s="55"/>
    </row>
    <row r="130" spans="43:43" ht="15.6" customHeight="1">
      <c r="AQ130" s="55"/>
    </row>
    <row r="131" spans="43:43" ht="15.6" customHeight="1">
      <c r="AQ131" s="55"/>
    </row>
    <row r="132" spans="43:43" ht="15.6" customHeight="1">
      <c r="AQ132" s="55"/>
    </row>
    <row r="133" spans="43:43" ht="15.6" customHeight="1">
      <c r="AQ133" s="55"/>
    </row>
    <row r="134" spans="43:43" ht="15.6" customHeight="1">
      <c r="AQ134" s="55"/>
    </row>
    <row r="135" spans="43:43" ht="15.6" customHeight="1">
      <c r="AQ135" s="55"/>
    </row>
    <row r="136" spans="43:43" ht="15.6" customHeight="1">
      <c r="AQ136" s="55"/>
    </row>
    <row r="137" spans="43:43" ht="15.6" customHeight="1">
      <c r="AQ137" s="55"/>
    </row>
    <row r="138" spans="43:43" ht="15.6" customHeight="1">
      <c r="AQ138" s="55"/>
    </row>
    <row r="139" spans="43:43" ht="15.6" customHeight="1">
      <c r="AQ139" s="55"/>
    </row>
    <row r="140" spans="43:43" ht="15.6" customHeight="1">
      <c r="AQ140" s="55"/>
    </row>
    <row r="141" spans="43:43" ht="15.6" customHeight="1">
      <c r="AQ141" s="55"/>
    </row>
    <row r="142" spans="43:43" ht="15.6" customHeight="1">
      <c r="AQ142" s="55"/>
    </row>
    <row r="143" spans="43:43" ht="15.6" customHeight="1">
      <c r="AQ143" s="55"/>
    </row>
    <row r="144" spans="43:43" ht="15.6" customHeight="1">
      <c r="AQ144" s="55"/>
    </row>
    <row r="145" spans="43:43" ht="15.6" customHeight="1">
      <c r="AQ145" s="55"/>
    </row>
    <row r="146" spans="43:43" ht="15.6" customHeight="1">
      <c r="AQ146" s="55"/>
    </row>
    <row r="147" spans="43:43" ht="15.6" customHeight="1">
      <c r="AQ147" s="55"/>
    </row>
    <row r="148" spans="43:43" ht="15.6" customHeight="1">
      <c r="AQ148" s="55"/>
    </row>
    <row r="149" spans="43:43" ht="15.6" customHeight="1">
      <c r="AQ149" s="55"/>
    </row>
  </sheetData>
  <mergeCells count="2">
    <mergeCell ref="AZ35:BB35"/>
    <mergeCell ref="AZ1:BB1"/>
  </mergeCells>
  <phoneticPr fontId="1" type="noConversion"/>
  <conditionalFormatting sqref="D33:D34">
    <cfRule type="duplicateValues" dxfId="31" priority="17"/>
  </conditionalFormatting>
  <conditionalFormatting sqref="D33:D34">
    <cfRule type="duplicateValues" dxfId="30" priority="18"/>
  </conditionalFormatting>
  <conditionalFormatting sqref="D33:D34">
    <cfRule type="duplicateValues" dxfId="29" priority="16"/>
  </conditionalFormatting>
  <conditionalFormatting sqref="E33:E34">
    <cfRule type="duplicateValues" dxfId="28" priority="15"/>
  </conditionalFormatting>
  <conditionalFormatting sqref="D67:D68">
    <cfRule type="duplicateValues" dxfId="27" priority="7"/>
  </conditionalFormatting>
  <conditionalFormatting sqref="D67:D68">
    <cfRule type="duplicateValues" dxfId="26" priority="8"/>
  </conditionalFormatting>
  <conditionalFormatting sqref="D67:D68">
    <cfRule type="duplicateValues" dxfId="25" priority="6"/>
  </conditionalFormatting>
  <conditionalFormatting sqref="E67:E68">
    <cfRule type="duplicateValues" dxfId="24" priority="5"/>
  </conditionalFormatting>
  <conditionalFormatting sqref="C33:C34">
    <cfRule type="duplicateValues" dxfId="23" priority="233"/>
    <cfRule type="duplicateValues" dxfId="22" priority="234"/>
  </conditionalFormatting>
  <conditionalFormatting sqref="C67:C68">
    <cfRule type="duplicateValues" dxfId="21" priority="235"/>
    <cfRule type="duplicateValues" dxfId="20" priority="236"/>
  </conditionalFormatting>
  <dataValidations count="8">
    <dataValidation type="whole" allowBlank="1" showInputMessage="1" showErrorMessage="1" sqref="Q52:R53 S52:T52 J52:K52 M52:O52 J38:AF38 J11:AF11 J45:AF45 J4:AF4">
      <formula1>20</formula1>
      <formula2>90</formula2>
    </dataValidation>
    <dataValidation type="whole" operator="greaterThanOrEqual" allowBlank="1" showInputMessage="1" showErrorMessage="1" sqref="AG43:AH43 L20:AF20 J53:O54 S53:T54 J19:K20 P54:R54 J30:AH31 U54:V54">
      <formula1>0</formula1>
    </dataValidation>
    <dataValidation allowBlank="1" showInputMessage="1" showErrorMessage="1" prompt="Percentage figure" sqref="K32:L32 N32:AF32"/>
    <dataValidation type="list" allowBlank="1" showInputMessage="1" showErrorMessage="1" sqref="U21:AF26 J21:S26 J13:AF17 J2:AF3 J47:AF51 J40:AF42 J55:AF60 J6:AF8 U70:AF70 R71:AF126 J36:AF37 R70:S70 T21:T27">
      <formula1>#REF!</formula1>
    </dataValidation>
    <dataValidation type="list" allowBlank="1" showInputMessage="1" showErrorMessage="1" sqref="AV2:AV34 AV36:AV66">
      <formula1>"Error accepted, Error not accepted"</formula1>
    </dataValidation>
    <dataValidation operator="greaterThanOrEqual" allowBlank="1" showInputMessage="1" showErrorMessage="1" sqref="L19:M19 J68:AF68 J34:V34"/>
    <dataValidation type="date" allowBlank="1" showInputMessage="1" showErrorMessage="1" sqref="J43:AF44 J9:AF10">
      <formula1>12785</formula1>
      <formula2>47847</formula2>
    </dataValidation>
    <dataValidation type="list" allowBlank="1" showInputMessage="1" showErrorMessage="1" sqref="J5:AF5 J39:AF39">
      <formula1>"F,M"</formula1>
    </dataValidation>
  </dataValidations>
  <pageMargins left="0.7" right="0.7" top="0.75" bottom="0.75" header="0.3" footer="0.3"/>
  <pageSetup orientation="portrait" r:id="rId1"/>
  <ignoredErrors>
    <ignoredError sqref="Z68" formula="1"/>
  </ignoredErrors>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industry'!$C$3:$C$4</xm:f>
          </x14:formula1>
          <xm:sqref>AR68 AN36:AN74 AL36:AM68 AO36:AO68 AL2:AO34 AR2:AR34 AR36:AR65</xm:sqref>
        </x14:dataValidation>
        <x14:dataValidation type="list" allowBlank="1" showInputMessage="1" showErrorMessage="1">
          <x14:formula1>
            <xm:f>'NIC industry'!$G$3:$G$13</xm:f>
          </x14:formula1>
          <xm:sqref>AS2:AS34 AS36:AS68</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152"/>
  <sheetViews>
    <sheetView tabSelected="1" topLeftCell="D1" zoomScale="70" zoomScaleNormal="70" workbookViewId="0">
      <selection activeCell="R29" sqref="R29"/>
    </sheetView>
  </sheetViews>
  <sheetFormatPr defaultColWidth="10.625" defaultRowHeight="15.75"/>
  <cols>
    <col min="1" max="1" width="34.625" customWidth="1"/>
    <col min="2" max="2" width="30.875" customWidth="1"/>
    <col min="3" max="3" width="10.625" customWidth="1"/>
    <col min="4" max="4" width="34" customWidth="1"/>
    <col min="5" max="5" width="21.75" customWidth="1"/>
    <col min="6" max="6" width="10.625" customWidth="1"/>
    <col min="7" max="7" width="11.875" customWidth="1"/>
    <col min="8" max="8" width="9.875" customWidth="1"/>
    <col min="9" max="9" width="13.125" customWidth="1"/>
    <col min="10" max="10" width="12.75" customWidth="1"/>
    <col min="11" max="11" width="16.375" customWidth="1"/>
    <col min="12" max="12" width="10.875" customWidth="1"/>
    <col min="13" max="13" width="11.25" customWidth="1"/>
    <col min="14" max="14" width="12.5" customWidth="1"/>
    <col min="15" max="15" width="11.625" customWidth="1"/>
    <col min="16" max="17" width="11.75" customWidth="1"/>
    <col min="18" max="18" width="13.75" customWidth="1"/>
    <col min="19" max="19" width="10.625" customWidth="1"/>
    <col min="20" max="20" width="7.125" customWidth="1"/>
    <col min="21" max="21" width="17" customWidth="1"/>
    <col min="22" max="22" width="22.375" customWidth="1"/>
    <col min="23" max="23" width="8.75" customWidth="1"/>
    <col min="24" max="24" width="15.5" customWidth="1"/>
    <col min="25" max="25" width="27" customWidth="1"/>
    <col min="26" max="26" width="20.5" customWidth="1"/>
    <col min="27" max="27" width="17.625" customWidth="1"/>
    <col min="28" max="28" width="16.375" customWidth="1"/>
    <col min="29" max="29" width="16.625" customWidth="1"/>
    <col min="30" max="30" width="19.25" customWidth="1"/>
    <col min="31" max="31" width="20.5" customWidth="1"/>
    <col min="32" max="32" width="9.125" style="76" customWidth="1"/>
    <col min="33" max="33" width="21.25" customWidth="1"/>
    <col min="34" max="34" width="35.625" customWidth="1"/>
    <col min="35" max="35" width="41.125" customWidth="1"/>
    <col min="36" max="36" width="20.375" customWidth="1"/>
    <col min="37" max="37" width="17.625" customWidth="1"/>
    <col min="38" max="38" width="19.375" customWidth="1"/>
    <col min="40" max="40" width="30.125" customWidth="1"/>
    <col min="41" max="41" width="36.375" customWidth="1"/>
    <col min="42" max="42" width="53.125" customWidth="1"/>
  </cols>
  <sheetData>
    <row r="1" spans="1:42" ht="15" customHeight="1">
      <c r="A1" s="11" t="s">
        <v>3</v>
      </c>
      <c r="B1" s="11" t="s">
        <v>5</v>
      </c>
      <c r="C1" s="11" t="s">
        <v>4</v>
      </c>
      <c r="D1" s="11" t="s">
        <v>0</v>
      </c>
      <c r="E1" s="12" t="s">
        <v>656</v>
      </c>
      <c r="F1" s="11" t="s">
        <v>7</v>
      </c>
      <c r="G1" s="11" t="s">
        <v>8</v>
      </c>
      <c r="H1" s="11" t="s">
        <v>667</v>
      </c>
      <c r="I1" s="11" t="s">
        <v>927</v>
      </c>
      <c r="J1" s="13" t="s">
        <v>951</v>
      </c>
      <c r="K1" t="s">
        <v>995</v>
      </c>
      <c r="L1" t="s">
        <v>1131</v>
      </c>
      <c r="M1" t="s">
        <v>941</v>
      </c>
      <c r="N1" t="s">
        <v>938</v>
      </c>
      <c r="O1" t="s">
        <v>1130</v>
      </c>
      <c r="Q1" s="11"/>
      <c r="R1" s="11" t="s">
        <v>658</v>
      </c>
      <c r="S1" s="11" t="s">
        <v>659</v>
      </c>
      <c r="T1" s="11" t="s">
        <v>660</v>
      </c>
      <c r="U1" s="21" t="s">
        <v>9</v>
      </c>
      <c r="V1" s="21" t="s">
        <v>1</v>
      </c>
      <c r="W1" s="21" t="s">
        <v>2</v>
      </c>
      <c r="X1" s="21" t="s">
        <v>10</v>
      </c>
      <c r="Y1" s="21" t="s">
        <v>665</v>
      </c>
      <c r="Z1" s="10" t="s">
        <v>664</v>
      </c>
      <c r="AA1" s="10" t="s">
        <v>866</v>
      </c>
      <c r="AB1" s="10" t="s">
        <v>867</v>
      </c>
      <c r="AC1" s="10" t="s">
        <v>868</v>
      </c>
      <c r="AD1" s="10" t="s">
        <v>873</v>
      </c>
      <c r="AE1" s="34" t="s">
        <v>11</v>
      </c>
      <c r="AF1" s="74" t="s">
        <v>892</v>
      </c>
      <c r="AG1" s="57" t="s">
        <v>893</v>
      </c>
      <c r="AH1" s="57" t="s">
        <v>894</v>
      </c>
      <c r="AI1" s="57" t="s">
        <v>895</v>
      </c>
      <c r="AJ1" s="54" t="s">
        <v>896</v>
      </c>
      <c r="AK1" s="54" t="s">
        <v>897</v>
      </c>
      <c r="AL1" s="54" t="s">
        <v>898</v>
      </c>
      <c r="AM1" s="48"/>
      <c r="AN1" s="208" t="s">
        <v>910</v>
      </c>
      <c r="AO1" s="209"/>
      <c r="AP1" s="210"/>
    </row>
    <row r="2" spans="1:42" ht="15" customHeight="1" thickBot="1">
      <c r="A2" s="105" t="s">
        <v>13</v>
      </c>
      <c r="B2" s="110" t="s">
        <v>240</v>
      </c>
      <c r="C2" s="111" t="s">
        <v>194</v>
      </c>
      <c r="D2" s="112" t="s">
        <v>231</v>
      </c>
      <c r="E2" s="112" t="s">
        <v>404</v>
      </c>
      <c r="F2" s="113" t="s">
        <v>636</v>
      </c>
      <c r="G2" s="114" t="s">
        <v>636</v>
      </c>
      <c r="H2" s="7" t="s">
        <v>668</v>
      </c>
      <c r="I2" s="78">
        <v>43921</v>
      </c>
      <c r="J2" s="113" t="s">
        <v>662</v>
      </c>
      <c r="K2" s="113" t="s">
        <v>662</v>
      </c>
      <c r="L2" s="113" t="s">
        <v>661</v>
      </c>
      <c r="M2" s="113" t="s">
        <v>661</v>
      </c>
      <c r="N2" s="113" t="s">
        <v>661</v>
      </c>
      <c r="O2" s="113" t="s">
        <v>661</v>
      </c>
      <c r="P2" s="113"/>
      <c r="Q2" s="13"/>
      <c r="R2" s="13"/>
      <c r="S2" s="13"/>
      <c r="T2" s="13"/>
      <c r="U2" s="41" t="s">
        <v>1135</v>
      </c>
      <c r="V2" s="2" t="s">
        <v>1129</v>
      </c>
      <c r="W2" s="2" t="s">
        <v>1128</v>
      </c>
      <c r="X2" s="78" t="s">
        <v>1136</v>
      </c>
      <c r="Y2" s="2" t="s">
        <v>1127</v>
      </c>
      <c r="Z2" s="31" t="s">
        <v>872</v>
      </c>
      <c r="AA2" s="31" t="s">
        <v>872</v>
      </c>
      <c r="AB2" s="31" t="s">
        <v>872</v>
      </c>
      <c r="AC2" s="31" t="s">
        <v>871</v>
      </c>
      <c r="AD2" s="13"/>
      <c r="AE2" s="32"/>
      <c r="AF2" s="75"/>
      <c r="AG2" s="47"/>
      <c r="AH2" s="47"/>
      <c r="AI2" s="47"/>
      <c r="AJ2" s="70"/>
      <c r="AK2" s="70"/>
      <c r="AL2" s="70"/>
      <c r="AM2" s="47"/>
      <c r="AN2" s="56"/>
      <c r="AO2" s="56"/>
      <c r="AP2" s="56"/>
    </row>
    <row r="3" spans="1:42" ht="15" customHeight="1" thickBot="1">
      <c r="A3" s="105" t="s">
        <v>13</v>
      </c>
      <c r="B3" s="110" t="s">
        <v>240</v>
      </c>
      <c r="C3" s="111" t="s">
        <v>195</v>
      </c>
      <c r="D3" s="112" t="s">
        <v>231</v>
      </c>
      <c r="E3" s="112" t="s">
        <v>405</v>
      </c>
      <c r="F3" s="113" t="s">
        <v>636</v>
      </c>
      <c r="G3" s="114" t="s">
        <v>887</v>
      </c>
      <c r="H3" s="7" t="s">
        <v>668</v>
      </c>
      <c r="I3" s="78">
        <v>43921</v>
      </c>
      <c r="J3" s="113" t="s">
        <v>661</v>
      </c>
      <c r="K3" s="113" t="s">
        <v>661</v>
      </c>
      <c r="L3" s="113" t="s">
        <v>661</v>
      </c>
      <c r="M3" s="113" t="s">
        <v>661</v>
      </c>
      <c r="N3" s="113" t="s">
        <v>661</v>
      </c>
      <c r="O3" s="113" t="s">
        <v>661</v>
      </c>
      <c r="P3" s="113"/>
      <c r="Q3" s="13"/>
      <c r="R3" s="13"/>
      <c r="S3" s="13"/>
      <c r="T3" s="13"/>
      <c r="U3" s="2" t="s">
        <v>952</v>
      </c>
      <c r="V3" s="13" t="s">
        <v>942</v>
      </c>
      <c r="W3" s="13">
        <v>110</v>
      </c>
      <c r="X3" s="79">
        <v>43960</v>
      </c>
      <c r="Y3" t="s">
        <v>1136</v>
      </c>
      <c r="Z3" s="30" t="s">
        <v>871</v>
      </c>
      <c r="AA3" s="30" t="s">
        <v>872</v>
      </c>
      <c r="AB3" s="30" t="s">
        <v>872</v>
      </c>
      <c r="AC3" s="30" t="s">
        <v>872</v>
      </c>
      <c r="AD3" s="13" t="s">
        <v>1134</v>
      </c>
      <c r="AE3" s="32"/>
      <c r="AF3" s="75"/>
      <c r="AG3" s="47"/>
      <c r="AH3" s="47"/>
      <c r="AI3" s="47"/>
      <c r="AJ3" s="70"/>
      <c r="AK3" s="47"/>
      <c r="AL3" s="47"/>
      <c r="AM3" s="47"/>
      <c r="AN3" s="58" t="s">
        <v>911</v>
      </c>
      <c r="AO3" s="58" t="s">
        <v>912</v>
      </c>
      <c r="AP3" s="58" t="s">
        <v>913</v>
      </c>
    </row>
    <row r="4" spans="1:42" ht="15" customHeight="1">
      <c r="A4" s="6" t="s">
        <v>13</v>
      </c>
      <c r="B4" s="36" t="s">
        <v>240</v>
      </c>
      <c r="C4" s="39" t="s">
        <v>202</v>
      </c>
      <c r="D4" s="14" t="s">
        <v>231</v>
      </c>
      <c r="E4" s="14" t="s">
        <v>412</v>
      </c>
      <c r="F4" s="44" t="s">
        <v>627</v>
      </c>
      <c r="G4" s="43" t="s">
        <v>637</v>
      </c>
      <c r="H4" s="7" t="s">
        <v>668</v>
      </c>
      <c r="I4" s="78">
        <v>43921</v>
      </c>
      <c r="J4" s="13"/>
      <c r="K4" s="13"/>
      <c r="L4" s="13"/>
      <c r="M4" s="13"/>
      <c r="N4" s="13"/>
      <c r="O4" s="13"/>
      <c r="P4" s="13"/>
      <c r="Q4" s="13"/>
      <c r="R4" s="13"/>
      <c r="S4" s="13"/>
      <c r="T4" s="13"/>
      <c r="U4" s="13"/>
      <c r="V4" s="13"/>
      <c r="W4" s="13"/>
      <c r="X4" s="13"/>
      <c r="Y4" s="13"/>
      <c r="Z4" s="31" t="s">
        <v>872</v>
      </c>
      <c r="AA4" s="31" t="s">
        <v>872</v>
      </c>
      <c r="AB4" s="31" t="s">
        <v>872</v>
      </c>
      <c r="AC4" s="31" t="s">
        <v>872</v>
      </c>
      <c r="AD4" s="13"/>
      <c r="AE4" s="32"/>
      <c r="AF4" s="75"/>
      <c r="AG4" s="47"/>
      <c r="AH4" s="47"/>
      <c r="AI4" s="47"/>
      <c r="AJ4" s="70"/>
      <c r="AK4" s="47"/>
      <c r="AL4" s="47"/>
      <c r="AM4" s="47"/>
      <c r="AN4" s="59" t="s">
        <v>914</v>
      </c>
      <c r="AO4" s="59" t="s">
        <v>899</v>
      </c>
      <c r="AP4" s="59" t="s">
        <v>925</v>
      </c>
    </row>
    <row r="5" spans="1:42" ht="15" customHeight="1">
      <c r="A5" s="6" t="s">
        <v>13</v>
      </c>
      <c r="B5" s="36" t="s">
        <v>240</v>
      </c>
      <c r="C5" s="39" t="s">
        <v>203</v>
      </c>
      <c r="D5" s="14" t="s">
        <v>231</v>
      </c>
      <c r="E5" s="14" t="s">
        <v>413</v>
      </c>
      <c r="F5" s="42" t="s">
        <v>636</v>
      </c>
      <c r="G5" s="43" t="s">
        <v>888</v>
      </c>
      <c r="H5" s="7" t="s">
        <v>668</v>
      </c>
      <c r="I5" s="78">
        <v>43921</v>
      </c>
      <c r="J5" s="13" t="s">
        <v>663</v>
      </c>
      <c r="K5" s="13" t="s">
        <v>663</v>
      </c>
      <c r="L5" s="13" t="s">
        <v>663</v>
      </c>
      <c r="M5" s="13" t="s">
        <v>657</v>
      </c>
      <c r="N5" s="13" t="s">
        <v>663</v>
      </c>
      <c r="O5" s="13" t="s">
        <v>663</v>
      </c>
      <c r="P5" s="13"/>
      <c r="Q5" s="13"/>
      <c r="R5" s="13"/>
      <c r="S5" s="13"/>
      <c r="T5" s="13"/>
      <c r="U5" s="2" t="s">
        <v>952</v>
      </c>
      <c r="V5" s="13" t="s">
        <v>942</v>
      </c>
      <c r="W5" s="13">
        <v>110</v>
      </c>
      <c r="X5" s="79">
        <v>43960</v>
      </c>
      <c r="Y5" t="s">
        <v>1136</v>
      </c>
      <c r="Z5" s="31" t="s">
        <v>871</v>
      </c>
      <c r="AA5" s="31" t="s">
        <v>872</v>
      </c>
      <c r="AB5" s="31" t="s">
        <v>872</v>
      </c>
      <c r="AC5" s="31" t="s">
        <v>872</v>
      </c>
      <c r="AD5" s="13" t="s">
        <v>1134</v>
      </c>
      <c r="AE5" s="32"/>
      <c r="AF5" s="75"/>
      <c r="AG5" s="47"/>
      <c r="AH5" s="47"/>
      <c r="AI5" s="47"/>
      <c r="AJ5" s="70"/>
      <c r="AK5" s="47"/>
      <c r="AL5" s="47"/>
      <c r="AM5" s="47"/>
      <c r="AN5" s="59" t="s">
        <v>914</v>
      </c>
      <c r="AO5" s="60" t="s">
        <v>900</v>
      </c>
      <c r="AP5" s="61" t="s">
        <v>915</v>
      </c>
    </row>
    <row r="6" spans="1:42" ht="15" customHeight="1">
      <c r="A6" s="6" t="s">
        <v>13</v>
      </c>
      <c r="B6" s="36" t="s">
        <v>240</v>
      </c>
      <c r="C6" s="39" t="s">
        <v>204</v>
      </c>
      <c r="D6" s="14" t="s">
        <v>231</v>
      </c>
      <c r="E6" s="14" t="s">
        <v>414</v>
      </c>
      <c r="F6" s="44" t="s">
        <v>627</v>
      </c>
      <c r="G6" s="43" t="s">
        <v>639</v>
      </c>
      <c r="H6" s="7" t="s">
        <v>668</v>
      </c>
      <c r="I6" s="78">
        <v>43921</v>
      </c>
      <c r="J6" s="80">
        <v>82600</v>
      </c>
      <c r="K6">
        <v>110</v>
      </c>
      <c r="L6" s="80">
        <v>524505</v>
      </c>
      <c r="M6" s="80">
        <v>1036112</v>
      </c>
      <c r="N6" s="80">
        <v>511500</v>
      </c>
      <c r="O6" s="80">
        <v>4000</v>
      </c>
      <c r="P6" s="90"/>
      <c r="Q6" s="13"/>
      <c r="R6" s="13"/>
      <c r="S6" s="13"/>
      <c r="T6" s="13"/>
      <c r="U6" s="2" t="s">
        <v>952</v>
      </c>
      <c r="V6" s="13" t="s">
        <v>942</v>
      </c>
      <c r="W6" s="90" t="s">
        <v>1152</v>
      </c>
      <c r="X6" s="79">
        <v>43960</v>
      </c>
      <c r="Y6" t="s">
        <v>1136</v>
      </c>
      <c r="Z6" s="31" t="s">
        <v>871</v>
      </c>
      <c r="AA6" s="31" t="s">
        <v>872</v>
      </c>
      <c r="AB6" s="31" t="s">
        <v>872</v>
      </c>
      <c r="AC6" s="31" t="s">
        <v>872</v>
      </c>
      <c r="AD6" s="13" t="s">
        <v>1134</v>
      </c>
      <c r="AE6" s="32"/>
      <c r="AF6" s="75" t="s">
        <v>871</v>
      </c>
      <c r="AG6" s="47" t="s">
        <v>905</v>
      </c>
      <c r="AH6" s="47" t="s">
        <v>1059</v>
      </c>
      <c r="AI6" s="47"/>
      <c r="AJ6" s="70"/>
      <c r="AK6" s="47"/>
      <c r="AL6" s="47"/>
      <c r="AM6" s="47"/>
      <c r="AN6" s="59" t="s">
        <v>914</v>
      </c>
      <c r="AO6" s="61" t="s">
        <v>901</v>
      </c>
      <c r="AP6" s="61" t="s">
        <v>916</v>
      </c>
    </row>
    <row r="7" spans="1:42" ht="15" customHeight="1">
      <c r="A7" s="6" t="s">
        <v>13</v>
      </c>
      <c r="B7" s="36" t="s">
        <v>240</v>
      </c>
      <c r="C7" s="39" t="s">
        <v>205</v>
      </c>
      <c r="D7" s="14" t="s">
        <v>231</v>
      </c>
      <c r="E7" s="14" t="s">
        <v>415</v>
      </c>
      <c r="F7" s="44" t="s">
        <v>630</v>
      </c>
      <c r="G7" s="43" t="s">
        <v>632</v>
      </c>
      <c r="H7" s="7" t="s">
        <v>668</v>
      </c>
      <c r="I7" s="78">
        <v>43921</v>
      </c>
      <c r="J7" s="197">
        <f>82600/6472765203*100</f>
        <v>1.2761161174472467E-3</v>
      </c>
      <c r="K7" s="197">
        <f>110/6472765203*100</f>
        <v>1.6994282435738153E-6</v>
      </c>
      <c r="L7" s="197">
        <f>524505/6472765203*100</f>
        <v>8.1032600990516724E-3</v>
      </c>
      <c r="M7" s="197">
        <f>1036112/6472765203*100</f>
        <v>1.6007254511870482E-2</v>
      </c>
      <c r="N7" s="197">
        <f>511500/6472765203*100</f>
        <v>7.9023413326182405E-3</v>
      </c>
      <c r="O7" s="197">
        <f>4000/6472765203*100</f>
        <v>6.179739067541146E-5</v>
      </c>
      <c r="P7" s="197"/>
      <c r="Q7" s="13"/>
      <c r="R7" s="13"/>
      <c r="S7" s="13"/>
      <c r="T7" s="13"/>
      <c r="U7" s="2" t="s">
        <v>952</v>
      </c>
      <c r="V7" s="13" t="s">
        <v>942</v>
      </c>
      <c r="W7" s="90">
        <v>80</v>
      </c>
      <c r="X7" s="79">
        <v>43960</v>
      </c>
      <c r="Y7" t="s">
        <v>1138</v>
      </c>
      <c r="Z7" s="31" t="s">
        <v>871</v>
      </c>
      <c r="AA7" s="31" t="s">
        <v>871</v>
      </c>
      <c r="AB7" s="31" t="s">
        <v>872</v>
      </c>
      <c r="AC7" s="31" t="s">
        <v>872</v>
      </c>
      <c r="AD7" s="13" t="s">
        <v>1134</v>
      </c>
      <c r="AE7" s="32"/>
      <c r="AF7" s="75" t="s">
        <v>871</v>
      </c>
      <c r="AG7" s="47" t="s">
        <v>901</v>
      </c>
      <c r="AH7" s="47" t="s">
        <v>1032</v>
      </c>
      <c r="AI7" s="47"/>
      <c r="AJ7" s="70"/>
      <c r="AK7" s="47"/>
      <c r="AL7" s="47"/>
      <c r="AM7" s="47"/>
      <c r="AN7" s="59" t="s">
        <v>914</v>
      </c>
      <c r="AO7" s="61" t="s">
        <v>902</v>
      </c>
      <c r="AP7" s="61" t="s">
        <v>917</v>
      </c>
    </row>
    <row r="8" spans="1:42" ht="15" customHeight="1">
      <c r="A8" s="6" t="s">
        <v>13</v>
      </c>
      <c r="B8" s="36" t="s">
        <v>239</v>
      </c>
      <c r="C8" s="39" t="s">
        <v>188</v>
      </c>
      <c r="D8" s="14" t="s">
        <v>231</v>
      </c>
      <c r="E8" s="4" t="s">
        <v>398</v>
      </c>
      <c r="F8" s="44" t="s">
        <v>627</v>
      </c>
      <c r="G8" s="43" t="s">
        <v>891</v>
      </c>
      <c r="H8" s="7" t="s">
        <v>668</v>
      </c>
      <c r="I8" s="78">
        <v>43921</v>
      </c>
      <c r="J8" s="80">
        <v>28719870</v>
      </c>
      <c r="K8" s="80">
        <v>15238932</v>
      </c>
      <c r="L8" s="90">
        <v>28572000</v>
      </c>
      <c r="M8" s="90">
        <v>24467040</v>
      </c>
      <c r="N8" s="90">
        <v>24467040</v>
      </c>
      <c r="O8" s="80">
        <v>2433550</v>
      </c>
      <c r="P8" s="13"/>
      <c r="Q8" s="13"/>
      <c r="R8" s="13"/>
      <c r="S8" s="13"/>
      <c r="T8" s="13"/>
      <c r="U8" s="2" t="s">
        <v>952</v>
      </c>
      <c r="V8" s="13" t="s">
        <v>942</v>
      </c>
      <c r="W8" s="13" t="s">
        <v>1132</v>
      </c>
      <c r="X8" s="79">
        <v>43960</v>
      </c>
      <c r="Y8" t="s">
        <v>1136</v>
      </c>
      <c r="Z8" s="31" t="s">
        <v>871</v>
      </c>
      <c r="AA8" s="31" t="s">
        <v>872</v>
      </c>
      <c r="AB8" s="31" t="s">
        <v>872</v>
      </c>
      <c r="AC8" s="31" t="s">
        <v>872</v>
      </c>
      <c r="AD8" s="13" t="s">
        <v>1134</v>
      </c>
      <c r="AE8" s="32"/>
      <c r="AF8" s="75"/>
      <c r="AG8" s="47"/>
      <c r="AH8" s="47"/>
      <c r="AI8" s="47"/>
      <c r="AJ8" s="70"/>
      <c r="AK8" s="47"/>
      <c r="AL8" s="47"/>
      <c r="AM8" s="47"/>
      <c r="AN8" s="59" t="s">
        <v>914</v>
      </c>
      <c r="AO8" s="61" t="s">
        <v>903</v>
      </c>
      <c r="AP8" s="61" t="s">
        <v>918</v>
      </c>
    </row>
    <row r="9" spans="1:42" ht="15" customHeight="1">
      <c r="A9" s="6" t="s">
        <v>13</v>
      </c>
      <c r="B9" s="36" t="s">
        <v>239</v>
      </c>
      <c r="C9" s="39" t="s">
        <v>189</v>
      </c>
      <c r="D9" s="14" t="s">
        <v>231</v>
      </c>
      <c r="E9" s="4" t="s">
        <v>399</v>
      </c>
      <c r="F9" s="44" t="s">
        <v>627</v>
      </c>
      <c r="G9" s="43" t="s">
        <v>891</v>
      </c>
      <c r="H9" s="7" t="s">
        <v>668</v>
      </c>
      <c r="I9" s="78">
        <v>43921</v>
      </c>
      <c r="J9" s="80">
        <v>10813008</v>
      </c>
      <c r="K9" s="80">
        <v>4020822</v>
      </c>
      <c r="L9" s="90">
        <v>0</v>
      </c>
      <c r="M9" s="80">
        <v>15942029</v>
      </c>
      <c r="N9" s="80">
        <v>14617507</v>
      </c>
      <c r="O9" s="80">
        <v>14617507</v>
      </c>
      <c r="P9" s="13"/>
      <c r="Q9" s="13"/>
      <c r="R9" s="13"/>
      <c r="S9" s="13"/>
      <c r="T9" s="13"/>
      <c r="U9" s="2" t="s">
        <v>952</v>
      </c>
      <c r="V9" s="13" t="s">
        <v>942</v>
      </c>
      <c r="W9" s="13">
        <v>110</v>
      </c>
      <c r="X9" s="79">
        <v>43960</v>
      </c>
      <c r="Y9" t="s">
        <v>1136</v>
      </c>
      <c r="Z9" s="31" t="s">
        <v>871</v>
      </c>
      <c r="AA9" s="31" t="s">
        <v>872</v>
      </c>
      <c r="AB9" s="31" t="s">
        <v>872</v>
      </c>
      <c r="AC9" s="31" t="s">
        <v>872</v>
      </c>
      <c r="AD9" s="13" t="s">
        <v>1134</v>
      </c>
      <c r="AE9" s="32"/>
      <c r="AF9" s="75"/>
      <c r="AG9" s="47"/>
      <c r="AH9" s="47"/>
      <c r="AI9" s="47"/>
      <c r="AJ9" s="70"/>
      <c r="AK9" s="47"/>
      <c r="AL9" s="47"/>
      <c r="AM9" s="47"/>
      <c r="AN9" s="59" t="s">
        <v>914</v>
      </c>
      <c r="AO9" s="61" t="s">
        <v>904</v>
      </c>
      <c r="AP9" s="61" t="s">
        <v>919</v>
      </c>
    </row>
    <row r="10" spans="1:42" ht="15" customHeight="1">
      <c r="A10" s="6" t="s">
        <v>13</v>
      </c>
      <c r="B10" s="36" t="s">
        <v>239</v>
      </c>
      <c r="C10" s="39" t="s">
        <v>190</v>
      </c>
      <c r="D10" s="14" t="s">
        <v>231</v>
      </c>
      <c r="E10" s="4" t="s">
        <v>400</v>
      </c>
      <c r="F10" s="44" t="s">
        <v>627</v>
      </c>
      <c r="G10" s="43" t="s">
        <v>891</v>
      </c>
      <c r="H10" s="7" t="s">
        <v>668</v>
      </c>
      <c r="I10" s="78">
        <v>43921</v>
      </c>
      <c r="J10" s="80">
        <v>4734824</v>
      </c>
      <c r="K10" s="80">
        <v>1565272</v>
      </c>
      <c r="L10" s="180">
        <f>28786322+3428640+0+2380048</f>
        <v>34595010</v>
      </c>
      <c r="M10" s="180">
        <f>26827847+2936047+150000+2038104</f>
        <v>31951998</v>
      </c>
      <c r="N10" s="180">
        <f>21925082+2936040+2038104</f>
        <v>26899226</v>
      </c>
      <c r="O10" s="180">
        <f>5864032+292026+202715</f>
        <v>6358773</v>
      </c>
      <c r="P10" s="13"/>
      <c r="Q10" s="13"/>
      <c r="R10" s="13"/>
      <c r="S10" s="13"/>
      <c r="T10" s="13"/>
      <c r="U10" s="2" t="s">
        <v>952</v>
      </c>
      <c r="V10" s="2" t="s">
        <v>942</v>
      </c>
      <c r="W10" s="2" t="s">
        <v>950</v>
      </c>
      <c r="X10" s="79">
        <v>43960</v>
      </c>
      <c r="Y10" t="s">
        <v>1136</v>
      </c>
      <c r="Z10" s="31" t="s">
        <v>871</v>
      </c>
      <c r="AA10" s="31" t="s">
        <v>872</v>
      </c>
      <c r="AB10" s="31" t="s">
        <v>872</v>
      </c>
      <c r="AC10" s="31" t="s">
        <v>872</v>
      </c>
      <c r="AD10" s="13" t="s">
        <v>1134</v>
      </c>
      <c r="AE10" s="32"/>
      <c r="AF10" s="75"/>
      <c r="AG10" s="47"/>
      <c r="AH10" s="47"/>
      <c r="AI10" s="47"/>
      <c r="AJ10" s="70"/>
      <c r="AK10" s="47"/>
      <c r="AL10" s="47"/>
      <c r="AM10" s="47"/>
      <c r="AN10" s="59" t="s">
        <v>914</v>
      </c>
      <c r="AO10" s="61" t="s">
        <v>905</v>
      </c>
      <c r="AP10" s="61" t="s">
        <v>926</v>
      </c>
    </row>
    <row r="11" spans="1:42" ht="15" customHeight="1">
      <c r="A11" s="6" t="s">
        <v>13</v>
      </c>
      <c r="B11" s="36" t="s">
        <v>239</v>
      </c>
      <c r="C11" s="45" t="s">
        <v>192</v>
      </c>
      <c r="D11" s="14" t="s">
        <v>231</v>
      </c>
      <c r="E11" s="4" t="s">
        <v>402</v>
      </c>
      <c r="F11" s="44" t="s">
        <v>627</v>
      </c>
      <c r="G11" s="43" t="s">
        <v>891</v>
      </c>
      <c r="H11" s="7" t="s">
        <v>668</v>
      </c>
      <c r="I11" s="78">
        <v>43921</v>
      </c>
      <c r="J11" s="80">
        <v>44267702</v>
      </c>
      <c r="K11" s="80">
        <v>20825026</v>
      </c>
      <c r="L11" s="165">
        <f>SUM(L8:L10)</f>
        <v>63167010</v>
      </c>
      <c r="M11" s="165">
        <f>SUM(M8:M10)</f>
        <v>72361067</v>
      </c>
      <c r="N11" s="165">
        <f>SUM(N8:N10)</f>
        <v>65983773</v>
      </c>
      <c r="O11" s="90">
        <f>SUM(O8:O10)</f>
        <v>23409830</v>
      </c>
      <c r="P11" s="13"/>
      <c r="Q11" s="13"/>
      <c r="R11" s="13"/>
      <c r="S11" s="13"/>
      <c r="T11" s="13"/>
      <c r="U11" s="2" t="s">
        <v>952</v>
      </c>
      <c r="V11" s="13" t="s">
        <v>942</v>
      </c>
      <c r="W11" s="13">
        <v>110</v>
      </c>
      <c r="X11" s="79">
        <v>43960</v>
      </c>
      <c r="Y11" t="s">
        <v>1136</v>
      </c>
      <c r="Z11" s="31" t="s">
        <v>871</v>
      </c>
      <c r="AA11" s="31" t="s">
        <v>872</v>
      </c>
      <c r="AB11" s="31" t="s">
        <v>872</v>
      </c>
      <c r="AC11" s="31" t="s">
        <v>872</v>
      </c>
      <c r="AD11" s="13" t="s">
        <v>1134</v>
      </c>
      <c r="AE11" s="32"/>
      <c r="AF11" s="75"/>
      <c r="AG11" s="47"/>
      <c r="AH11" s="47"/>
      <c r="AI11" s="47"/>
      <c r="AJ11" s="70"/>
      <c r="AK11" s="47"/>
      <c r="AL11" s="47"/>
      <c r="AM11" s="47"/>
      <c r="AN11" s="61" t="s">
        <v>920</v>
      </c>
      <c r="AO11" s="61" t="s">
        <v>906</v>
      </c>
      <c r="AP11" s="61" t="s">
        <v>921</v>
      </c>
    </row>
    <row r="12" spans="1:42" ht="15" customHeight="1">
      <c r="A12" s="6" t="s">
        <v>13</v>
      </c>
      <c r="B12" s="37" t="s">
        <v>239</v>
      </c>
      <c r="C12" s="40" t="s">
        <v>191</v>
      </c>
      <c r="D12" s="37" t="s">
        <v>401</v>
      </c>
      <c r="E12" s="37" t="s">
        <v>600</v>
      </c>
      <c r="F12" s="37" t="s">
        <v>627</v>
      </c>
      <c r="G12" s="43" t="s">
        <v>639</v>
      </c>
      <c r="H12" s="7" t="s">
        <v>668</v>
      </c>
      <c r="I12" s="78">
        <v>43921</v>
      </c>
      <c r="J12" s="80"/>
      <c r="K12" s="13"/>
      <c r="L12" s="13"/>
      <c r="M12" s="13"/>
      <c r="N12" s="13"/>
      <c r="O12" s="13"/>
      <c r="P12" s="13"/>
      <c r="Q12" s="13"/>
      <c r="R12" s="13"/>
      <c r="S12" s="13"/>
      <c r="T12" s="13"/>
      <c r="U12" s="2" t="s">
        <v>952</v>
      </c>
      <c r="V12" s="13" t="s">
        <v>942</v>
      </c>
      <c r="W12" s="13">
        <v>110</v>
      </c>
      <c r="X12" s="79">
        <v>43960</v>
      </c>
      <c r="Y12" t="s">
        <v>1136</v>
      </c>
      <c r="Z12" s="31" t="s">
        <v>871</v>
      </c>
      <c r="AA12" s="31" t="s">
        <v>872</v>
      </c>
      <c r="AB12" s="31" t="s">
        <v>872</v>
      </c>
      <c r="AC12" s="31" t="s">
        <v>872</v>
      </c>
      <c r="AD12" s="13" t="s">
        <v>1134</v>
      </c>
      <c r="AE12" s="32" t="s">
        <v>1172</v>
      </c>
      <c r="AF12" s="75"/>
      <c r="AG12" s="47"/>
      <c r="AH12" s="47"/>
      <c r="AI12" s="47"/>
      <c r="AJ12" s="70"/>
      <c r="AK12" s="47"/>
      <c r="AL12" s="47"/>
      <c r="AM12" s="47"/>
      <c r="AN12" s="61" t="s">
        <v>920</v>
      </c>
      <c r="AO12" s="61" t="s">
        <v>907</v>
      </c>
      <c r="AP12" s="61" t="s">
        <v>922</v>
      </c>
    </row>
    <row r="13" spans="1:42" ht="15" customHeight="1">
      <c r="A13" s="11" t="s">
        <v>3</v>
      </c>
      <c r="B13" s="11" t="s">
        <v>5</v>
      </c>
      <c r="C13" s="11" t="s">
        <v>4</v>
      </c>
      <c r="D13" s="11" t="s">
        <v>0</v>
      </c>
      <c r="E13" s="12" t="s">
        <v>656</v>
      </c>
      <c r="F13" s="11" t="s">
        <v>7</v>
      </c>
      <c r="G13" s="11" t="s">
        <v>8</v>
      </c>
      <c r="H13" s="11" t="s">
        <v>667</v>
      </c>
      <c r="I13" s="11" t="s">
        <v>927</v>
      </c>
      <c r="J13" s="13" t="s">
        <v>951</v>
      </c>
      <c r="K13" t="s">
        <v>995</v>
      </c>
      <c r="L13" t="s">
        <v>1131</v>
      </c>
      <c r="M13" t="s">
        <v>941</v>
      </c>
      <c r="N13" t="s">
        <v>938</v>
      </c>
      <c r="O13" t="s">
        <v>1130</v>
      </c>
      <c r="P13" s="171" t="s">
        <v>1165</v>
      </c>
      <c r="Q13" s="171" t="s">
        <v>1166</v>
      </c>
      <c r="R13" s="11" t="s">
        <v>1173</v>
      </c>
      <c r="T13" s="11" t="s">
        <v>660</v>
      </c>
      <c r="U13" s="33" t="s">
        <v>9</v>
      </c>
      <c r="V13" s="33" t="s">
        <v>1</v>
      </c>
      <c r="W13" s="33" t="s">
        <v>2</v>
      </c>
      <c r="X13" s="33" t="s">
        <v>10</v>
      </c>
      <c r="Y13" s="33" t="s">
        <v>665</v>
      </c>
      <c r="Z13" s="34" t="s">
        <v>664</v>
      </c>
      <c r="AA13" s="34" t="s">
        <v>866</v>
      </c>
      <c r="AB13" s="34" t="s">
        <v>867</v>
      </c>
      <c r="AC13" s="34" t="s">
        <v>868</v>
      </c>
      <c r="AD13" s="34" t="s">
        <v>873</v>
      </c>
      <c r="AE13" s="34" t="s">
        <v>11</v>
      </c>
      <c r="AF13" s="74" t="s">
        <v>892</v>
      </c>
      <c r="AG13" s="57" t="s">
        <v>893</v>
      </c>
      <c r="AH13" s="57" t="s">
        <v>894</v>
      </c>
      <c r="AI13" s="57" t="s">
        <v>895</v>
      </c>
      <c r="AJ13" s="54" t="s">
        <v>896</v>
      </c>
      <c r="AK13" s="54" t="s">
        <v>897</v>
      </c>
      <c r="AL13" s="54" t="s">
        <v>898</v>
      </c>
      <c r="AM13" s="48"/>
      <c r="AN13" s="208" t="s">
        <v>910</v>
      </c>
      <c r="AO13" s="209"/>
      <c r="AP13" s="210"/>
    </row>
    <row r="14" spans="1:42" s="23" customFormat="1" ht="15" customHeight="1">
      <c r="A14" s="6" t="s">
        <v>13</v>
      </c>
      <c r="B14" s="36" t="s">
        <v>240</v>
      </c>
      <c r="C14" s="39" t="s">
        <v>194</v>
      </c>
      <c r="D14" s="14" t="s">
        <v>231</v>
      </c>
      <c r="E14" s="14" t="s">
        <v>404</v>
      </c>
      <c r="F14" s="42" t="s">
        <v>636</v>
      </c>
      <c r="G14" s="43" t="s">
        <v>636</v>
      </c>
      <c r="H14" s="91" t="s">
        <v>669</v>
      </c>
      <c r="I14" s="92">
        <v>43555</v>
      </c>
      <c r="J14" s="113" t="s">
        <v>662</v>
      </c>
      <c r="K14" s="113" t="s">
        <v>662</v>
      </c>
      <c r="L14" s="113" t="s">
        <v>661</v>
      </c>
      <c r="M14" s="113" t="s">
        <v>661</v>
      </c>
      <c r="N14" s="113" t="s">
        <v>661</v>
      </c>
      <c r="O14" s="113" t="s">
        <v>661</v>
      </c>
      <c r="P14" s="172"/>
      <c r="Q14" s="172" t="s">
        <v>662</v>
      </c>
      <c r="Z14" s="31" t="s">
        <v>872</v>
      </c>
      <c r="AA14" s="31" t="s">
        <v>872</v>
      </c>
      <c r="AB14" s="31" t="s">
        <v>872</v>
      </c>
      <c r="AC14" s="31" t="s">
        <v>872</v>
      </c>
      <c r="AE14" s="115"/>
      <c r="AF14" s="116"/>
      <c r="AG14" s="117"/>
      <c r="AH14" s="117"/>
      <c r="AI14" s="117"/>
      <c r="AJ14" s="97"/>
      <c r="AK14" s="117"/>
      <c r="AL14" s="117"/>
      <c r="AM14" s="117"/>
      <c r="AN14" s="53" t="s">
        <v>920</v>
      </c>
      <c r="AO14" s="53" t="s">
        <v>908</v>
      </c>
      <c r="AP14" s="53" t="s">
        <v>923</v>
      </c>
    </row>
    <row r="15" spans="1:42" ht="15" customHeight="1">
      <c r="A15" s="105" t="s">
        <v>13</v>
      </c>
      <c r="B15" s="110" t="s">
        <v>240</v>
      </c>
      <c r="C15" s="111" t="s">
        <v>195</v>
      </c>
      <c r="D15" s="112" t="s">
        <v>231</v>
      </c>
      <c r="E15" s="112" t="s">
        <v>405</v>
      </c>
      <c r="F15" s="113" t="s">
        <v>636</v>
      </c>
      <c r="G15" s="114" t="s">
        <v>887</v>
      </c>
      <c r="H15" s="7" t="s">
        <v>669</v>
      </c>
      <c r="I15" s="78">
        <v>43555</v>
      </c>
      <c r="J15" s="113" t="s">
        <v>661</v>
      </c>
      <c r="K15" s="113" t="s">
        <v>661</v>
      </c>
      <c r="L15" s="113" t="s">
        <v>661</v>
      </c>
      <c r="M15" s="113" t="s">
        <v>661</v>
      </c>
      <c r="N15" s="113" t="s">
        <v>661</v>
      </c>
      <c r="O15" s="113" t="s">
        <v>661</v>
      </c>
      <c r="P15" s="172" t="s">
        <v>661</v>
      </c>
      <c r="Q15" s="172" t="s">
        <v>661</v>
      </c>
      <c r="R15" s="13"/>
      <c r="S15" t="s">
        <v>661</v>
      </c>
      <c r="T15" s="13"/>
      <c r="U15" s="2" t="s">
        <v>955</v>
      </c>
      <c r="V15" s="13" t="s">
        <v>944</v>
      </c>
      <c r="W15" s="90" t="s">
        <v>1164</v>
      </c>
      <c r="X15" s="79">
        <v>43591</v>
      </c>
      <c r="Y15" t="s">
        <v>1163</v>
      </c>
      <c r="Z15" s="30" t="s">
        <v>871</v>
      </c>
      <c r="AA15" s="31" t="s">
        <v>871</v>
      </c>
      <c r="AB15" s="31" t="s">
        <v>872</v>
      </c>
      <c r="AC15" s="31" t="s">
        <v>872</v>
      </c>
      <c r="AD15" s="13" t="s">
        <v>1134</v>
      </c>
      <c r="AE15" s="32"/>
      <c r="AF15" s="75"/>
      <c r="AG15" s="47"/>
      <c r="AH15" s="47"/>
      <c r="AI15" s="47"/>
      <c r="AJ15" s="70"/>
      <c r="AK15" s="47"/>
      <c r="AL15" s="47"/>
      <c r="AM15" s="47"/>
      <c r="AN15" s="61" t="s">
        <v>920</v>
      </c>
      <c r="AO15" s="61" t="s">
        <v>909</v>
      </c>
      <c r="AP15" s="61" t="s">
        <v>924</v>
      </c>
    </row>
    <row r="16" spans="1:42" ht="15" customHeight="1">
      <c r="A16" s="6" t="s">
        <v>13</v>
      </c>
      <c r="B16" s="36" t="s">
        <v>240</v>
      </c>
      <c r="C16" s="39" t="s">
        <v>202</v>
      </c>
      <c r="D16" s="14" t="s">
        <v>231</v>
      </c>
      <c r="E16" s="14" t="s">
        <v>412</v>
      </c>
      <c r="F16" s="44" t="s">
        <v>627</v>
      </c>
      <c r="G16" s="43" t="s">
        <v>637</v>
      </c>
      <c r="H16" s="7" t="s">
        <v>669</v>
      </c>
      <c r="I16" s="78">
        <v>43555</v>
      </c>
      <c r="J16" s="13"/>
      <c r="K16" s="13"/>
      <c r="L16" s="13"/>
      <c r="M16" s="13"/>
      <c r="N16" s="13"/>
      <c r="O16" s="13"/>
      <c r="P16" s="173"/>
      <c r="Q16" s="173"/>
      <c r="R16" s="13"/>
      <c r="T16" s="13"/>
      <c r="U16" s="13"/>
      <c r="V16" s="13"/>
      <c r="W16" s="13"/>
      <c r="X16" s="13"/>
      <c r="Y16" s="13"/>
      <c r="Z16" s="31" t="s">
        <v>872</v>
      </c>
      <c r="AA16" s="31" t="s">
        <v>872</v>
      </c>
      <c r="AB16" s="31" t="s">
        <v>872</v>
      </c>
      <c r="AC16" s="31" t="s">
        <v>872</v>
      </c>
      <c r="AD16" s="13"/>
      <c r="AE16" s="32"/>
      <c r="AF16" s="75"/>
      <c r="AG16" s="47"/>
      <c r="AH16" s="47"/>
      <c r="AI16" s="47"/>
      <c r="AJ16" s="70"/>
      <c r="AK16" s="47"/>
      <c r="AL16" s="47"/>
      <c r="AM16" s="47"/>
      <c r="AN16" s="47"/>
      <c r="AO16" s="47"/>
      <c r="AP16" s="47"/>
    </row>
    <row r="17" spans="1:42" ht="15" customHeight="1">
      <c r="A17" s="6" t="s">
        <v>13</v>
      </c>
      <c r="B17" s="36" t="s">
        <v>240</v>
      </c>
      <c r="C17" s="39" t="s">
        <v>203</v>
      </c>
      <c r="D17" s="14" t="s">
        <v>231</v>
      </c>
      <c r="E17" s="14" t="s">
        <v>413</v>
      </c>
      <c r="F17" s="42" t="s">
        <v>636</v>
      </c>
      <c r="G17" s="43" t="s">
        <v>888</v>
      </c>
      <c r="H17" s="7" t="s">
        <v>669</v>
      </c>
      <c r="I17" s="78">
        <v>43555</v>
      </c>
      <c r="J17" s="13" t="s">
        <v>663</v>
      </c>
      <c r="K17" s="13" t="s">
        <v>663</v>
      </c>
      <c r="L17" s="13" t="s">
        <v>663</v>
      </c>
      <c r="M17" s="13" t="s">
        <v>657</v>
      </c>
      <c r="N17" s="13" t="s">
        <v>663</v>
      </c>
      <c r="O17" s="13" t="s">
        <v>663</v>
      </c>
      <c r="P17" s="173" t="s">
        <v>663</v>
      </c>
      <c r="Q17" s="173" t="s">
        <v>657</v>
      </c>
      <c r="R17" s="13"/>
      <c r="T17" s="13"/>
      <c r="U17" s="2" t="s">
        <v>955</v>
      </c>
      <c r="V17" s="13" t="s">
        <v>944</v>
      </c>
      <c r="W17" s="13">
        <v>113</v>
      </c>
      <c r="X17" s="79">
        <v>43591</v>
      </c>
      <c r="Y17" t="s">
        <v>1136</v>
      </c>
      <c r="Z17" s="31" t="s">
        <v>871</v>
      </c>
      <c r="AA17" s="31" t="s">
        <v>872</v>
      </c>
      <c r="AB17" s="31" t="s">
        <v>872</v>
      </c>
      <c r="AC17" s="31" t="s">
        <v>872</v>
      </c>
      <c r="AD17" s="13" t="s">
        <v>1134</v>
      </c>
      <c r="AE17" s="32"/>
      <c r="AF17" s="75"/>
      <c r="AG17" s="47"/>
      <c r="AH17" s="47"/>
      <c r="AI17" s="47"/>
      <c r="AJ17" s="70"/>
      <c r="AK17" s="47"/>
      <c r="AL17" s="47"/>
      <c r="AM17" s="47"/>
      <c r="AN17" s="47"/>
      <c r="AO17" s="47"/>
      <c r="AP17" s="47"/>
    </row>
    <row r="18" spans="1:42" ht="15" customHeight="1">
      <c r="A18" s="6" t="s">
        <v>13</v>
      </c>
      <c r="B18" s="36" t="s">
        <v>240</v>
      </c>
      <c r="C18" s="39" t="s">
        <v>204</v>
      </c>
      <c r="D18" s="14" t="s">
        <v>231</v>
      </c>
      <c r="E18" s="14" t="s">
        <v>414</v>
      </c>
      <c r="F18" s="44" t="s">
        <v>627</v>
      </c>
      <c r="G18" s="43" t="s">
        <v>639</v>
      </c>
      <c r="H18" s="7" t="s">
        <v>669</v>
      </c>
      <c r="I18" s="78">
        <v>43555</v>
      </c>
      <c r="J18" s="80">
        <v>14850</v>
      </c>
      <c r="K18" s="80">
        <v>1500</v>
      </c>
      <c r="L18" s="80">
        <v>38500</v>
      </c>
      <c r="M18" s="80">
        <v>452805</v>
      </c>
      <c r="N18" s="80">
        <v>838612</v>
      </c>
      <c r="O18" s="80">
        <v>107250</v>
      </c>
      <c r="P18" s="174">
        <v>468737</v>
      </c>
      <c r="Q18" s="175">
        <v>3330087</v>
      </c>
      <c r="R18" s="13"/>
      <c r="T18" s="13"/>
      <c r="U18" s="2" t="s">
        <v>955</v>
      </c>
      <c r="V18" s="13" t="s">
        <v>944</v>
      </c>
      <c r="W18" s="90" t="s">
        <v>1167</v>
      </c>
      <c r="X18" s="79">
        <v>43591</v>
      </c>
      <c r="Y18" t="s">
        <v>1136</v>
      </c>
      <c r="Z18" s="31" t="s">
        <v>871</v>
      </c>
      <c r="AA18" s="31" t="s">
        <v>872</v>
      </c>
      <c r="AB18" s="31" t="s">
        <v>872</v>
      </c>
      <c r="AC18" s="31" t="s">
        <v>872</v>
      </c>
      <c r="AD18" s="13" t="s">
        <v>1134</v>
      </c>
      <c r="AE18" s="32"/>
      <c r="AF18" s="75" t="s">
        <v>871</v>
      </c>
      <c r="AG18" s="47" t="s">
        <v>905</v>
      </c>
      <c r="AH18" t="s">
        <v>1001</v>
      </c>
      <c r="AJ18" s="70"/>
    </row>
    <row r="19" spans="1:42" ht="15" customHeight="1">
      <c r="A19" s="6" t="s">
        <v>13</v>
      </c>
      <c r="B19" s="36" t="s">
        <v>240</v>
      </c>
      <c r="C19" s="39" t="s">
        <v>205</v>
      </c>
      <c r="D19" s="14" t="s">
        <v>231</v>
      </c>
      <c r="E19" s="14" t="s">
        <v>415</v>
      </c>
      <c r="F19" s="44" t="s">
        <v>630</v>
      </c>
      <c r="G19" s="43" t="s">
        <v>632</v>
      </c>
      <c r="H19" s="7" t="s">
        <v>669</v>
      </c>
      <c r="I19" s="176">
        <v>43555</v>
      </c>
      <c r="J19" s="198">
        <f>14850/6446239653*100</f>
        <v>2.3036686191288272E-4</v>
      </c>
      <c r="K19" s="198">
        <f>1500/6446239653*100</f>
        <v>2.3269379991200276E-5</v>
      </c>
      <c r="L19" s="198">
        <f>38500/6446239653*100</f>
        <v>5.9724741977414044E-4</v>
      </c>
      <c r="M19" s="198">
        <f>452805/6446239653*100</f>
        <v>7.0243277379436276E-3</v>
      </c>
      <c r="N19" s="198">
        <f>838612/6446239653*100</f>
        <v>1.3009320862120297E-2</v>
      </c>
      <c r="O19" s="198">
        <f>107250/6446239653*100</f>
        <v>1.6637606693708199E-3</v>
      </c>
      <c r="P19" s="198">
        <f>468737/6446239653*100</f>
        <v>7.2714795792901627E-3</v>
      </c>
      <c r="Q19" s="198">
        <f>3330087/6446239653*100</f>
        <v>5.1659373204504103E-2</v>
      </c>
      <c r="R19" s="199"/>
      <c r="T19" s="13"/>
      <c r="U19" s="2" t="s">
        <v>955</v>
      </c>
      <c r="V19" s="13" t="s">
        <v>944</v>
      </c>
      <c r="W19" s="90">
        <v>77</v>
      </c>
      <c r="X19" s="79">
        <v>43591</v>
      </c>
      <c r="Y19" t="s">
        <v>1137</v>
      </c>
      <c r="Z19" s="31" t="s">
        <v>871</v>
      </c>
      <c r="AA19" s="31" t="s">
        <v>871</v>
      </c>
      <c r="AB19" s="31" t="s">
        <v>872</v>
      </c>
      <c r="AC19" s="31" t="s">
        <v>872</v>
      </c>
      <c r="AD19" s="13" t="s">
        <v>1134</v>
      </c>
      <c r="AE19" s="32"/>
      <c r="AF19" s="75" t="s">
        <v>871</v>
      </c>
      <c r="AG19" s="47" t="s">
        <v>901</v>
      </c>
      <c r="AH19" t="s">
        <v>1001</v>
      </c>
      <c r="AJ19" s="70"/>
    </row>
    <row r="20" spans="1:42" ht="15" customHeight="1">
      <c r="A20" s="6" t="s">
        <v>13</v>
      </c>
      <c r="B20" s="36" t="s">
        <v>239</v>
      </c>
      <c r="C20" s="39" t="s">
        <v>188</v>
      </c>
      <c r="D20" s="14" t="s">
        <v>231</v>
      </c>
      <c r="E20" s="4" t="s">
        <v>398</v>
      </c>
      <c r="F20" s="44" t="s">
        <v>627</v>
      </c>
      <c r="G20" s="43" t="s">
        <v>891</v>
      </c>
      <c r="H20" s="7" t="s">
        <v>669</v>
      </c>
      <c r="I20" s="78">
        <v>43555</v>
      </c>
      <c r="J20" s="80">
        <v>25385796</v>
      </c>
      <c r="K20" s="80">
        <v>14891692</v>
      </c>
      <c r="L20" s="80">
        <v>38275925</v>
      </c>
      <c r="M20" s="80">
        <v>40497479</v>
      </c>
      <c r="N20" s="80">
        <v>37660740</v>
      </c>
      <c r="O20" s="174">
        <v>35035973</v>
      </c>
      <c r="P20" s="80">
        <v>8648435</v>
      </c>
      <c r="Q20" s="80">
        <v>60781868</v>
      </c>
      <c r="R20" s="80">
        <v>20504200</v>
      </c>
      <c r="T20" s="13"/>
      <c r="U20" s="2" t="s">
        <v>955</v>
      </c>
      <c r="V20" s="13" t="s">
        <v>944</v>
      </c>
      <c r="W20" s="13" t="s">
        <v>1133</v>
      </c>
      <c r="X20" s="79">
        <v>43591</v>
      </c>
      <c r="Y20" t="s">
        <v>1136</v>
      </c>
      <c r="Z20" s="31" t="s">
        <v>871</v>
      </c>
      <c r="AA20" s="31" t="s">
        <v>872</v>
      </c>
      <c r="AB20" s="31" t="s">
        <v>872</v>
      </c>
      <c r="AC20" s="31" t="s">
        <v>872</v>
      </c>
      <c r="AD20" s="13" t="s">
        <v>1134</v>
      </c>
      <c r="AE20" s="32"/>
      <c r="AF20" s="75"/>
      <c r="AJ20" s="70"/>
    </row>
    <row r="21" spans="1:42" ht="15" customHeight="1">
      <c r="A21" s="6" t="s">
        <v>13</v>
      </c>
      <c r="B21" s="36" t="s">
        <v>239</v>
      </c>
      <c r="C21" s="39" t="s">
        <v>189</v>
      </c>
      <c r="D21" s="14" t="s">
        <v>231</v>
      </c>
      <c r="E21" s="4" t="s">
        <v>399</v>
      </c>
      <c r="F21" s="44" t="s">
        <v>627</v>
      </c>
      <c r="G21" s="43" t="s">
        <v>891</v>
      </c>
      <c r="H21" s="7" t="s">
        <v>669</v>
      </c>
      <c r="I21" s="78">
        <v>43555</v>
      </c>
      <c r="J21" s="80">
        <v>11518203</v>
      </c>
      <c r="K21" s="80">
        <v>2890620</v>
      </c>
      <c r="L21" s="90">
        <v>0</v>
      </c>
      <c r="M21" s="63">
        <v>0</v>
      </c>
      <c r="N21" s="166">
        <v>0</v>
      </c>
      <c r="O21" s="175">
        <v>0</v>
      </c>
      <c r="P21" s="13">
        <v>0</v>
      </c>
      <c r="Q21" s="13">
        <v>0</v>
      </c>
      <c r="R21" s="80">
        <v>5824728</v>
      </c>
      <c r="T21" s="13"/>
      <c r="U21" s="2" t="s">
        <v>955</v>
      </c>
      <c r="V21" s="13" t="s">
        <v>944</v>
      </c>
      <c r="W21" s="13">
        <v>113</v>
      </c>
      <c r="X21" s="79">
        <v>43591</v>
      </c>
      <c r="Y21" t="s">
        <v>1136</v>
      </c>
      <c r="Z21" s="31" t="s">
        <v>871</v>
      </c>
      <c r="AA21" s="31" t="s">
        <v>872</v>
      </c>
      <c r="AB21" s="31" t="s">
        <v>872</v>
      </c>
      <c r="AC21" s="31" t="s">
        <v>872</v>
      </c>
      <c r="AD21" s="13" t="s">
        <v>1134</v>
      </c>
      <c r="AE21" s="32"/>
      <c r="AF21" s="75"/>
      <c r="AJ21" s="70"/>
    </row>
    <row r="22" spans="1:42" ht="15" customHeight="1">
      <c r="A22" s="6" t="s">
        <v>13</v>
      </c>
      <c r="B22" s="36" t="s">
        <v>239</v>
      </c>
      <c r="C22" s="39" t="s">
        <v>190</v>
      </c>
      <c r="D22" s="14" t="s">
        <v>231</v>
      </c>
      <c r="E22" s="4" t="s">
        <v>400</v>
      </c>
      <c r="F22" s="44" t="s">
        <v>627</v>
      </c>
      <c r="G22" s="43" t="s">
        <v>891</v>
      </c>
      <c r="H22" s="7" t="s">
        <v>669</v>
      </c>
      <c r="I22" s="78">
        <v>43555</v>
      </c>
      <c r="J22" s="80">
        <v>4411048</v>
      </c>
      <c r="K22" s="80">
        <v>1202688</v>
      </c>
      <c r="L22" s="80">
        <v>6210549</v>
      </c>
      <c r="M22" s="80">
        <v>6721122</v>
      </c>
      <c r="N22" s="80">
        <v>3906732</v>
      </c>
      <c r="O22" s="80">
        <v>7775115</v>
      </c>
      <c r="P22" s="80">
        <v>2677264</v>
      </c>
      <c r="Q22" s="80">
        <v>11087205</v>
      </c>
      <c r="R22" s="80">
        <v>2627226</v>
      </c>
      <c r="T22" s="13"/>
      <c r="U22" s="2" t="s">
        <v>955</v>
      </c>
      <c r="V22" s="13" t="s">
        <v>944</v>
      </c>
      <c r="W22" s="13" t="s">
        <v>943</v>
      </c>
      <c r="X22" s="79">
        <v>43591</v>
      </c>
      <c r="Y22" t="s">
        <v>1136</v>
      </c>
      <c r="Z22" s="30" t="s">
        <v>871</v>
      </c>
      <c r="AA22" s="31" t="s">
        <v>872</v>
      </c>
      <c r="AB22" s="31" t="s">
        <v>872</v>
      </c>
      <c r="AC22" s="31" t="s">
        <v>872</v>
      </c>
      <c r="AD22" s="13" t="s">
        <v>1134</v>
      </c>
      <c r="AE22" s="32"/>
      <c r="AF22" s="75"/>
      <c r="AJ22" s="70"/>
    </row>
    <row r="23" spans="1:42" ht="15" customHeight="1">
      <c r="A23" s="6" t="s">
        <v>13</v>
      </c>
      <c r="B23" s="36" t="s">
        <v>239</v>
      </c>
      <c r="C23" s="45" t="s">
        <v>192</v>
      </c>
      <c r="D23" s="14" t="s">
        <v>231</v>
      </c>
      <c r="E23" s="4" t="s">
        <v>402</v>
      </c>
      <c r="F23" s="44" t="s">
        <v>627</v>
      </c>
      <c r="G23" s="43" t="s">
        <v>891</v>
      </c>
      <c r="H23" s="7" t="s">
        <v>669</v>
      </c>
      <c r="I23" s="78">
        <v>43555</v>
      </c>
      <c r="J23" s="80">
        <v>41315047</v>
      </c>
      <c r="K23" s="80">
        <v>18985000</v>
      </c>
      <c r="L23" s="80">
        <f t="shared" ref="L23:R23" si="0">SUM(L20:L22)</f>
        <v>44486474</v>
      </c>
      <c r="M23" s="165">
        <f t="shared" si="0"/>
        <v>47218601</v>
      </c>
      <c r="N23" s="165">
        <f t="shared" si="0"/>
        <v>41567472</v>
      </c>
      <c r="O23" s="165">
        <f t="shared" si="0"/>
        <v>42811088</v>
      </c>
      <c r="P23" s="90">
        <f t="shared" si="0"/>
        <v>11325699</v>
      </c>
      <c r="Q23" s="90">
        <f t="shared" si="0"/>
        <v>71869073</v>
      </c>
      <c r="R23" s="90">
        <f t="shared" si="0"/>
        <v>28956154</v>
      </c>
      <c r="T23" s="13"/>
      <c r="U23" s="2" t="s">
        <v>955</v>
      </c>
      <c r="V23" s="13" t="s">
        <v>944</v>
      </c>
      <c r="W23" s="13" t="s">
        <v>1133</v>
      </c>
      <c r="X23" s="79">
        <v>43591</v>
      </c>
      <c r="Y23" t="s">
        <v>1136</v>
      </c>
      <c r="Z23" s="31" t="s">
        <v>871</v>
      </c>
      <c r="AA23" s="31" t="s">
        <v>872</v>
      </c>
      <c r="AB23" s="31" t="s">
        <v>872</v>
      </c>
      <c r="AC23" s="31" t="s">
        <v>872</v>
      </c>
      <c r="AD23" s="13" t="s">
        <v>1134</v>
      </c>
      <c r="AE23" s="32"/>
      <c r="AF23" s="75"/>
      <c r="AJ23" s="70"/>
    </row>
    <row r="24" spans="1:42" ht="15" customHeight="1">
      <c r="A24" s="6" t="s">
        <v>13</v>
      </c>
      <c r="B24" s="37" t="s">
        <v>239</v>
      </c>
      <c r="C24" s="40" t="s">
        <v>191</v>
      </c>
      <c r="D24" s="37" t="s">
        <v>401</v>
      </c>
      <c r="E24" s="37" t="s">
        <v>600</v>
      </c>
      <c r="F24" s="37" t="s">
        <v>627</v>
      </c>
      <c r="G24" s="43" t="s">
        <v>639</v>
      </c>
      <c r="H24" s="7" t="s">
        <v>669</v>
      </c>
      <c r="I24" s="78">
        <v>43555</v>
      </c>
      <c r="J24" s="80"/>
      <c r="K24" s="80"/>
      <c r="L24" s="80"/>
      <c r="M24" s="13"/>
      <c r="N24" s="13"/>
      <c r="O24" s="13"/>
      <c r="P24" s="13"/>
      <c r="Q24" s="13"/>
      <c r="R24" s="13"/>
      <c r="S24" s="13"/>
      <c r="T24" s="13"/>
      <c r="U24" s="2" t="s">
        <v>955</v>
      </c>
      <c r="V24" s="13" t="s">
        <v>944</v>
      </c>
      <c r="W24" s="13">
        <v>113</v>
      </c>
      <c r="X24" s="79">
        <v>43591</v>
      </c>
      <c r="Y24" t="s">
        <v>1136</v>
      </c>
      <c r="Z24" s="31" t="s">
        <v>871</v>
      </c>
      <c r="AA24" s="31" t="s">
        <v>872</v>
      </c>
      <c r="AB24" s="31" t="s">
        <v>872</v>
      </c>
      <c r="AC24" s="31" t="s">
        <v>872</v>
      </c>
      <c r="AD24" s="13" t="s">
        <v>1134</v>
      </c>
      <c r="AE24" s="32" t="s">
        <v>1171</v>
      </c>
      <c r="AF24" s="75"/>
      <c r="AJ24" s="70"/>
    </row>
    <row r="25" spans="1:42">
      <c r="A25" s="13"/>
      <c r="B25" s="13"/>
      <c r="C25" s="13"/>
      <c r="D25" s="13"/>
      <c r="E25" s="13"/>
      <c r="F25" s="13"/>
      <c r="G25" s="13"/>
      <c r="H25" s="13"/>
      <c r="I25" s="13"/>
      <c r="J25" s="13"/>
      <c r="Z25" s="30"/>
      <c r="AA25" s="31"/>
      <c r="AB25" s="30"/>
      <c r="AC25" s="30"/>
      <c r="AD25" s="13"/>
      <c r="AF25" s="75"/>
      <c r="AJ25" s="70"/>
    </row>
    <row r="26" spans="1:42">
      <c r="A26" s="13"/>
      <c r="B26" s="13"/>
      <c r="C26" s="13"/>
      <c r="D26" s="13"/>
      <c r="E26" s="13"/>
      <c r="F26" s="13"/>
      <c r="G26" s="13"/>
      <c r="H26" s="13"/>
      <c r="I26" s="13"/>
      <c r="J26" s="13"/>
      <c r="AA26" s="31"/>
      <c r="AD26" s="13"/>
      <c r="AF26" s="75"/>
      <c r="AJ26" s="70"/>
    </row>
    <row r="27" spans="1:42">
      <c r="A27" s="13"/>
      <c r="B27" s="13"/>
      <c r="C27" s="13"/>
      <c r="D27" s="13"/>
      <c r="E27" s="13"/>
      <c r="F27" s="13"/>
      <c r="G27" s="13"/>
      <c r="H27" s="13"/>
      <c r="I27" s="13"/>
      <c r="J27" s="13"/>
      <c r="AA27" s="31"/>
      <c r="AD27" s="13"/>
      <c r="AF27" s="75"/>
      <c r="AJ27" s="70"/>
    </row>
    <row r="28" spans="1:42">
      <c r="A28" s="13"/>
      <c r="B28" s="13"/>
      <c r="C28" s="13"/>
      <c r="D28" s="13"/>
      <c r="E28" s="13"/>
      <c r="F28" s="13"/>
      <c r="G28" s="13"/>
      <c r="H28" s="13"/>
      <c r="I28" s="13"/>
      <c r="J28" s="13"/>
      <c r="AD28" s="13"/>
      <c r="AF28" s="75"/>
      <c r="AJ28" s="70"/>
    </row>
    <row r="29" spans="1:42">
      <c r="A29" s="13"/>
      <c r="B29" s="13"/>
      <c r="C29" s="13"/>
      <c r="D29" s="13"/>
      <c r="E29" s="13"/>
      <c r="F29" s="13"/>
      <c r="G29" s="13"/>
      <c r="H29" s="13"/>
      <c r="I29" s="13"/>
      <c r="J29" s="13"/>
      <c r="AD29" s="13"/>
      <c r="AF29" s="75"/>
      <c r="AJ29" s="70"/>
    </row>
    <row r="30" spans="1:42">
      <c r="A30" s="13"/>
      <c r="B30" s="13"/>
      <c r="C30" s="13"/>
      <c r="D30" s="13"/>
      <c r="E30" s="13"/>
      <c r="F30" s="13"/>
      <c r="G30" s="13"/>
      <c r="H30" s="13"/>
      <c r="I30" s="13"/>
      <c r="J30" s="13"/>
      <c r="AD30" s="13"/>
      <c r="AF30" s="75"/>
      <c r="AJ30" s="70"/>
    </row>
    <row r="31" spans="1:42">
      <c r="A31" s="13"/>
      <c r="B31" s="13"/>
      <c r="C31" s="13"/>
      <c r="D31" s="13"/>
      <c r="E31" s="13"/>
      <c r="F31" s="13"/>
      <c r="G31" s="13"/>
      <c r="H31" s="13"/>
      <c r="I31" s="13"/>
      <c r="J31" s="13"/>
      <c r="AD31" s="13"/>
      <c r="AF31" s="75"/>
      <c r="AJ31" s="70"/>
    </row>
    <row r="32" spans="1:42">
      <c r="A32" s="13"/>
      <c r="B32" s="13"/>
      <c r="C32" s="13"/>
      <c r="D32" s="13"/>
      <c r="E32" s="13"/>
      <c r="F32" s="13"/>
      <c r="G32" s="13"/>
      <c r="H32" s="13"/>
      <c r="I32" s="13"/>
      <c r="J32" s="13"/>
      <c r="AD32" s="13"/>
      <c r="AF32" s="75"/>
      <c r="AJ32" s="70"/>
    </row>
    <row r="33" spans="1:36">
      <c r="A33" s="13"/>
      <c r="B33" s="13"/>
      <c r="C33" s="13"/>
      <c r="D33" s="13"/>
      <c r="E33" s="13"/>
      <c r="F33" s="13"/>
      <c r="G33" s="13"/>
      <c r="H33" s="13"/>
      <c r="I33" s="13"/>
      <c r="J33" s="13"/>
      <c r="AD33" s="13"/>
      <c r="AF33" s="75"/>
      <c r="AJ33" s="70"/>
    </row>
    <row r="34" spans="1:36">
      <c r="A34" s="13"/>
      <c r="B34" s="13"/>
      <c r="C34" s="13"/>
      <c r="D34" s="13"/>
      <c r="E34" s="13"/>
      <c r="F34" s="13"/>
      <c r="G34" s="13"/>
      <c r="H34" s="13"/>
      <c r="I34" s="13"/>
      <c r="J34" s="13"/>
      <c r="AD34" s="13"/>
      <c r="AF34" s="75"/>
      <c r="AJ34" s="70"/>
    </row>
    <row r="35" spans="1:36">
      <c r="A35" s="13"/>
      <c r="B35" s="13"/>
      <c r="C35" s="13"/>
      <c r="D35" s="13"/>
      <c r="E35" s="13"/>
      <c r="F35" s="13"/>
      <c r="G35" s="13"/>
      <c r="H35" s="13"/>
      <c r="I35" s="13"/>
      <c r="J35" s="13"/>
      <c r="AD35" s="13"/>
      <c r="AF35" s="75"/>
      <c r="AJ35" s="70"/>
    </row>
    <row r="36" spans="1:36">
      <c r="A36" s="13"/>
      <c r="B36" s="13"/>
      <c r="C36" s="13"/>
      <c r="D36" s="13"/>
      <c r="E36" s="13"/>
      <c r="F36" s="13"/>
      <c r="G36" s="13"/>
      <c r="H36" s="13"/>
      <c r="I36" s="13"/>
      <c r="J36" s="13"/>
      <c r="AD36" s="13"/>
      <c r="AF36" s="75"/>
      <c r="AJ36" s="70"/>
    </row>
    <row r="37" spans="1:36">
      <c r="A37" s="13"/>
      <c r="B37" s="13"/>
      <c r="C37" s="13"/>
      <c r="D37" s="13"/>
      <c r="E37" s="13"/>
      <c r="F37" s="13"/>
      <c r="G37" s="13"/>
      <c r="H37" s="13"/>
      <c r="I37" s="13"/>
      <c r="J37" s="13"/>
      <c r="AD37" s="13"/>
      <c r="AF37" s="75"/>
      <c r="AJ37" s="70"/>
    </row>
    <row r="38" spans="1:36">
      <c r="A38" s="13"/>
      <c r="B38" s="13"/>
      <c r="C38" s="13"/>
      <c r="D38" s="13"/>
      <c r="E38" s="13"/>
      <c r="F38" s="13"/>
      <c r="G38" s="13"/>
      <c r="H38" s="13"/>
      <c r="I38" s="13"/>
      <c r="J38" s="13"/>
      <c r="AD38" s="13"/>
      <c r="AF38" s="75"/>
      <c r="AJ38" s="70"/>
    </row>
    <row r="39" spans="1:36">
      <c r="A39" s="13"/>
      <c r="B39" s="13"/>
      <c r="C39" s="13"/>
      <c r="D39" s="13"/>
      <c r="E39" s="13"/>
      <c r="F39" s="13"/>
      <c r="G39" s="13"/>
      <c r="H39" s="13"/>
      <c r="I39" s="13"/>
      <c r="J39" s="13"/>
      <c r="AD39" s="13"/>
      <c r="AF39" s="75"/>
      <c r="AJ39" s="70"/>
    </row>
    <row r="40" spans="1:36">
      <c r="A40" s="13"/>
      <c r="B40" s="13"/>
      <c r="C40" s="13"/>
      <c r="D40" s="13"/>
      <c r="E40" s="13"/>
      <c r="F40" s="13"/>
      <c r="G40" s="13"/>
      <c r="H40" s="13"/>
      <c r="I40" s="13"/>
      <c r="J40" s="13"/>
      <c r="AD40" s="13"/>
      <c r="AF40" s="75"/>
      <c r="AJ40" s="70"/>
    </row>
    <row r="41" spans="1:36">
      <c r="A41" s="13"/>
      <c r="B41" s="13"/>
      <c r="C41" s="13"/>
      <c r="D41" s="13"/>
      <c r="E41" s="13"/>
      <c r="F41" s="13"/>
      <c r="G41" s="13"/>
      <c r="H41" s="13"/>
      <c r="I41" s="13"/>
      <c r="J41" s="13"/>
      <c r="AD41" s="13"/>
      <c r="AF41" s="75"/>
      <c r="AJ41" s="70"/>
    </row>
    <row r="42" spans="1:36">
      <c r="A42" s="13"/>
      <c r="B42" s="13"/>
      <c r="C42" s="13"/>
      <c r="D42" s="13"/>
      <c r="E42" s="13"/>
      <c r="F42" s="13"/>
      <c r="G42" s="13"/>
      <c r="H42" s="13"/>
      <c r="I42" s="13"/>
      <c r="J42" s="13"/>
      <c r="AD42" s="13"/>
      <c r="AF42" s="75"/>
      <c r="AJ42" s="70"/>
    </row>
    <row r="43" spans="1:36">
      <c r="A43" s="13"/>
      <c r="B43" s="13"/>
      <c r="C43" s="13"/>
      <c r="D43" s="13"/>
      <c r="E43" s="13"/>
      <c r="F43" s="13"/>
      <c r="G43" s="13"/>
      <c r="H43" s="13"/>
      <c r="I43" s="13"/>
      <c r="J43" s="13"/>
      <c r="AD43" s="13"/>
      <c r="AF43" s="75"/>
      <c r="AJ43" s="70"/>
    </row>
    <row r="44" spans="1:36">
      <c r="A44" s="13"/>
      <c r="B44" s="13"/>
      <c r="C44" s="13"/>
      <c r="D44" s="13"/>
      <c r="E44" s="13"/>
      <c r="F44" s="13"/>
      <c r="G44" s="13"/>
      <c r="H44" s="13"/>
      <c r="I44" s="13"/>
      <c r="J44" s="13"/>
      <c r="AD44" s="13"/>
      <c r="AF44" s="75"/>
      <c r="AJ44" s="70"/>
    </row>
    <row r="45" spans="1:36">
      <c r="A45" s="13"/>
      <c r="B45" s="13"/>
      <c r="C45" s="13"/>
      <c r="D45" s="13"/>
      <c r="E45" s="13"/>
      <c r="F45" s="13"/>
      <c r="G45" s="13"/>
      <c r="H45" s="13"/>
      <c r="I45" s="13"/>
      <c r="J45" s="13"/>
      <c r="AD45" s="13"/>
      <c r="AF45" s="75"/>
      <c r="AJ45" s="70"/>
    </row>
    <row r="46" spans="1:36">
      <c r="A46" s="13"/>
      <c r="B46" s="13"/>
      <c r="C46" s="13"/>
      <c r="D46" s="13"/>
      <c r="E46" s="13"/>
      <c r="F46" s="13"/>
      <c r="G46" s="13"/>
      <c r="H46" s="13"/>
      <c r="I46" s="13"/>
      <c r="J46" s="13"/>
      <c r="AD46" s="13"/>
      <c r="AF46" s="75"/>
      <c r="AJ46" s="70"/>
    </row>
    <row r="47" spans="1:36">
      <c r="A47" s="13"/>
      <c r="B47" s="13"/>
      <c r="C47" s="13"/>
      <c r="D47" s="13"/>
      <c r="E47" s="13"/>
      <c r="F47" s="13"/>
      <c r="G47" s="13"/>
      <c r="H47" s="13"/>
      <c r="I47" s="13"/>
      <c r="J47" s="13"/>
      <c r="AD47" s="13"/>
      <c r="AF47" s="75"/>
    </row>
    <row r="48" spans="1:36">
      <c r="A48" s="13"/>
      <c r="B48" s="13"/>
      <c r="C48" s="13"/>
      <c r="D48" s="13"/>
      <c r="E48" s="13"/>
      <c r="F48" s="13"/>
      <c r="G48" s="13"/>
      <c r="H48" s="13"/>
      <c r="I48" s="13"/>
      <c r="J48" s="13"/>
      <c r="AD48" s="13"/>
      <c r="AF48" s="75"/>
    </row>
    <row r="49" spans="1:32">
      <c r="A49" s="13"/>
      <c r="B49" s="13"/>
      <c r="C49" s="13"/>
      <c r="D49" s="13"/>
      <c r="E49" s="13"/>
      <c r="F49" s="13"/>
      <c r="G49" s="13"/>
      <c r="H49" s="13"/>
      <c r="I49" s="13"/>
      <c r="J49" s="13"/>
      <c r="AD49" s="13"/>
      <c r="AF49" s="75"/>
    </row>
    <row r="50" spans="1:32">
      <c r="A50" s="13"/>
      <c r="B50" s="13"/>
      <c r="C50" s="13"/>
      <c r="D50" s="13"/>
      <c r="E50" s="13"/>
      <c r="F50" s="13"/>
      <c r="G50" s="13"/>
      <c r="H50" s="13"/>
      <c r="I50" s="13"/>
      <c r="J50" s="13"/>
      <c r="AF50" s="75"/>
    </row>
    <row r="51" spans="1:32">
      <c r="A51" s="13"/>
      <c r="B51" s="13"/>
      <c r="C51" s="13"/>
      <c r="D51" s="13"/>
      <c r="E51" s="13"/>
      <c r="F51" s="13"/>
      <c r="G51" s="13"/>
      <c r="H51" s="13"/>
      <c r="I51" s="13"/>
      <c r="J51" s="13"/>
      <c r="AF51" s="75"/>
    </row>
    <row r="52" spans="1:32">
      <c r="AF52" s="75"/>
    </row>
    <row r="53" spans="1:32">
      <c r="AF53" s="75"/>
    </row>
    <row r="54" spans="1:32">
      <c r="AF54" s="75"/>
    </row>
    <row r="55" spans="1:32">
      <c r="AF55" s="75"/>
    </row>
    <row r="56" spans="1:32">
      <c r="AF56" s="75"/>
    </row>
    <row r="57" spans="1:32">
      <c r="AF57" s="75"/>
    </row>
    <row r="58" spans="1:32">
      <c r="AF58" s="75"/>
    </row>
    <row r="59" spans="1:32">
      <c r="AF59" s="75"/>
    </row>
    <row r="60" spans="1:32">
      <c r="AF60" s="75"/>
    </row>
    <row r="61" spans="1:32">
      <c r="AF61" s="75"/>
    </row>
    <row r="62" spans="1:32">
      <c r="AF62" s="75"/>
    </row>
    <row r="63" spans="1:32">
      <c r="AF63" s="75"/>
    </row>
    <row r="64" spans="1:32">
      <c r="AF64" s="75"/>
    </row>
    <row r="65" spans="32:32">
      <c r="AF65" s="75"/>
    </row>
    <row r="66" spans="32:32">
      <c r="AF66" s="75"/>
    </row>
    <row r="67" spans="32:32">
      <c r="AF67" s="75"/>
    </row>
    <row r="68" spans="32:32">
      <c r="AF68" s="75"/>
    </row>
    <row r="69" spans="32:32">
      <c r="AF69" s="75"/>
    </row>
    <row r="70" spans="32:32">
      <c r="AF70" s="75"/>
    </row>
    <row r="71" spans="32:32">
      <c r="AF71" s="75"/>
    </row>
    <row r="72" spans="32:32">
      <c r="AF72" s="75"/>
    </row>
    <row r="73" spans="32:32">
      <c r="AF73" s="75"/>
    </row>
    <row r="74" spans="32:32">
      <c r="AF74" s="75"/>
    </row>
    <row r="75" spans="32:32">
      <c r="AF75" s="75"/>
    </row>
    <row r="76" spans="32:32">
      <c r="AF76" s="75"/>
    </row>
    <row r="77" spans="32:32">
      <c r="AF77" s="75"/>
    </row>
    <row r="78" spans="32:32">
      <c r="AF78" s="75"/>
    </row>
    <row r="79" spans="32:32">
      <c r="AF79" s="75"/>
    </row>
    <row r="80" spans="32:32">
      <c r="AF80" s="75"/>
    </row>
    <row r="81" spans="32:32">
      <c r="AF81" s="75"/>
    </row>
    <row r="82" spans="32:32">
      <c r="AF82" s="75"/>
    </row>
    <row r="83" spans="32:32">
      <c r="AF83" s="75"/>
    </row>
    <row r="84" spans="32:32">
      <c r="AF84" s="75"/>
    </row>
    <row r="85" spans="32:32">
      <c r="AF85" s="75"/>
    </row>
    <row r="86" spans="32:32">
      <c r="AF86" s="75"/>
    </row>
    <row r="87" spans="32:32">
      <c r="AF87" s="75"/>
    </row>
    <row r="88" spans="32:32">
      <c r="AF88" s="75"/>
    </row>
    <row r="89" spans="32:32">
      <c r="AF89" s="75"/>
    </row>
    <row r="90" spans="32:32">
      <c r="AF90" s="75"/>
    </row>
    <row r="91" spans="32:32">
      <c r="AF91" s="75"/>
    </row>
    <row r="92" spans="32:32">
      <c r="AF92" s="75"/>
    </row>
    <row r="93" spans="32:32">
      <c r="AF93" s="75"/>
    </row>
    <row r="94" spans="32:32">
      <c r="AF94" s="75"/>
    </row>
    <row r="95" spans="32:32">
      <c r="AF95" s="75"/>
    </row>
    <row r="96" spans="32:32">
      <c r="AF96" s="75"/>
    </row>
    <row r="97" spans="32:32">
      <c r="AF97" s="75"/>
    </row>
    <row r="98" spans="32:32">
      <c r="AF98" s="75"/>
    </row>
    <row r="99" spans="32:32">
      <c r="AF99" s="75"/>
    </row>
    <row r="100" spans="32:32">
      <c r="AF100" s="75"/>
    </row>
    <row r="101" spans="32:32">
      <c r="AF101" s="75"/>
    </row>
    <row r="102" spans="32:32">
      <c r="AF102" s="75"/>
    </row>
    <row r="103" spans="32:32">
      <c r="AF103" s="75"/>
    </row>
    <row r="104" spans="32:32">
      <c r="AF104" s="75"/>
    </row>
    <row r="105" spans="32:32">
      <c r="AF105" s="75"/>
    </row>
    <row r="106" spans="32:32">
      <c r="AF106" s="75"/>
    </row>
    <row r="107" spans="32:32">
      <c r="AF107" s="75"/>
    </row>
    <row r="108" spans="32:32">
      <c r="AF108" s="75"/>
    </row>
    <row r="109" spans="32:32">
      <c r="AF109" s="75"/>
    </row>
    <row r="110" spans="32:32">
      <c r="AF110" s="75"/>
    </row>
    <row r="111" spans="32:32">
      <c r="AF111" s="75"/>
    </row>
    <row r="112" spans="32:32">
      <c r="AF112" s="75"/>
    </row>
    <row r="113" spans="32:32">
      <c r="AF113" s="75"/>
    </row>
    <row r="114" spans="32:32">
      <c r="AF114" s="75"/>
    </row>
    <row r="115" spans="32:32">
      <c r="AF115" s="75"/>
    </row>
    <row r="116" spans="32:32">
      <c r="AF116" s="75"/>
    </row>
    <row r="117" spans="32:32">
      <c r="AF117" s="75"/>
    </row>
    <row r="118" spans="32:32">
      <c r="AF118" s="75"/>
    </row>
    <row r="119" spans="32:32">
      <c r="AF119" s="75"/>
    </row>
    <row r="120" spans="32:32">
      <c r="AF120" s="75"/>
    </row>
    <row r="121" spans="32:32">
      <c r="AF121" s="75"/>
    </row>
    <row r="122" spans="32:32">
      <c r="AF122" s="75"/>
    </row>
    <row r="123" spans="32:32">
      <c r="AF123" s="75"/>
    </row>
    <row r="124" spans="32:32">
      <c r="AF124" s="75"/>
    </row>
    <row r="125" spans="32:32">
      <c r="AF125" s="75"/>
    </row>
    <row r="126" spans="32:32">
      <c r="AF126" s="75"/>
    </row>
    <row r="127" spans="32:32">
      <c r="AF127" s="75"/>
    </row>
    <row r="128" spans="32:32">
      <c r="AF128" s="75"/>
    </row>
    <row r="129" spans="32:32">
      <c r="AF129" s="75"/>
    </row>
    <row r="130" spans="32:32">
      <c r="AF130" s="75"/>
    </row>
    <row r="131" spans="32:32">
      <c r="AF131" s="75"/>
    </row>
    <row r="132" spans="32:32">
      <c r="AF132" s="75"/>
    </row>
    <row r="133" spans="32:32">
      <c r="AF133" s="75"/>
    </row>
    <row r="134" spans="32:32">
      <c r="AF134" s="75"/>
    </row>
    <row r="135" spans="32:32">
      <c r="AF135" s="75"/>
    </row>
    <row r="136" spans="32:32">
      <c r="AF136" s="75"/>
    </row>
    <row r="137" spans="32:32">
      <c r="AF137" s="75"/>
    </row>
    <row r="138" spans="32:32">
      <c r="AF138" s="75"/>
    </row>
    <row r="139" spans="32:32">
      <c r="AF139" s="75"/>
    </row>
    <row r="140" spans="32:32">
      <c r="AF140" s="75"/>
    </row>
    <row r="141" spans="32:32">
      <c r="AF141" s="75"/>
    </row>
    <row r="142" spans="32:32">
      <c r="AF142" s="75"/>
    </row>
    <row r="143" spans="32:32">
      <c r="AF143" s="75"/>
    </row>
    <row r="144" spans="32:32">
      <c r="AF144" s="75"/>
    </row>
    <row r="145" spans="32:32">
      <c r="AF145" s="75"/>
    </row>
    <row r="146" spans="32:32">
      <c r="AF146" s="75"/>
    </row>
    <row r="147" spans="32:32">
      <c r="AF147" s="75"/>
    </row>
    <row r="148" spans="32:32">
      <c r="AF148" s="75"/>
    </row>
    <row r="149" spans="32:32">
      <c r="AF149" s="75"/>
    </row>
    <row r="150" spans="32:32">
      <c r="AF150" s="75"/>
    </row>
    <row r="151" spans="32:32">
      <c r="AF151" s="75"/>
    </row>
    <row r="152" spans="32:32">
      <c r="AF152" s="75"/>
    </row>
  </sheetData>
  <mergeCells count="2">
    <mergeCell ref="AN13:AP13"/>
    <mergeCell ref="AN1:AP1"/>
  </mergeCells>
  <phoneticPr fontId="1" type="noConversion"/>
  <conditionalFormatting sqref="C12">
    <cfRule type="duplicateValues" dxfId="19" priority="23"/>
    <cfRule type="duplicateValues" dxfId="18" priority="24"/>
  </conditionalFormatting>
  <conditionalFormatting sqref="D12">
    <cfRule type="duplicateValues" dxfId="17" priority="21"/>
  </conditionalFormatting>
  <conditionalFormatting sqref="D12">
    <cfRule type="duplicateValues" dxfId="16" priority="22"/>
  </conditionalFormatting>
  <conditionalFormatting sqref="D12">
    <cfRule type="duplicateValues" dxfId="15" priority="20"/>
  </conditionalFormatting>
  <conditionalFormatting sqref="E12">
    <cfRule type="duplicateValues" dxfId="14" priority="19"/>
  </conditionalFormatting>
  <conditionalFormatting sqref="C24">
    <cfRule type="duplicateValues" dxfId="13" priority="17"/>
    <cfRule type="duplicateValues" dxfId="12" priority="18"/>
  </conditionalFormatting>
  <conditionalFormatting sqref="D24">
    <cfRule type="duplicateValues" dxfId="11" priority="15"/>
  </conditionalFormatting>
  <conditionalFormatting sqref="D24">
    <cfRule type="duplicateValues" dxfId="10" priority="16"/>
  </conditionalFormatting>
  <conditionalFormatting sqref="D24">
    <cfRule type="duplicateValues" dxfId="9" priority="14"/>
  </conditionalFormatting>
  <conditionalFormatting sqref="E24">
    <cfRule type="duplicateValues" dxfId="8" priority="13"/>
  </conditionalFormatting>
  <dataValidations count="12">
    <dataValidation type="decimal" operator="greaterThanOrEqual" allowBlank="1" showInputMessage="1" showErrorMessage="1" prompt="Input data in millions._x000a_If in crores, divide by 1000000" sqref="P21:Q21 Q2:T2 O11 T14 P8:T11 T20:T23 P23:R23 R14">
      <formula1>0</formula1>
    </dataValidation>
    <dataValidation type="decimal" operator="greaterThanOrEqual" allowBlank="1" showInputMessage="1" showErrorMessage="1" sqref="J4:T4 M24:T24 P6 K12:T12 Q6:T7 Q18 R18:R19 T18:T19 J16:R16 T16">
      <formula1>0</formula1>
    </dataValidation>
    <dataValidation type="list" allowBlank="1" showInputMessage="1" showErrorMessage="1" sqref="AJ2:AJ12 AJ14:AJ46">
      <formula1>"Error accepted, Error not accepted"</formula1>
    </dataValidation>
    <dataValidation type="list" operator="greaterThanOrEqual" allowBlank="1" showInputMessage="1" showErrorMessage="1" sqref="Q3:T3 J5 Q5:T5">
      <formula1>#REF!</formula1>
    </dataValidation>
    <dataValidation allowBlank="1" showInputMessage="1" showErrorMessage="1" prompt="Percentage figure" sqref="L11:N11"/>
    <dataValidation type="list" allowBlank="1" showInputMessage="1" showErrorMessage="1" sqref="J14:O15 J2:P3">
      <formula1>"Y,N"</formula1>
    </dataValidation>
    <dataValidation type="list" operator="greaterThanOrEqual" allowBlank="1" showInputMessage="1" showErrorMessage="1" sqref="K5:P5 J17:Q17">
      <formula1>"M,F"</formula1>
    </dataValidation>
    <dataValidation type="list" operator="greaterThanOrEqual" allowBlank="1" showInputMessage="1" showErrorMessage="1" prompt="Input data in millions._x000a_If in crores, divide by 1000000" sqref="P14:Q15">
      <formula1>"Y,N"</formula1>
    </dataValidation>
    <dataValidation type="list" operator="greaterThanOrEqual" allowBlank="1" showInputMessage="1" showErrorMessage="1" sqref="T15">
      <formula1>Q7:Q8</formula1>
    </dataValidation>
    <dataValidation type="list" operator="greaterThanOrEqual" allowBlank="1" showInputMessage="1" showErrorMessage="1" sqref="R15">
      <formula1>P7:P8</formula1>
    </dataValidation>
    <dataValidation type="list" operator="greaterThanOrEqual" allowBlank="1" showInputMessage="1" showErrorMessage="1" sqref="T17">
      <formula1>P7:P8</formula1>
    </dataValidation>
    <dataValidation type="list" operator="greaterThanOrEqual" allowBlank="1" showInputMessage="1" showErrorMessage="1" sqref="R17">
      <formula1>O7:O8</formula1>
    </dataValidation>
  </dataValidation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industry'!$C$3:$C$4</xm:f>
          </x14:formula1>
          <xm:sqref>Z14:Z25 AB14:AC25 AA14:AA27 Z2:AC12 AF2:AF12 AF14:AF152</xm:sqref>
        </x14:dataValidation>
        <x14:dataValidation type="list" allowBlank="1" showInputMessage="1" showErrorMessage="1">
          <x14:formula1>
            <xm:f>'NIC industry'!$G$3:$G$13</xm:f>
          </x14:formula1>
          <xm:sqref>AG2:AG12 AG14:AG19</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1"/>
  <sheetViews>
    <sheetView topLeftCell="D1" zoomScale="84" zoomScaleNormal="84" workbookViewId="0">
      <selection activeCell="J80" sqref="J80"/>
    </sheetView>
  </sheetViews>
  <sheetFormatPr defaultColWidth="10.875" defaultRowHeight="15.75"/>
  <cols>
    <col min="1" max="1" width="28.875" style="2" customWidth="1"/>
    <col min="2" max="2" width="30.375" style="2" customWidth="1"/>
    <col min="3" max="3" width="15" style="2" hidden="1" customWidth="1"/>
    <col min="4" max="4" width="10.875" style="2"/>
    <col min="5" max="5" width="30.375" style="2" customWidth="1"/>
    <col min="6" max="6" width="46.375" style="2" customWidth="1"/>
    <col min="7" max="7" width="10.875" style="2"/>
    <col min="8" max="8" width="25.5" style="2" customWidth="1"/>
    <col min="9" max="9" width="21.125" style="2" customWidth="1"/>
    <col min="10" max="10" width="39.5" style="2" customWidth="1"/>
    <col min="11" max="13" width="38" style="2" customWidth="1"/>
    <col min="14" max="16384" width="10.875" style="2"/>
  </cols>
  <sheetData>
    <row r="1" spans="1:12">
      <c r="A1" s="10" t="s">
        <v>3</v>
      </c>
      <c r="B1" s="10" t="s">
        <v>5</v>
      </c>
      <c r="C1" s="10" t="s">
        <v>6</v>
      </c>
      <c r="D1" s="10" t="s">
        <v>4</v>
      </c>
      <c r="E1" s="10" t="s">
        <v>0</v>
      </c>
      <c r="F1" s="9" t="s">
        <v>656</v>
      </c>
      <c r="G1" s="10" t="s">
        <v>7</v>
      </c>
      <c r="H1" s="10" t="s">
        <v>8</v>
      </c>
      <c r="I1" s="10" t="s">
        <v>667</v>
      </c>
      <c r="J1" s="10" t="s">
        <v>655</v>
      </c>
    </row>
    <row r="2" spans="1:12" ht="30">
      <c r="A2" s="6" t="s">
        <v>13</v>
      </c>
      <c r="B2" s="4" t="s">
        <v>233</v>
      </c>
      <c r="C2" s="4" t="s">
        <v>241</v>
      </c>
      <c r="D2" s="3" t="s">
        <v>29</v>
      </c>
      <c r="E2" s="4" t="s">
        <v>256</v>
      </c>
      <c r="F2" s="15" t="s">
        <v>452</v>
      </c>
      <c r="G2" s="5" t="s">
        <v>627</v>
      </c>
      <c r="H2" s="5" t="s">
        <v>642</v>
      </c>
      <c r="I2" s="7" t="s">
        <v>668</v>
      </c>
      <c r="J2" s="62">
        <v>3</v>
      </c>
      <c r="K2" s="78">
        <v>43921</v>
      </c>
      <c r="L2" s="30"/>
    </row>
    <row r="3" spans="1:12" ht="30">
      <c r="A3" s="6" t="s">
        <v>13</v>
      </c>
      <c r="B3" s="4" t="s">
        <v>234</v>
      </c>
      <c r="C3" s="4" t="s">
        <v>241</v>
      </c>
      <c r="D3" s="3" t="s">
        <v>33</v>
      </c>
      <c r="E3" s="4" t="s">
        <v>260</v>
      </c>
      <c r="F3" s="4" t="s">
        <v>456</v>
      </c>
      <c r="G3" s="5" t="s">
        <v>627</v>
      </c>
      <c r="H3" s="5" t="s">
        <v>648</v>
      </c>
      <c r="I3" s="7" t="s">
        <v>668</v>
      </c>
      <c r="J3" s="157">
        <v>97439630</v>
      </c>
      <c r="K3" s="78">
        <v>43921</v>
      </c>
    </row>
    <row r="4" spans="1:12" ht="45">
      <c r="A4" s="6" t="s">
        <v>13</v>
      </c>
      <c r="B4" s="4" t="s">
        <v>234</v>
      </c>
      <c r="C4" s="4" t="s">
        <v>241</v>
      </c>
      <c r="D4" s="3" t="s">
        <v>35</v>
      </c>
      <c r="E4" s="4" t="s">
        <v>262</v>
      </c>
      <c r="F4" s="4" t="s">
        <v>458</v>
      </c>
      <c r="G4" s="5" t="s">
        <v>627</v>
      </c>
      <c r="H4" s="5" t="s">
        <v>648</v>
      </c>
      <c r="I4" s="7" t="s">
        <v>668</v>
      </c>
      <c r="J4" s="62">
        <v>48944166</v>
      </c>
      <c r="K4" s="78">
        <v>43921</v>
      </c>
    </row>
    <row r="5" spans="1:12" ht="30">
      <c r="A5" s="6" t="s">
        <v>13</v>
      </c>
      <c r="B5" s="4" t="s">
        <v>234</v>
      </c>
      <c r="C5" s="4" t="s">
        <v>241</v>
      </c>
      <c r="D5" s="3" t="s">
        <v>37</v>
      </c>
      <c r="E5" s="4" t="s">
        <v>264</v>
      </c>
      <c r="F5" s="4" t="s">
        <v>460</v>
      </c>
      <c r="G5" s="5" t="s">
        <v>627</v>
      </c>
      <c r="H5" s="5" t="s">
        <v>648</v>
      </c>
      <c r="I5" s="7" t="s">
        <v>668</v>
      </c>
      <c r="J5" s="62">
        <v>99805007</v>
      </c>
      <c r="K5" s="78">
        <v>43921</v>
      </c>
    </row>
    <row r="6" spans="1:12" ht="30">
      <c r="A6" s="6" t="s">
        <v>13</v>
      </c>
      <c r="B6" s="4" t="s">
        <v>234</v>
      </c>
      <c r="C6" s="4" t="s">
        <v>241</v>
      </c>
      <c r="D6" s="3" t="s">
        <v>39</v>
      </c>
      <c r="E6" s="4" t="s">
        <v>266</v>
      </c>
      <c r="F6" s="4" t="s">
        <v>462</v>
      </c>
      <c r="G6" s="5" t="s">
        <v>627</v>
      </c>
      <c r="H6" s="5" t="s">
        <v>648</v>
      </c>
      <c r="I6" s="7" t="s">
        <v>668</v>
      </c>
      <c r="J6" s="62">
        <v>0</v>
      </c>
      <c r="K6" s="78">
        <v>43921</v>
      </c>
    </row>
    <row r="7" spans="1:12" ht="30">
      <c r="A7" s="6" t="s">
        <v>13</v>
      </c>
      <c r="B7" s="4" t="s">
        <v>234</v>
      </c>
      <c r="C7" s="4" t="s">
        <v>241</v>
      </c>
      <c r="D7" s="3" t="s">
        <v>41</v>
      </c>
      <c r="E7" s="4" t="s">
        <v>268</v>
      </c>
      <c r="F7" s="4" t="s">
        <v>464</v>
      </c>
      <c r="G7" s="5" t="s">
        <v>627</v>
      </c>
      <c r="H7" s="5" t="s">
        <v>648</v>
      </c>
      <c r="I7" s="7" t="s">
        <v>668</v>
      </c>
      <c r="J7" s="62">
        <v>0</v>
      </c>
      <c r="K7" s="78">
        <v>43921</v>
      </c>
    </row>
    <row r="8" spans="1:12" ht="30">
      <c r="A8" s="6" t="s">
        <v>13</v>
      </c>
      <c r="B8" s="4" t="s">
        <v>234</v>
      </c>
      <c r="C8" s="4" t="s">
        <v>241</v>
      </c>
      <c r="D8" s="3" t="s">
        <v>43</v>
      </c>
      <c r="E8" s="4" t="s">
        <v>270</v>
      </c>
      <c r="F8" s="4" t="s">
        <v>466</v>
      </c>
      <c r="G8" s="5" t="s">
        <v>627</v>
      </c>
      <c r="H8" s="5" t="s">
        <v>648</v>
      </c>
      <c r="I8" s="7" t="s">
        <v>668</v>
      </c>
      <c r="J8" s="157">
        <v>246188803</v>
      </c>
      <c r="K8" s="78">
        <v>43921</v>
      </c>
    </row>
    <row r="9" spans="1:12" ht="30">
      <c r="A9" s="6" t="s">
        <v>13</v>
      </c>
      <c r="B9" s="4" t="s">
        <v>235</v>
      </c>
      <c r="C9" s="4" t="s">
        <v>241</v>
      </c>
      <c r="D9" s="3" t="s">
        <v>55</v>
      </c>
      <c r="E9" s="4" t="s">
        <v>277</v>
      </c>
      <c r="F9" s="4" t="s">
        <v>476</v>
      </c>
      <c r="G9" s="5" t="s">
        <v>627</v>
      </c>
      <c r="H9" s="5" t="s">
        <v>642</v>
      </c>
      <c r="I9" s="7" t="s">
        <v>668</v>
      </c>
      <c r="J9" s="62">
        <v>3</v>
      </c>
      <c r="K9" s="78">
        <v>43921</v>
      </c>
    </row>
    <row r="10" spans="1:12" ht="30">
      <c r="A10" s="6" t="s">
        <v>13</v>
      </c>
      <c r="B10" s="4" t="s">
        <v>235</v>
      </c>
      <c r="C10" s="4" t="s">
        <v>241</v>
      </c>
      <c r="D10" s="3" t="s">
        <v>56</v>
      </c>
      <c r="E10" s="4" t="s">
        <v>278</v>
      </c>
      <c r="F10" s="15" t="s">
        <v>477</v>
      </c>
      <c r="G10" s="5" t="s">
        <v>630</v>
      </c>
      <c r="H10" s="5" t="s">
        <v>643</v>
      </c>
      <c r="I10" s="7" t="s">
        <v>668</v>
      </c>
      <c r="J10" s="62">
        <v>21.428571428571427</v>
      </c>
      <c r="K10" s="78">
        <v>43921</v>
      </c>
    </row>
    <row r="11" spans="1:12" ht="45">
      <c r="A11" s="6" t="s">
        <v>13</v>
      </c>
      <c r="B11" s="4" t="s">
        <v>235</v>
      </c>
      <c r="C11" s="4" t="s">
        <v>241</v>
      </c>
      <c r="D11" s="3" t="s">
        <v>57</v>
      </c>
      <c r="E11" s="4" t="s">
        <v>279</v>
      </c>
      <c r="F11" s="4" t="s">
        <v>478</v>
      </c>
      <c r="G11" s="5" t="s">
        <v>627</v>
      </c>
      <c r="H11" s="5" t="s">
        <v>642</v>
      </c>
      <c r="I11" s="7" t="s">
        <v>668</v>
      </c>
      <c r="J11" s="62">
        <v>0</v>
      </c>
      <c r="K11" s="78">
        <v>43921</v>
      </c>
    </row>
    <row r="12" spans="1:12" ht="45">
      <c r="A12" s="6" t="s">
        <v>13</v>
      </c>
      <c r="B12" s="4" t="s">
        <v>235</v>
      </c>
      <c r="C12" s="4" t="s">
        <v>241</v>
      </c>
      <c r="D12" s="3" t="s">
        <v>58</v>
      </c>
      <c r="E12" s="4" t="s">
        <v>280</v>
      </c>
      <c r="F12" s="15" t="s">
        <v>479</v>
      </c>
      <c r="G12" s="5" t="s">
        <v>630</v>
      </c>
      <c r="H12" s="5" t="s">
        <v>643</v>
      </c>
      <c r="I12" s="7" t="s">
        <v>668</v>
      </c>
      <c r="J12" s="62">
        <v>0</v>
      </c>
      <c r="K12" s="78">
        <v>43921</v>
      </c>
    </row>
    <row r="13" spans="1:12">
      <c r="A13" s="6" t="s">
        <v>13</v>
      </c>
      <c r="B13" s="4" t="s">
        <v>236</v>
      </c>
      <c r="C13" s="4" t="s">
        <v>241</v>
      </c>
      <c r="D13" s="3" t="s">
        <v>69</v>
      </c>
      <c r="E13" s="4" t="s">
        <v>285</v>
      </c>
      <c r="F13" s="4" t="s">
        <v>490</v>
      </c>
      <c r="G13" s="5" t="s">
        <v>627</v>
      </c>
      <c r="H13" s="8" t="s">
        <v>642</v>
      </c>
      <c r="I13" s="7" t="s">
        <v>668</v>
      </c>
      <c r="J13" s="62">
        <v>8</v>
      </c>
      <c r="K13" s="78">
        <v>43921</v>
      </c>
    </row>
    <row r="14" spans="1:12" ht="45">
      <c r="A14" s="6" t="s">
        <v>13</v>
      </c>
      <c r="B14" s="4" t="s">
        <v>236</v>
      </c>
      <c r="C14" s="4" t="s">
        <v>241</v>
      </c>
      <c r="D14" s="3" t="s">
        <v>70</v>
      </c>
      <c r="E14" s="4" t="s">
        <v>286</v>
      </c>
      <c r="F14" s="15" t="s">
        <v>491</v>
      </c>
      <c r="G14" s="5" t="s">
        <v>630</v>
      </c>
      <c r="H14" s="5" t="s">
        <v>643</v>
      </c>
      <c r="I14" s="7" t="s">
        <v>668</v>
      </c>
      <c r="J14" s="62">
        <v>57.142857142857146</v>
      </c>
      <c r="K14" s="78">
        <v>43921</v>
      </c>
    </row>
    <row r="15" spans="1:12">
      <c r="A15" s="6" t="s">
        <v>13</v>
      </c>
      <c r="B15" s="4" t="s">
        <v>236</v>
      </c>
      <c r="C15" s="4" t="s">
        <v>241</v>
      </c>
      <c r="D15" s="3" t="s">
        <v>71</v>
      </c>
      <c r="E15" s="4" t="s">
        <v>287</v>
      </c>
      <c r="F15" s="4" t="s">
        <v>287</v>
      </c>
      <c r="G15" s="5" t="s">
        <v>627</v>
      </c>
      <c r="H15" s="8" t="s">
        <v>642</v>
      </c>
      <c r="I15" s="7" t="s">
        <v>668</v>
      </c>
      <c r="J15" s="62">
        <v>9</v>
      </c>
      <c r="K15" s="78">
        <v>43921</v>
      </c>
    </row>
    <row r="16" spans="1:12" ht="30">
      <c r="A16" s="6" t="s">
        <v>13</v>
      </c>
      <c r="B16" s="4" t="s">
        <v>236</v>
      </c>
      <c r="C16" s="4" t="s">
        <v>241</v>
      </c>
      <c r="D16" s="3" t="s">
        <v>72</v>
      </c>
      <c r="E16" s="4" t="s">
        <v>288</v>
      </c>
      <c r="F16" s="15" t="s">
        <v>492</v>
      </c>
      <c r="G16" s="5" t="s">
        <v>630</v>
      </c>
      <c r="H16" s="5" t="s">
        <v>643</v>
      </c>
      <c r="I16" s="7" t="s">
        <v>668</v>
      </c>
      <c r="J16" s="62">
        <v>64.285714285714292</v>
      </c>
      <c r="K16" s="78">
        <v>43921</v>
      </c>
    </row>
    <row r="17" spans="1:11" ht="30">
      <c r="A17" s="6" t="s">
        <v>13</v>
      </c>
      <c r="B17" s="4" t="s">
        <v>236</v>
      </c>
      <c r="C17" s="4" t="s">
        <v>241</v>
      </c>
      <c r="D17" s="3" t="s">
        <v>73</v>
      </c>
      <c r="E17" s="4" t="s">
        <v>289</v>
      </c>
      <c r="F17" s="4" t="s">
        <v>289</v>
      </c>
      <c r="G17" s="5" t="s">
        <v>627</v>
      </c>
      <c r="H17" s="8" t="s">
        <v>642</v>
      </c>
      <c r="I17" s="7" t="s">
        <v>668</v>
      </c>
      <c r="J17" s="62">
        <v>0</v>
      </c>
      <c r="K17" s="78">
        <v>43921</v>
      </c>
    </row>
    <row r="18" spans="1:11" ht="30">
      <c r="A18" s="6" t="s">
        <v>13</v>
      </c>
      <c r="B18" s="4" t="s">
        <v>236</v>
      </c>
      <c r="C18" s="4" t="s">
        <v>241</v>
      </c>
      <c r="D18" s="3" t="s">
        <v>74</v>
      </c>
      <c r="E18" s="4" t="s">
        <v>290</v>
      </c>
      <c r="F18" s="4" t="s">
        <v>493</v>
      </c>
      <c r="G18" s="5" t="s">
        <v>630</v>
      </c>
      <c r="H18" s="5" t="s">
        <v>643</v>
      </c>
      <c r="I18" s="7" t="s">
        <v>668</v>
      </c>
      <c r="J18" s="62">
        <v>0</v>
      </c>
      <c r="K18" s="78">
        <v>43921</v>
      </c>
    </row>
    <row r="19" spans="1:11" ht="30">
      <c r="A19" s="6" t="s">
        <v>13</v>
      </c>
      <c r="B19" s="4" t="s">
        <v>236</v>
      </c>
      <c r="C19" s="4" t="s">
        <v>241</v>
      </c>
      <c r="D19" s="3" t="s">
        <v>75</v>
      </c>
      <c r="E19" s="4" t="s">
        <v>291</v>
      </c>
      <c r="F19" s="4" t="s">
        <v>291</v>
      </c>
      <c r="G19" s="5" t="s">
        <v>627</v>
      </c>
      <c r="H19" s="8" t="s">
        <v>642</v>
      </c>
      <c r="I19" s="7" t="s">
        <v>668</v>
      </c>
      <c r="J19" s="62">
        <v>5</v>
      </c>
      <c r="K19" s="78">
        <v>43921</v>
      </c>
    </row>
    <row r="20" spans="1:11" ht="30">
      <c r="A20" s="6" t="s">
        <v>13</v>
      </c>
      <c r="B20" s="4" t="s">
        <v>236</v>
      </c>
      <c r="C20" s="4" t="s">
        <v>241</v>
      </c>
      <c r="D20" s="3" t="s">
        <v>76</v>
      </c>
      <c r="E20" s="4" t="s">
        <v>292</v>
      </c>
      <c r="F20" s="4" t="s">
        <v>494</v>
      </c>
      <c r="G20" s="5" t="s">
        <v>630</v>
      </c>
      <c r="H20" s="5" t="s">
        <v>643</v>
      </c>
      <c r="I20" s="7" t="s">
        <v>668</v>
      </c>
      <c r="J20" s="62">
        <v>35.714285714285715</v>
      </c>
      <c r="K20" s="78">
        <v>43921</v>
      </c>
    </row>
    <row r="21" spans="1:11" ht="45">
      <c r="A21" s="6" t="s">
        <v>13</v>
      </c>
      <c r="B21" s="4" t="s">
        <v>236</v>
      </c>
      <c r="C21" s="4" t="s">
        <v>241</v>
      </c>
      <c r="D21" s="3" t="s">
        <v>77</v>
      </c>
      <c r="E21" s="4" t="s">
        <v>293</v>
      </c>
      <c r="F21" s="4" t="s">
        <v>495</v>
      </c>
      <c r="G21" s="5" t="s">
        <v>627</v>
      </c>
      <c r="H21" s="8" t="s">
        <v>642</v>
      </c>
      <c r="I21" s="7" t="s">
        <v>668</v>
      </c>
      <c r="J21" s="62">
        <v>0</v>
      </c>
      <c r="K21" s="78">
        <v>43921</v>
      </c>
    </row>
    <row r="22" spans="1:11" ht="45">
      <c r="A22" s="6" t="s">
        <v>13</v>
      </c>
      <c r="B22" s="4" t="s">
        <v>236</v>
      </c>
      <c r="C22" s="4" t="s">
        <v>241</v>
      </c>
      <c r="D22" s="3" t="s">
        <v>78</v>
      </c>
      <c r="E22" s="4" t="s">
        <v>294</v>
      </c>
      <c r="F22" s="4" t="s">
        <v>496</v>
      </c>
      <c r="G22" s="5" t="s">
        <v>630</v>
      </c>
      <c r="H22" s="5" t="s">
        <v>643</v>
      </c>
      <c r="I22" s="7" t="s">
        <v>668</v>
      </c>
      <c r="J22" s="62">
        <v>0</v>
      </c>
      <c r="K22" s="78">
        <v>43921</v>
      </c>
    </row>
    <row r="23" spans="1:11" ht="30">
      <c r="A23" s="6" t="s">
        <v>13</v>
      </c>
      <c r="B23" s="4" t="s">
        <v>236</v>
      </c>
      <c r="C23" s="4" t="s">
        <v>241</v>
      </c>
      <c r="D23" s="3" t="s">
        <v>79</v>
      </c>
      <c r="E23" s="4" t="s">
        <v>295</v>
      </c>
      <c r="F23" s="4" t="s">
        <v>497</v>
      </c>
      <c r="G23" s="5" t="s">
        <v>627</v>
      </c>
      <c r="H23" s="5" t="s">
        <v>639</v>
      </c>
      <c r="I23" s="7" t="s">
        <v>668</v>
      </c>
      <c r="J23" s="62">
        <v>1304327</v>
      </c>
      <c r="K23" s="78">
        <v>43921</v>
      </c>
    </row>
    <row r="24" spans="1:11" ht="30">
      <c r="A24" s="6" t="s">
        <v>13</v>
      </c>
      <c r="B24" s="4" t="s">
        <v>236</v>
      </c>
      <c r="C24" s="4" t="s">
        <v>241</v>
      </c>
      <c r="D24" s="3" t="s">
        <v>83</v>
      </c>
      <c r="E24" s="4" t="s">
        <v>299</v>
      </c>
      <c r="F24" s="4" t="s">
        <v>500</v>
      </c>
      <c r="G24" s="5" t="s">
        <v>627</v>
      </c>
      <c r="H24" s="5" t="s">
        <v>650</v>
      </c>
      <c r="I24" s="7" t="s">
        <v>668</v>
      </c>
      <c r="J24" s="62">
        <v>0</v>
      </c>
      <c r="K24" s="78">
        <v>43921</v>
      </c>
    </row>
    <row r="25" spans="1:11" ht="45">
      <c r="A25" s="6" t="s">
        <v>13</v>
      </c>
      <c r="B25" s="4" t="s">
        <v>236</v>
      </c>
      <c r="C25" s="4" t="s">
        <v>241</v>
      </c>
      <c r="D25" s="3" t="s">
        <v>84</v>
      </c>
      <c r="E25" s="4" t="s">
        <v>300</v>
      </c>
      <c r="F25" s="4" t="s">
        <v>501</v>
      </c>
      <c r="G25" s="5" t="s">
        <v>627</v>
      </c>
      <c r="H25" s="5" t="s">
        <v>651</v>
      </c>
      <c r="I25" s="7" t="s">
        <v>668</v>
      </c>
      <c r="J25" s="62">
        <v>2.5</v>
      </c>
      <c r="K25" s="78">
        <v>43921</v>
      </c>
    </row>
    <row r="26" spans="1:11" ht="30">
      <c r="A26" s="6" t="s">
        <v>13</v>
      </c>
      <c r="B26" s="4" t="s">
        <v>237</v>
      </c>
      <c r="C26" s="4" t="s">
        <v>241</v>
      </c>
      <c r="D26" s="3" t="s">
        <v>103</v>
      </c>
      <c r="E26" s="4" t="s">
        <v>315</v>
      </c>
      <c r="F26" s="15" t="s">
        <v>523</v>
      </c>
      <c r="G26" s="5" t="s">
        <v>627</v>
      </c>
      <c r="H26" s="5" t="s">
        <v>642</v>
      </c>
      <c r="I26" s="7" t="s">
        <v>668</v>
      </c>
      <c r="J26" s="62">
        <v>14</v>
      </c>
      <c r="K26" s="78">
        <v>43921</v>
      </c>
    </row>
    <row r="27" spans="1:11" ht="30">
      <c r="A27" s="6" t="s">
        <v>13</v>
      </c>
      <c r="B27" s="4" t="s">
        <v>237</v>
      </c>
      <c r="C27" s="4" t="s">
        <v>241</v>
      </c>
      <c r="D27" s="3" t="s">
        <v>104</v>
      </c>
      <c r="E27" s="4" t="s">
        <v>316</v>
      </c>
      <c r="F27" s="4" t="s">
        <v>316</v>
      </c>
      <c r="G27" s="5" t="s">
        <v>627</v>
      </c>
      <c r="H27" s="5" t="s">
        <v>642</v>
      </c>
      <c r="I27" s="7" t="s">
        <v>668</v>
      </c>
      <c r="J27" s="62">
        <v>6</v>
      </c>
      <c r="K27" s="78">
        <v>43921</v>
      </c>
    </row>
    <row r="28" spans="1:11" ht="30">
      <c r="A28" s="6" t="s">
        <v>13</v>
      </c>
      <c r="B28" s="4" t="s">
        <v>237</v>
      </c>
      <c r="C28" s="4" t="s">
        <v>241</v>
      </c>
      <c r="D28" s="3" t="s">
        <v>105</v>
      </c>
      <c r="E28" s="4" t="s">
        <v>317</v>
      </c>
      <c r="F28" s="4" t="s">
        <v>524</v>
      </c>
      <c r="G28" s="5" t="s">
        <v>630</v>
      </c>
      <c r="H28" s="5" t="s">
        <v>643</v>
      </c>
      <c r="I28" s="7" t="s">
        <v>668</v>
      </c>
      <c r="J28" s="62">
        <v>42.857142857142854</v>
      </c>
      <c r="K28" s="78">
        <v>43921</v>
      </c>
    </row>
    <row r="29" spans="1:11" ht="30">
      <c r="A29" s="6" t="s">
        <v>13</v>
      </c>
      <c r="B29" s="4" t="s">
        <v>237</v>
      </c>
      <c r="C29" s="4" t="s">
        <v>241</v>
      </c>
      <c r="D29" s="3" t="s">
        <v>106</v>
      </c>
      <c r="E29" s="4" t="s">
        <v>318</v>
      </c>
      <c r="F29" s="4" t="s">
        <v>525</v>
      </c>
      <c r="G29" s="5" t="s">
        <v>627</v>
      </c>
      <c r="H29" s="5" t="s">
        <v>642</v>
      </c>
      <c r="I29" s="7" t="s">
        <v>668</v>
      </c>
      <c r="J29" s="62">
        <v>12</v>
      </c>
      <c r="K29" s="78">
        <v>43921</v>
      </c>
    </row>
    <row r="30" spans="1:11" ht="30">
      <c r="A30" s="6" t="s">
        <v>13</v>
      </c>
      <c r="B30" s="4" t="s">
        <v>237</v>
      </c>
      <c r="C30" s="4" t="s">
        <v>241</v>
      </c>
      <c r="D30" s="3" t="s">
        <v>107</v>
      </c>
      <c r="E30" s="4" t="s">
        <v>319</v>
      </c>
      <c r="F30" s="4" t="s">
        <v>526</v>
      </c>
      <c r="G30" s="5" t="s">
        <v>630</v>
      </c>
      <c r="H30" s="5" t="s">
        <v>643</v>
      </c>
      <c r="I30" s="7" t="s">
        <v>668</v>
      </c>
      <c r="J30" s="62">
        <v>85.714285714285708</v>
      </c>
      <c r="K30" s="78">
        <v>43921</v>
      </c>
    </row>
    <row r="31" spans="1:11" ht="30">
      <c r="A31" s="6" t="s">
        <v>13</v>
      </c>
      <c r="B31" s="4" t="s">
        <v>237</v>
      </c>
      <c r="C31" s="4" t="s">
        <v>241</v>
      </c>
      <c r="D31" s="3" t="s">
        <v>108</v>
      </c>
      <c r="E31" s="4" t="s">
        <v>320</v>
      </c>
      <c r="F31" s="4" t="s">
        <v>527</v>
      </c>
      <c r="G31" s="5" t="s">
        <v>627</v>
      </c>
      <c r="H31" s="5" t="s">
        <v>633</v>
      </c>
      <c r="I31" s="7" t="s">
        <v>668</v>
      </c>
      <c r="J31" s="62">
        <v>0</v>
      </c>
      <c r="K31" s="78">
        <v>43921</v>
      </c>
    </row>
    <row r="32" spans="1:11" ht="30">
      <c r="A32" s="6" t="s">
        <v>13</v>
      </c>
      <c r="B32" s="4" t="s">
        <v>239</v>
      </c>
      <c r="C32" s="4" t="s">
        <v>241</v>
      </c>
      <c r="D32" s="3" t="s">
        <v>178</v>
      </c>
      <c r="E32" s="4" t="s">
        <v>388</v>
      </c>
      <c r="F32" s="4" t="s">
        <v>590</v>
      </c>
      <c r="G32" s="7" t="s">
        <v>627</v>
      </c>
      <c r="H32" s="5" t="s">
        <v>648</v>
      </c>
      <c r="I32" s="7" t="s">
        <v>668</v>
      </c>
      <c r="J32" s="157">
        <v>123898432</v>
      </c>
      <c r="K32" s="78">
        <v>43921</v>
      </c>
    </row>
    <row r="33" spans="1:11" ht="60">
      <c r="A33" s="6" t="s">
        <v>13</v>
      </c>
      <c r="B33" s="4" t="s">
        <v>239</v>
      </c>
      <c r="C33" s="4" t="s">
        <v>241</v>
      </c>
      <c r="D33" s="3" t="s">
        <v>180</v>
      </c>
      <c r="E33" s="4" t="s">
        <v>390</v>
      </c>
      <c r="F33" s="4" t="s">
        <v>592</v>
      </c>
      <c r="G33" s="7" t="s">
        <v>627</v>
      </c>
      <c r="H33" s="5" t="s">
        <v>648</v>
      </c>
      <c r="I33" s="7" t="s">
        <v>668</v>
      </c>
      <c r="J33" s="157">
        <v>60010873</v>
      </c>
      <c r="K33" s="78">
        <v>43921</v>
      </c>
    </row>
    <row r="34" spans="1:11" ht="30">
      <c r="A34" s="6" t="s">
        <v>13</v>
      </c>
      <c r="B34" s="4" t="s">
        <v>239</v>
      </c>
      <c r="C34" s="4" t="s">
        <v>241</v>
      </c>
      <c r="D34" s="3" t="s">
        <v>182</v>
      </c>
      <c r="E34" s="4" t="s">
        <v>392</v>
      </c>
      <c r="F34" s="4" t="s">
        <v>594</v>
      </c>
      <c r="G34" s="5" t="s">
        <v>627</v>
      </c>
      <c r="H34" s="5" t="s">
        <v>648</v>
      </c>
      <c r="I34" s="7" t="s">
        <v>668</v>
      </c>
      <c r="J34" s="62">
        <v>106105103</v>
      </c>
      <c r="K34" s="78">
        <v>43921</v>
      </c>
    </row>
    <row r="35" spans="1:11" ht="30">
      <c r="A35" s="6" t="s">
        <v>13</v>
      </c>
      <c r="B35" s="4" t="s">
        <v>239</v>
      </c>
      <c r="C35" s="4" t="s">
        <v>241</v>
      </c>
      <c r="D35" s="3" t="s">
        <v>184</v>
      </c>
      <c r="E35" s="4" t="s">
        <v>394</v>
      </c>
      <c r="F35" s="4" t="s">
        <v>596</v>
      </c>
      <c r="G35" s="5" t="s">
        <v>627</v>
      </c>
      <c r="H35" s="5" t="s">
        <v>648</v>
      </c>
      <c r="I35" s="7" t="s">
        <v>668</v>
      </c>
      <c r="J35" s="157">
        <v>0</v>
      </c>
      <c r="K35" s="78">
        <v>43921</v>
      </c>
    </row>
    <row r="36" spans="1:11" ht="30">
      <c r="A36" s="6" t="s">
        <v>13</v>
      </c>
      <c r="B36" s="4" t="s">
        <v>239</v>
      </c>
      <c r="C36" s="4" t="s">
        <v>241</v>
      </c>
      <c r="D36" s="3" t="s">
        <v>186</v>
      </c>
      <c r="E36" s="4" t="s">
        <v>396</v>
      </c>
      <c r="F36" s="4" t="s">
        <v>598</v>
      </c>
      <c r="G36" s="5" t="s">
        <v>627</v>
      </c>
      <c r="H36" s="5" t="s">
        <v>648</v>
      </c>
      <c r="I36" s="7" t="s">
        <v>668</v>
      </c>
      <c r="J36" s="157">
        <v>290014408</v>
      </c>
      <c r="K36" s="78">
        <v>43921</v>
      </c>
    </row>
    <row r="37" spans="1:11" ht="30">
      <c r="A37" s="6" t="s">
        <v>13</v>
      </c>
      <c r="B37" s="4" t="s">
        <v>240</v>
      </c>
      <c r="C37" s="4" t="s">
        <v>241</v>
      </c>
      <c r="D37" s="3" t="s">
        <v>196</v>
      </c>
      <c r="E37" s="4" t="s">
        <v>406</v>
      </c>
      <c r="F37" s="4" t="s">
        <v>602</v>
      </c>
      <c r="G37" s="5" t="s">
        <v>627</v>
      </c>
      <c r="H37" s="5" t="s">
        <v>639</v>
      </c>
      <c r="I37" s="7" t="s">
        <v>668</v>
      </c>
      <c r="J37" s="157">
        <v>2158827</v>
      </c>
      <c r="K37" s="78">
        <v>43921</v>
      </c>
    </row>
    <row r="38" spans="1:11">
      <c r="A38" s="6" t="s">
        <v>13</v>
      </c>
      <c r="B38" s="4" t="s">
        <v>240</v>
      </c>
      <c r="C38" s="4" t="s">
        <v>241</v>
      </c>
      <c r="D38" s="3" t="s">
        <v>198</v>
      </c>
      <c r="E38" s="4" t="s">
        <v>408</v>
      </c>
      <c r="F38" s="4" t="s">
        <v>408</v>
      </c>
      <c r="G38" s="5" t="s">
        <v>627</v>
      </c>
      <c r="H38" s="5" t="s">
        <v>642</v>
      </c>
      <c r="I38" s="7" t="s">
        <v>668</v>
      </c>
      <c r="J38" s="62">
        <v>6</v>
      </c>
      <c r="K38" s="78">
        <v>43921</v>
      </c>
    </row>
    <row r="39" spans="1:11" ht="45">
      <c r="A39" s="6" t="s">
        <v>13</v>
      </c>
      <c r="B39" s="4" t="s">
        <v>240</v>
      </c>
      <c r="C39" s="4" t="s">
        <v>241</v>
      </c>
      <c r="D39" s="3" t="s">
        <v>199</v>
      </c>
      <c r="E39" s="4" t="s">
        <v>409</v>
      </c>
      <c r="F39" s="4" t="s">
        <v>604</v>
      </c>
      <c r="G39" s="5" t="s">
        <v>627</v>
      </c>
      <c r="H39" s="5" t="s">
        <v>642</v>
      </c>
      <c r="I39" s="7" t="s">
        <v>668</v>
      </c>
      <c r="J39" s="62">
        <v>1</v>
      </c>
      <c r="K39" s="78">
        <v>43921</v>
      </c>
    </row>
    <row r="40" spans="1:11" ht="45">
      <c r="A40" s="6" t="s">
        <v>13</v>
      </c>
      <c r="B40" s="4" t="s">
        <v>240</v>
      </c>
      <c r="C40" s="4" t="s">
        <v>241</v>
      </c>
      <c r="D40" s="3" t="s">
        <v>200</v>
      </c>
      <c r="E40" s="4" t="s">
        <v>410</v>
      </c>
      <c r="F40" s="4" t="s">
        <v>605</v>
      </c>
      <c r="G40" s="5" t="s">
        <v>630</v>
      </c>
      <c r="H40" s="5" t="s">
        <v>643</v>
      </c>
      <c r="I40" s="7" t="s">
        <v>668</v>
      </c>
      <c r="J40" s="62">
        <v>7.1428571428571432</v>
      </c>
      <c r="K40" s="78">
        <v>43921</v>
      </c>
    </row>
    <row r="41" spans="1:11" ht="30">
      <c r="A41" s="6" t="s">
        <v>13</v>
      </c>
      <c r="B41" s="4" t="s">
        <v>240</v>
      </c>
      <c r="C41" s="4" t="s">
        <v>241</v>
      </c>
      <c r="D41" s="3" t="s">
        <v>201</v>
      </c>
      <c r="E41" s="4" t="s">
        <v>411</v>
      </c>
      <c r="F41" s="4" t="s">
        <v>411</v>
      </c>
      <c r="G41" s="5" t="s">
        <v>627</v>
      </c>
      <c r="H41" s="5" t="s">
        <v>633</v>
      </c>
      <c r="I41" s="7" t="s">
        <v>668</v>
      </c>
      <c r="J41" s="62">
        <v>0</v>
      </c>
      <c r="K41" s="78">
        <v>43921</v>
      </c>
    </row>
    <row r="42" spans="1:11" ht="30">
      <c r="A42" s="6" t="s">
        <v>13</v>
      </c>
      <c r="B42" s="4" t="s">
        <v>233</v>
      </c>
      <c r="C42" s="4" t="s">
        <v>241</v>
      </c>
      <c r="D42" s="3" t="s">
        <v>29</v>
      </c>
      <c r="E42" s="4" t="s">
        <v>256</v>
      </c>
      <c r="F42" s="15" t="s">
        <v>452</v>
      </c>
      <c r="G42" s="5" t="s">
        <v>627</v>
      </c>
      <c r="H42" s="5" t="s">
        <v>642</v>
      </c>
      <c r="I42" s="7" t="s">
        <v>669</v>
      </c>
      <c r="J42" s="62">
        <v>3</v>
      </c>
      <c r="K42" s="78">
        <v>43555</v>
      </c>
    </row>
    <row r="43" spans="1:11" ht="30">
      <c r="A43" s="6" t="s">
        <v>13</v>
      </c>
      <c r="B43" s="4" t="s">
        <v>234</v>
      </c>
      <c r="C43" s="4" t="s">
        <v>241</v>
      </c>
      <c r="D43" s="3" t="s">
        <v>33</v>
      </c>
      <c r="E43" s="4" t="s">
        <v>260</v>
      </c>
      <c r="F43" s="4" t="s">
        <v>456</v>
      </c>
      <c r="G43" s="5" t="s">
        <v>627</v>
      </c>
      <c r="H43" s="5" t="s">
        <v>648</v>
      </c>
      <c r="I43" s="7" t="s">
        <v>669</v>
      </c>
      <c r="J43" s="157">
        <v>243400420</v>
      </c>
      <c r="K43" s="78">
        <v>43555</v>
      </c>
    </row>
    <row r="44" spans="1:11" ht="45">
      <c r="A44" s="6" t="s">
        <v>13</v>
      </c>
      <c r="B44" s="4" t="s">
        <v>234</v>
      </c>
      <c r="C44" s="4" t="s">
        <v>241</v>
      </c>
      <c r="D44" s="3" t="s">
        <v>35</v>
      </c>
      <c r="E44" s="4" t="s">
        <v>262</v>
      </c>
      <c r="F44" s="4" t="s">
        <v>458</v>
      </c>
      <c r="G44" s="5" t="s">
        <v>627</v>
      </c>
      <c r="H44" s="5" t="s">
        <v>648</v>
      </c>
      <c r="I44" s="7" t="s">
        <v>669</v>
      </c>
      <c r="J44" s="162">
        <v>1619178</v>
      </c>
      <c r="K44" s="78">
        <v>43555</v>
      </c>
    </row>
    <row r="45" spans="1:11" ht="30">
      <c r="A45" s="6" t="s">
        <v>13</v>
      </c>
      <c r="B45" s="4" t="s">
        <v>234</v>
      </c>
      <c r="C45" s="4" t="s">
        <v>241</v>
      </c>
      <c r="D45" s="3" t="s">
        <v>37</v>
      </c>
      <c r="E45" s="4" t="s">
        <v>264</v>
      </c>
      <c r="F45" s="4" t="s">
        <v>460</v>
      </c>
      <c r="G45" s="5" t="s">
        <v>627</v>
      </c>
      <c r="H45" s="5" t="s">
        <v>648</v>
      </c>
      <c r="I45" s="7" t="s">
        <v>669</v>
      </c>
      <c r="J45" s="162">
        <v>44935786</v>
      </c>
      <c r="K45" s="78">
        <v>43555</v>
      </c>
    </row>
    <row r="46" spans="1:11" ht="30">
      <c r="A46" s="6" t="s">
        <v>13</v>
      </c>
      <c r="B46" s="4" t="s">
        <v>234</v>
      </c>
      <c r="C46" s="4" t="s">
        <v>241</v>
      </c>
      <c r="D46" s="3" t="s">
        <v>39</v>
      </c>
      <c r="E46" s="4" t="s">
        <v>266</v>
      </c>
      <c r="F46" s="4" t="s">
        <v>462</v>
      </c>
      <c r="G46" s="5" t="s">
        <v>627</v>
      </c>
      <c r="H46" s="5" t="s">
        <v>648</v>
      </c>
      <c r="I46" s="7" t="s">
        <v>669</v>
      </c>
      <c r="J46" s="162">
        <v>0</v>
      </c>
      <c r="K46" s="78">
        <v>43555</v>
      </c>
    </row>
    <row r="47" spans="1:11" ht="30">
      <c r="A47" s="6" t="s">
        <v>13</v>
      </c>
      <c r="B47" s="4" t="s">
        <v>234</v>
      </c>
      <c r="C47" s="4" t="s">
        <v>241</v>
      </c>
      <c r="D47" s="3" t="s">
        <v>41</v>
      </c>
      <c r="E47" s="4" t="s">
        <v>268</v>
      </c>
      <c r="F47" s="4" t="s">
        <v>464</v>
      </c>
      <c r="G47" s="5" t="s">
        <v>627</v>
      </c>
      <c r="H47" s="5" t="s">
        <v>648</v>
      </c>
      <c r="I47" s="7" t="s">
        <v>669</v>
      </c>
      <c r="J47" s="162">
        <v>0</v>
      </c>
      <c r="K47" s="78">
        <v>43555</v>
      </c>
    </row>
    <row r="48" spans="1:11" ht="30">
      <c r="A48" s="6" t="s">
        <v>13</v>
      </c>
      <c r="B48" s="4" t="s">
        <v>234</v>
      </c>
      <c r="C48" s="4" t="s">
        <v>241</v>
      </c>
      <c r="D48" s="3" t="s">
        <v>43</v>
      </c>
      <c r="E48" s="4" t="s">
        <v>270</v>
      </c>
      <c r="F48" s="4" t="s">
        <v>466</v>
      </c>
      <c r="G48" s="5" t="s">
        <v>627</v>
      </c>
      <c r="H48" s="5" t="s">
        <v>648</v>
      </c>
      <c r="I48" s="7" t="s">
        <v>669</v>
      </c>
      <c r="J48" s="157">
        <v>289955384</v>
      </c>
      <c r="K48" s="78">
        <v>43555</v>
      </c>
    </row>
    <row r="49" spans="1:11" ht="30">
      <c r="A49" s="6" t="s">
        <v>13</v>
      </c>
      <c r="B49" s="4" t="s">
        <v>235</v>
      </c>
      <c r="C49" s="4" t="s">
        <v>241</v>
      </c>
      <c r="D49" s="3" t="s">
        <v>55</v>
      </c>
      <c r="E49" s="4" t="s">
        <v>277</v>
      </c>
      <c r="F49" s="4" t="s">
        <v>476</v>
      </c>
      <c r="G49" s="5" t="s">
        <v>627</v>
      </c>
      <c r="H49" s="5" t="s">
        <v>642</v>
      </c>
      <c r="I49" s="7" t="s">
        <v>669</v>
      </c>
      <c r="J49" s="62">
        <v>4</v>
      </c>
      <c r="K49" s="78">
        <v>43555</v>
      </c>
    </row>
    <row r="50" spans="1:11" ht="45">
      <c r="A50" s="6" t="s">
        <v>13</v>
      </c>
      <c r="B50" s="4" t="s">
        <v>235</v>
      </c>
      <c r="C50" s="4" t="s">
        <v>241</v>
      </c>
      <c r="D50" s="3" t="s">
        <v>56</v>
      </c>
      <c r="E50" s="4" t="s">
        <v>278</v>
      </c>
      <c r="F50" s="15" t="s">
        <v>477</v>
      </c>
      <c r="G50" s="5" t="s">
        <v>630</v>
      </c>
      <c r="H50" s="5" t="s">
        <v>643</v>
      </c>
      <c r="I50" s="7" t="s">
        <v>669</v>
      </c>
      <c r="J50" s="62">
        <v>17.391304347826086</v>
      </c>
      <c r="K50" s="78">
        <v>43555</v>
      </c>
    </row>
    <row r="51" spans="1:11" ht="45">
      <c r="A51" s="6" t="s">
        <v>13</v>
      </c>
      <c r="B51" s="4" t="s">
        <v>235</v>
      </c>
      <c r="C51" s="4" t="s">
        <v>241</v>
      </c>
      <c r="D51" s="3" t="s">
        <v>57</v>
      </c>
      <c r="E51" s="4" t="s">
        <v>279</v>
      </c>
      <c r="F51" s="4" t="s">
        <v>478</v>
      </c>
      <c r="G51" s="5" t="s">
        <v>627</v>
      </c>
      <c r="H51" s="5" t="s">
        <v>642</v>
      </c>
      <c r="I51" s="7" t="s">
        <v>669</v>
      </c>
      <c r="J51" s="62">
        <v>0</v>
      </c>
      <c r="K51" s="78">
        <v>43555</v>
      </c>
    </row>
    <row r="52" spans="1:11" ht="45">
      <c r="A52" s="6" t="s">
        <v>13</v>
      </c>
      <c r="B52" s="4" t="s">
        <v>235</v>
      </c>
      <c r="C52" s="4" t="s">
        <v>241</v>
      </c>
      <c r="D52" s="3" t="s">
        <v>58</v>
      </c>
      <c r="E52" s="4" t="s">
        <v>280</v>
      </c>
      <c r="F52" s="15" t="s">
        <v>479</v>
      </c>
      <c r="G52" s="5" t="s">
        <v>630</v>
      </c>
      <c r="H52" s="5" t="s">
        <v>643</v>
      </c>
      <c r="I52" s="7" t="s">
        <v>669</v>
      </c>
      <c r="J52" s="62">
        <v>0</v>
      </c>
      <c r="K52" s="78">
        <v>43555</v>
      </c>
    </row>
    <row r="53" spans="1:11">
      <c r="A53" s="6" t="s">
        <v>13</v>
      </c>
      <c r="B53" s="4" t="s">
        <v>236</v>
      </c>
      <c r="C53" s="4" t="s">
        <v>241</v>
      </c>
      <c r="D53" s="3" t="s">
        <v>69</v>
      </c>
      <c r="E53" s="4" t="s">
        <v>285</v>
      </c>
      <c r="F53" s="4" t="s">
        <v>490</v>
      </c>
      <c r="G53" s="5" t="s">
        <v>627</v>
      </c>
      <c r="H53" s="8" t="s">
        <v>642</v>
      </c>
      <c r="I53" s="7" t="s">
        <v>669</v>
      </c>
      <c r="J53" s="62">
        <v>7</v>
      </c>
      <c r="K53" s="78">
        <v>43555</v>
      </c>
    </row>
    <row r="54" spans="1:11" ht="45">
      <c r="A54" s="6" t="s">
        <v>13</v>
      </c>
      <c r="B54" s="4" t="s">
        <v>236</v>
      </c>
      <c r="C54" s="4" t="s">
        <v>241</v>
      </c>
      <c r="D54" s="3" t="s">
        <v>70</v>
      </c>
      <c r="E54" s="4" t="s">
        <v>286</v>
      </c>
      <c r="F54" s="15" t="s">
        <v>491</v>
      </c>
      <c r="G54" s="5" t="s">
        <v>630</v>
      </c>
      <c r="H54" s="5" t="s">
        <v>643</v>
      </c>
      <c r="I54" s="7" t="s">
        <v>669</v>
      </c>
      <c r="J54" s="62">
        <v>30.434782608695652</v>
      </c>
      <c r="K54" s="78">
        <v>43555</v>
      </c>
    </row>
    <row r="55" spans="1:11">
      <c r="A55" s="6" t="s">
        <v>13</v>
      </c>
      <c r="B55" s="4" t="s">
        <v>236</v>
      </c>
      <c r="C55" s="4" t="s">
        <v>241</v>
      </c>
      <c r="D55" s="3" t="s">
        <v>71</v>
      </c>
      <c r="E55" s="4" t="s">
        <v>287</v>
      </c>
      <c r="F55" s="4" t="s">
        <v>287</v>
      </c>
      <c r="G55" s="5" t="s">
        <v>627</v>
      </c>
      <c r="H55" s="8" t="s">
        <v>642</v>
      </c>
      <c r="I55" s="7" t="s">
        <v>669</v>
      </c>
      <c r="J55" s="62">
        <v>16</v>
      </c>
      <c r="K55" s="78">
        <v>43555</v>
      </c>
    </row>
    <row r="56" spans="1:11" ht="30">
      <c r="A56" s="6" t="s">
        <v>13</v>
      </c>
      <c r="B56" s="4" t="s">
        <v>236</v>
      </c>
      <c r="C56" s="4" t="s">
        <v>241</v>
      </c>
      <c r="D56" s="3" t="s">
        <v>72</v>
      </c>
      <c r="E56" s="4" t="s">
        <v>288</v>
      </c>
      <c r="F56" s="15" t="s">
        <v>492</v>
      </c>
      <c r="G56" s="5" t="s">
        <v>630</v>
      </c>
      <c r="H56" s="5" t="s">
        <v>643</v>
      </c>
      <c r="I56" s="7" t="s">
        <v>669</v>
      </c>
      <c r="J56" s="62">
        <v>69.565217391304344</v>
      </c>
      <c r="K56" s="78">
        <v>43555</v>
      </c>
    </row>
    <row r="57" spans="1:11" ht="30">
      <c r="A57" s="6" t="s">
        <v>13</v>
      </c>
      <c r="B57" s="4" t="s">
        <v>236</v>
      </c>
      <c r="C57" s="4" t="s">
        <v>241</v>
      </c>
      <c r="D57" s="3" t="s">
        <v>73</v>
      </c>
      <c r="E57" s="4" t="s">
        <v>289</v>
      </c>
      <c r="F57" s="4" t="s">
        <v>289</v>
      </c>
      <c r="G57" s="5" t="s">
        <v>627</v>
      </c>
      <c r="H57" s="8" t="s">
        <v>642</v>
      </c>
      <c r="I57" s="7" t="s">
        <v>669</v>
      </c>
      <c r="J57" s="62">
        <v>0</v>
      </c>
      <c r="K57" s="78">
        <v>43555</v>
      </c>
    </row>
    <row r="58" spans="1:11" ht="30">
      <c r="A58" s="6" t="s">
        <v>13</v>
      </c>
      <c r="B58" s="4" t="s">
        <v>236</v>
      </c>
      <c r="C58" s="4" t="s">
        <v>241</v>
      </c>
      <c r="D58" s="3" t="s">
        <v>74</v>
      </c>
      <c r="E58" s="4" t="s">
        <v>290</v>
      </c>
      <c r="F58" s="4" t="s">
        <v>493</v>
      </c>
      <c r="G58" s="5" t="s">
        <v>630</v>
      </c>
      <c r="H58" s="5" t="s">
        <v>643</v>
      </c>
      <c r="I58" s="7" t="s">
        <v>669</v>
      </c>
      <c r="J58" s="62">
        <v>0</v>
      </c>
      <c r="K58" s="78">
        <v>43555</v>
      </c>
    </row>
    <row r="59" spans="1:11" ht="30">
      <c r="A59" s="6" t="s">
        <v>13</v>
      </c>
      <c r="B59" s="4" t="s">
        <v>236</v>
      </c>
      <c r="C59" s="4" t="s">
        <v>241</v>
      </c>
      <c r="D59" s="3" t="s">
        <v>75</v>
      </c>
      <c r="E59" s="4" t="s">
        <v>291</v>
      </c>
      <c r="F59" s="4" t="s">
        <v>291</v>
      </c>
      <c r="G59" s="5" t="s">
        <v>627</v>
      </c>
      <c r="H59" s="8" t="s">
        <v>642</v>
      </c>
      <c r="I59" s="7" t="s">
        <v>669</v>
      </c>
      <c r="J59" s="62">
        <v>7</v>
      </c>
      <c r="K59" s="78">
        <v>43555</v>
      </c>
    </row>
    <row r="60" spans="1:11" ht="30">
      <c r="A60" s="6" t="s">
        <v>13</v>
      </c>
      <c r="B60" s="4" t="s">
        <v>236</v>
      </c>
      <c r="C60" s="4" t="s">
        <v>241</v>
      </c>
      <c r="D60" s="3" t="s">
        <v>76</v>
      </c>
      <c r="E60" s="4" t="s">
        <v>292</v>
      </c>
      <c r="F60" s="4" t="s">
        <v>494</v>
      </c>
      <c r="G60" s="5" t="s">
        <v>630</v>
      </c>
      <c r="H60" s="5" t="s">
        <v>643</v>
      </c>
      <c r="I60" s="7" t="s">
        <v>669</v>
      </c>
      <c r="J60" s="62">
        <v>30.434782608695652</v>
      </c>
      <c r="K60" s="78">
        <v>43555</v>
      </c>
    </row>
    <row r="61" spans="1:11" ht="45">
      <c r="A61" s="6" t="s">
        <v>13</v>
      </c>
      <c r="B61" s="4" t="s">
        <v>236</v>
      </c>
      <c r="C61" s="4" t="s">
        <v>241</v>
      </c>
      <c r="D61" s="3" t="s">
        <v>77</v>
      </c>
      <c r="E61" s="4" t="s">
        <v>293</v>
      </c>
      <c r="F61" s="4" t="s">
        <v>495</v>
      </c>
      <c r="G61" s="5" t="s">
        <v>627</v>
      </c>
      <c r="H61" s="8" t="s">
        <v>642</v>
      </c>
      <c r="I61" s="7" t="s">
        <v>669</v>
      </c>
      <c r="J61" s="62">
        <v>0</v>
      </c>
      <c r="K61" s="78">
        <v>43555</v>
      </c>
    </row>
    <row r="62" spans="1:11" ht="45">
      <c r="A62" s="6" t="s">
        <v>13</v>
      </c>
      <c r="B62" s="4" t="s">
        <v>236</v>
      </c>
      <c r="C62" s="4" t="s">
        <v>241</v>
      </c>
      <c r="D62" s="3" t="s">
        <v>78</v>
      </c>
      <c r="E62" s="4" t="s">
        <v>294</v>
      </c>
      <c r="F62" s="4" t="s">
        <v>496</v>
      </c>
      <c r="G62" s="5" t="s">
        <v>630</v>
      </c>
      <c r="H62" s="5" t="s">
        <v>643</v>
      </c>
      <c r="I62" s="7" t="s">
        <v>669</v>
      </c>
      <c r="J62" s="62">
        <v>0</v>
      </c>
      <c r="K62" s="78">
        <v>43555</v>
      </c>
    </row>
    <row r="63" spans="1:11" ht="30">
      <c r="A63" s="6" t="s">
        <v>13</v>
      </c>
      <c r="B63" s="4" t="s">
        <v>236</v>
      </c>
      <c r="C63" s="4" t="s">
        <v>241</v>
      </c>
      <c r="D63" s="3" t="s">
        <v>79</v>
      </c>
      <c r="E63" s="4" t="s">
        <v>295</v>
      </c>
      <c r="F63" s="4" t="s">
        <v>497</v>
      </c>
      <c r="G63" s="5" t="s">
        <v>627</v>
      </c>
      <c r="H63" s="5" t="s">
        <v>639</v>
      </c>
      <c r="I63" s="7" t="s">
        <v>669</v>
      </c>
      <c r="J63" s="162">
        <v>815861</v>
      </c>
      <c r="K63" s="78">
        <v>43555</v>
      </c>
    </row>
    <row r="64" spans="1:11" ht="30">
      <c r="A64" s="6" t="s">
        <v>13</v>
      </c>
      <c r="B64" s="15" t="s">
        <v>236</v>
      </c>
      <c r="C64" s="15" t="s">
        <v>241</v>
      </c>
      <c r="D64" s="46" t="s">
        <v>83</v>
      </c>
      <c r="E64" s="15" t="s">
        <v>299</v>
      </c>
      <c r="F64" s="15" t="s">
        <v>500</v>
      </c>
      <c r="G64" s="5" t="s">
        <v>627</v>
      </c>
      <c r="H64" s="5" t="s">
        <v>650</v>
      </c>
      <c r="I64" s="7" t="s">
        <v>669</v>
      </c>
      <c r="J64" s="62">
        <v>0</v>
      </c>
      <c r="K64" s="78">
        <v>43555</v>
      </c>
    </row>
    <row r="65" spans="1:11" ht="45">
      <c r="A65" s="6" t="s">
        <v>13</v>
      </c>
      <c r="B65" s="4" t="s">
        <v>236</v>
      </c>
      <c r="C65" s="4" t="s">
        <v>241</v>
      </c>
      <c r="D65" s="3" t="s">
        <v>84</v>
      </c>
      <c r="E65" s="4" t="s">
        <v>300</v>
      </c>
      <c r="F65" s="4" t="s">
        <v>501</v>
      </c>
      <c r="G65" s="5" t="s">
        <v>627</v>
      </c>
      <c r="H65" s="5" t="s">
        <v>651</v>
      </c>
      <c r="I65" s="7" t="s">
        <v>669</v>
      </c>
      <c r="J65" s="62">
        <v>0.78260869565217395</v>
      </c>
      <c r="K65" s="78">
        <v>43555</v>
      </c>
    </row>
    <row r="66" spans="1:11" ht="30">
      <c r="A66" s="6" t="s">
        <v>13</v>
      </c>
      <c r="B66" s="4" t="s">
        <v>237</v>
      </c>
      <c r="C66" s="4" t="s">
        <v>241</v>
      </c>
      <c r="D66" s="3" t="s">
        <v>103</v>
      </c>
      <c r="E66" s="4" t="s">
        <v>315</v>
      </c>
      <c r="F66" s="15" t="s">
        <v>523</v>
      </c>
      <c r="G66" s="5" t="s">
        <v>627</v>
      </c>
      <c r="H66" s="5" t="s">
        <v>642</v>
      </c>
      <c r="I66" s="7" t="s">
        <v>669</v>
      </c>
      <c r="J66" s="62">
        <v>23</v>
      </c>
      <c r="K66" s="78">
        <v>43555</v>
      </c>
    </row>
    <row r="67" spans="1:11" ht="30">
      <c r="A67" s="6" t="s">
        <v>13</v>
      </c>
      <c r="B67" s="4" t="s">
        <v>237</v>
      </c>
      <c r="C67" s="4" t="s">
        <v>241</v>
      </c>
      <c r="D67" s="3" t="s">
        <v>104</v>
      </c>
      <c r="E67" s="4" t="s">
        <v>316</v>
      </c>
      <c r="F67" s="4" t="s">
        <v>316</v>
      </c>
      <c r="G67" s="5" t="s">
        <v>627</v>
      </c>
      <c r="H67" s="5" t="s">
        <v>642</v>
      </c>
      <c r="I67" s="7" t="s">
        <v>669</v>
      </c>
      <c r="J67" s="62">
        <v>6</v>
      </c>
      <c r="K67" s="78">
        <v>43555</v>
      </c>
    </row>
    <row r="68" spans="1:11" ht="30">
      <c r="A68" s="6" t="s">
        <v>13</v>
      </c>
      <c r="B68" s="4" t="s">
        <v>237</v>
      </c>
      <c r="C68" s="4" t="s">
        <v>241</v>
      </c>
      <c r="D68" s="3" t="s">
        <v>105</v>
      </c>
      <c r="E68" s="4" t="s">
        <v>317</v>
      </c>
      <c r="F68" s="4" t="s">
        <v>524</v>
      </c>
      <c r="G68" s="5" t="s">
        <v>630</v>
      </c>
      <c r="H68" s="5" t="s">
        <v>643</v>
      </c>
      <c r="I68" s="7" t="s">
        <v>669</v>
      </c>
      <c r="J68" s="62">
        <v>26.086956521739129</v>
      </c>
      <c r="K68" s="78">
        <v>43555</v>
      </c>
    </row>
    <row r="69" spans="1:11" ht="30">
      <c r="A69" s="6" t="s">
        <v>13</v>
      </c>
      <c r="B69" s="4" t="s">
        <v>237</v>
      </c>
      <c r="C69" s="4" t="s">
        <v>241</v>
      </c>
      <c r="D69" s="3" t="s">
        <v>106</v>
      </c>
      <c r="E69" s="4" t="s">
        <v>318</v>
      </c>
      <c r="F69" s="4" t="s">
        <v>525</v>
      </c>
      <c r="G69" s="5" t="s">
        <v>627</v>
      </c>
      <c r="H69" s="5" t="s">
        <v>642</v>
      </c>
      <c r="I69" s="7" t="s">
        <v>669</v>
      </c>
      <c r="J69" s="62">
        <v>12</v>
      </c>
      <c r="K69" s="78">
        <v>43555</v>
      </c>
    </row>
    <row r="70" spans="1:11" ht="30">
      <c r="A70" s="6" t="s">
        <v>13</v>
      </c>
      <c r="B70" s="4" t="s">
        <v>237</v>
      </c>
      <c r="C70" s="4" t="s">
        <v>241</v>
      </c>
      <c r="D70" s="3" t="s">
        <v>107</v>
      </c>
      <c r="E70" s="4" t="s">
        <v>319</v>
      </c>
      <c r="F70" s="4" t="s">
        <v>526</v>
      </c>
      <c r="G70" s="5" t="s">
        <v>630</v>
      </c>
      <c r="H70" s="5" t="s">
        <v>643</v>
      </c>
      <c r="I70" s="7" t="s">
        <v>669</v>
      </c>
      <c r="J70" s="62">
        <v>52.173913043478258</v>
      </c>
      <c r="K70" s="78">
        <v>43555</v>
      </c>
    </row>
    <row r="71" spans="1:11" ht="30">
      <c r="A71" s="6" t="s">
        <v>13</v>
      </c>
      <c r="B71" s="4" t="s">
        <v>237</v>
      </c>
      <c r="C71" s="4" t="s">
        <v>241</v>
      </c>
      <c r="D71" s="3" t="s">
        <v>108</v>
      </c>
      <c r="E71" s="4" t="s">
        <v>320</v>
      </c>
      <c r="F71" s="4" t="s">
        <v>527</v>
      </c>
      <c r="G71" s="5" t="s">
        <v>627</v>
      </c>
      <c r="H71" s="5" t="s">
        <v>633</v>
      </c>
      <c r="I71" s="7" t="s">
        <v>669</v>
      </c>
      <c r="J71" s="62">
        <v>0</v>
      </c>
      <c r="K71" s="78">
        <v>43555</v>
      </c>
    </row>
    <row r="72" spans="1:11" ht="30">
      <c r="A72" s="6" t="s">
        <v>13</v>
      </c>
      <c r="B72" s="4" t="s">
        <v>239</v>
      </c>
      <c r="C72" s="4" t="s">
        <v>241</v>
      </c>
      <c r="D72" s="3" t="s">
        <v>178</v>
      </c>
      <c r="E72" s="4" t="s">
        <v>388</v>
      </c>
      <c r="F72" s="4" t="s">
        <v>590</v>
      </c>
      <c r="G72" s="7" t="s">
        <v>627</v>
      </c>
      <c r="H72" s="5" t="s">
        <v>648</v>
      </c>
      <c r="I72" s="7" t="s">
        <v>669</v>
      </c>
      <c r="J72" s="157">
        <v>191747605</v>
      </c>
      <c r="K72" s="78">
        <v>43555</v>
      </c>
    </row>
    <row r="73" spans="1:11" ht="60">
      <c r="A73" s="6" t="s">
        <v>13</v>
      </c>
      <c r="B73" s="4" t="s">
        <v>239</v>
      </c>
      <c r="C73" s="4" t="s">
        <v>241</v>
      </c>
      <c r="D73" s="3" t="s">
        <v>180</v>
      </c>
      <c r="E73" s="4" t="s">
        <v>390</v>
      </c>
      <c r="F73" s="4" t="s">
        <v>592</v>
      </c>
      <c r="G73" s="7" t="s">
        <v>627</v>
      </c>
      <c r="H73" s="5" t="s">
        <v>648</v>
      </c>
      <c r="I73" s="7" t="s">
        <v>669</v>
      </c>
      <c r="J73" s="157">
        <v>14408823</v>
      </c>
      <c r="K73" s="78">
        <v>43555</v>
      </c>
    </row>
    <row r="74" spans="1:11" ht="30">
      <c r="A74" s="6" t="s">
        <v>13</v>
      </c>
      <c r="B74" s="4" t="s">
        <v>239</v>
      </c>
      <c r="C74" s="4" t="s">
        <v>241</v>
      </c>
      <c r="D74" s="3" t="s">
        <v>182</v>
      </c>
      <c r="E74" s="4" t="s">
        <v>392</v>
      </c>
      <c r="F74" s="4" t="s">
        <v>594</v>
      </c>
      <c r="G74" s="5" t="s">
        <v>627</v>
      </c>
      <c r="H74" s="5" t="s">
        <v>648</v>
      </c>
      <c r="I74" s="7" t="s">
        <v>669</v>
      </c>
      <c r="J74" s="62">
        <v>30227254</v>
      </c>
      <c r="K74" s="78">
        <v>43555</v>
      </c>
    </row>
    <row r="75" spans="1:11" ht="30">
      <c r="A75" s="6" t="s">
        <v>13</v>
      </c>
      <c r="B75" s="4" t="s">
        <v>239</v>
      </c>
      <c r="C75" s="4" t="s">
        <v>241</v>
      </c>
      <c r="D75" s="3" t="s">
        <v>184</v>
      </c>
      <c r="E75" s="4" t="s">
        <v>394</v>
      </c>
      <c r="F75" s="4" t="s">
        <v>596</v>
      </c>
      <c r="G75" s="5" t="s">
        <v>627</v>
      </c>
      <c r="H75" s="5" t="s">
        <v>648</v>
      </c>
      <c r="I75" s="7" t="s">
        <v>669</v>
      </c>
      <c r="J75" s="157">
        <v>0</v>
      </c>
      <c r="K75" s="78">
        <v>43555</v>
      </c>
    </row>
    <row r="76" spans="1:11" ht="30">
      <c r="A76" s="6" t="s">
        <v>13</v>
      </c>
      <c r="B76" s="4" t="s">
        <v>239</v>
      </c>
      <c r="C76" s="4" t="s">
        <v>241</v>
      </c>
      <c r="D76" s="3" t="s">
        <v>186</v>
      </c>
      <c r="E76" s="4" t="s">
        <v>396</v>
      </c>
      <c r="F76" s="4" t="s">
        <v>598</v>
      </c>
      <c r="G76" s="5" t="s">
        <v>627</v>
      </c>
      <c r="H76" s="5" t="s">
        <v>648</v>
      </c>
      <c r="I76" s="7" t="s">
        <v>669</v>
      </c>
      <c r="J76" s="157">
        <v>236383682</v>
      </c>
      <c r="K76" s="78">
        <v>43555</v>
      </c>
    </row>
    <row r="77" spans="1:11" ht="30">
      <c r="A77" s="6" t="s">
        <v>13</v>
      </c>
      <c r="B77" s="4" t="s">
        <v>240</v>
      </c>
      <c r="C77" s="4" t="s">
        <v>241</v>
      </c>
      <c r="D77" s="3" t="s">
        <v>196</v>
      </c>
      <c r="E77" s="4" t="s">
        <v>406</v>
      </c>
      <c r="F77" s="4" t="s">
        <v>602</v>
      </c>
      <c r="G77" s="5" t="s">
        <v>627</v>
      </c>
      <c r="H77" s="5" t="s">
        <v>639</v>
      </c>
      <c r="I77" s="7" t="s">
        <v>669</v>
      </c>
      <c r="J77" s="157">
        <v>1453517</v>
      </c>
      <c r="K77" s="78">
        <v>43555</v>
      </c>
    </row>
    <row r="78" spans="1:11">
      <c r="A78" s="6" t="s">
        <v>13</v>
      </c>
      <c r="B78" s="4" t="s">
        <v>240</v>
      </c>
      <c r="C78" s="4" t="s">
        <v>241</v>
      </c>
      <c r="D78" s="3" t="s">
        <v>198</v>
      </c>
      <c r="E78" s="4" t="s">
        <v>408</v>
      </c>
      <c r="F78" s="4" t="s">
        <v>408</v>
      </c>
      <c r="G78" s="5" t="s">
        <v>627</v>
      </c>
      <c r="H78" s="5" t="s">
        <v>642</v>
      </c>
      <c r="I78" s="7" t="s">
        <v>669</v>
      </c>
      <c r="J78" s="62">
        <v>9</v>
      </c>
      <c r="K78" s="78">
        <v>43555</v>
      </c>
    </row>
    <row r="79" spans="1:11" ht="45">
      <c r="A79" s="6" t="s">
        <v>13</v>
      </c>
      <c r="B79" s="4" t="s">
        <v>240</v>
      </c>
      <c r="C79" s="4" t="s">
        <v>241</v>
      </c>
      <c r="D79" s="3" t="s">
        <v>199</v>
      </c>
      <c r="E79" s="4" t="s">
        <v>409</v>
      </c>
      <c r="F79" s="4" t="s">
        <v>604</v>
      </c>
      <c r="G79" s="5" t="s">
        <v>627</v>
      </c>
      <c r="H79" s="5" t="s">
        <v>642</v>
      </c>
      <c r="I79" s="7" t="s">
        <v>669</v>
      </c>
      <c r="J79" s="2">
        <v>1</v>
      </c>
      <c r="K79" s="78">
        <v>43555</v>
      </c>
    </row>
    <row r="80" spans="1:11" ht="45">
      <c r="A80" s="6" t="s">
        <v>13</v>
      </c>
      <c r="B80" s="4" t="s">
        <v>240</v>
      </c>
      <c r="C80" s="4" t="s">
        <v>241</v>
      </c>
      <c r="D80" s="3" t="s">
        <v>200</v>
      </c>
      <c r="E80" s="4" t="s">
        <v>410</v>
      </c>
      <c r="F80" s="4" t="s">
        <v>605</v>
      </c>
      <c r="G80" s="5" t="s">
        <v>630</v>
      </c>
      <c r="H80" s="5" t="s">
        <v>643</v>
      </c>
      <c r="I80" s="7" t="s">
        <v>669</v>
      </c>
      <c r="J80" s="62">
        <v>11.111111111111111</v>
      </c>
      <c r="K80" s="78">
        <v>43555</v>
      </c>
    </row>
    <row r="81" spans="1:11" ht="30">
      <c r="A81" s="6" t="s">
        <v>13</v>
      </c>
      <c r="B81" s="4" t="s">
        <v>240</v>
      </c>
      <c r="C81" s="4" t="s">
        <v>241</v>
      </c>
      <c r="D81" s="3" t="s">
        <v>201</v>
      </c>
      <c r="E81" s="4" t="s">
        <v>411</v>
      </c>
      <c r="F81" s="4" t="s">
        <v>411</v>
      </c>
      <c r="G81" s="5" t="s">
        <v>627</v>
      </c>
      <c r="H81" s="5" t="s">
        <v>633</v>
      </c>
      <c r="I81" s="7" t="s">
        <v>669</v>
      </c>
      <c r="J81" s="2">
        <v>0</v>
      </c>
      <c r="K81" s="78">
        <v>43555</v>
      </c>
    </row>
  </sheetData>
  <sheetProtection selectLockedCells="1" selectUnlockedCells="1"/>
  <phoneticPr fontId="1" type="noConversion"/>
  <conditionalFormatting sqref="D2:D41">
    <cfRule type="duplicateValues" dxfId="7" priority="242"/>
    <cfRule type="duplicateValues" dxfId="6" priority="243"/>
  </conditionalFormatting>
  <conditionalFormatting sqref="E2:E41">
    <cfRule type="duplicateValues" dxfId="5" priority="246"/>
  </conditionalFormatting>
  <conditionalFormatting sqref="F2:F41">
    <cfRule type="duplicateValues" dxfId="4" priority="248"/>
  </conditionalFormatting>
  <conditionalFormatting sqref="D42:D81">
    <cfRule type="duplicateValues" dxfId="3" priority="249"/>
    <cfRule type="duplicateValues" dxfId="2" priority="250"/>
  </conditionalFormatting>
  <conditionalFormatting sqref="F42:F81">
    <cfRule type="duplicateValues" dxfId="1" priority="253"/>
  </conditionalFormatting>
  <conditionalFormatting sqref="E42:E81">
    <cfRule type="duplicateValues" dxfId="0" priority="255"/>
  </conditionalFormatting>
  <dataValidations count="3">
    <dataValidation type="decimal" operator="greaterThanOrEqual" allowBlank="1" showInputMessage="1" showErrorMessage="1" sqref="J2 J9 J11 J26:J27 J13 J15 J17 J19 J21 J38:J39 J29">
      <formula1>0</formula1>
    </dataValidation>
    <dataValidation type="decimal" operator="greaterThanOrEqual" allowBlank="1" showInputMessage="1" showErrorMessage="1" prompt="In millions" sqref="J3:J8 J23 J32:J37">
      <formula1>0</formula1>
    </dataValidation>
    <dataValidation type="date" showInputMessage="1" showErrorMessage="1" sqref="D1:D1048576">
      <formula1>1</formula1>
      <formula2>43831</formula2>
    </dataValidation>
  </dataValidations>
  <pageMargins left="0.7" right="0.7" top="0.75" bottom="0.75" header="0.3" footer="0.3"/>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9"/>
  <sheetViews>
    <sheetView topLeftCell="C1" workbookViewId="0">
      <selection activeCell="C1" sqref="A1:XFD1"/>
    </sheetView>
  </sheetViews>
  <sheetFormatPr defaultColWidth="10.875" defaultRowHeight="15.75"/>
  <cols>
    <col min="1" max="1" width="27.875" style="2" customWidth="1"/>
    <col min="2" max="2" width="26.875" style="2" customWidth="1"/>
    <col min="3" max="3" width="17.625" style="2" customWidth="1"/>
    <col min="4" max="4" width="29.625" style="2" customWidth="1"/>
    <col min="5" max="5" width="42.625" style="2" customWidth="1"/>
    <col min="6" max="6" width="10.875" style="2"/>
    <col min="7" max="7" width="21.5" style="2" customWidth="1"/>
    <col min="8" max="8" width="21.125" style="2" customWidth="1"/>
    <col min="9" max="9" width="30.75" style="2" customWidth="1"/>
    <col min="10" max="10" width="20.5" style="2" customWidth="1"/>
    <col min="11" max="11" width="24.125" style="73" customWidth="1"/>
    <col min="12" max="12" width="39.875" style="2" customWidth="1"/>
    <col min="13" max="14" width="35" style="2" customWidth="1"/>
    <col min="15" max="15" width="20.875" style="2" customWidth="1"/>
    <col min="16" max="16" width="21.875" style="2" customWidth="1"/>
    <col min="17" max="17" width="23.5" style="2" customWidth="1"/>
    <col min="18" max="16384" width="10.875" style="2"/>
  </cols>
  <sheetData>
    <row r="1" spans="1:17" s="11" customFormat="1">
      <c r="A1" s="11" t="s">
        <v>3</v>
      </c>
      <c r="B1" s="11" t="s">
        <v>5</v>
      </c>
      <c r="C1" s="11" t="s">
        <v>4</v>
      </c>
      <c r="D1" s="11" t="s">
        <v>0</v>
      </c>
      <c r="E1" s="11" t="s">
        <v>656</v>
      </c>
      <c r="F1" s="11" t="s">
        <v>7</v>
      </c>
      <c r="G1" s="11" t="s">
        <v>8</v>
      </c>
      <c r="H1" s="11" t="s">
        <v>667</v>
      </c>
      <c r="I1" s="11" t="s">
        <v>655</v>
      </c>
      <c r="J1" s="11" t="s">
        <v>927</v>
      </c>
      <c r="K1" s="74" t="s">
        <v>892</v>
      </c>
      <c r="L1" s="57" t="s">
        <v>893</v>
      </c>
      <c r="M1" s="57" t="s">
        <v>894</v>
      </c>
      <c r="N1" s="57" t="s">
        <v>895</v>
      </c>
      <c r="O1" s="54" t="s">
        <v>896</v>
      </c>
      <c r="P1" s="54" t="s">
        <v>897</v>
      </c>
      <c r="Q1" s="54" t="s">
        <v>898</v>
      </c>
    </row>
    <row r="2" spans="1:17" ht="45">
      <c r="A2" s="29" t="s">
        <v>13</v>
      </c>
      <c r="B2" s="29" t="s">
        <v>234</v>
      </c>
      <c r="C2" s="28" t="s">
        <v>34</v>
      </c>
      <c r="D2" s="29" t="s">
        <v>261</v>
      </c>
      <c r="E2" s="29" t="s">
        <v>457</v>
      </c>
      <c r="F2" s="19" t="s">
        <v>635</v>
      </c>
      <c r="G2" s="29" t="s">
        <v>646</v>
      </c>
      <c r="H2" s="19" t="s">
        <v>668</v>
      </c>
      <c r="I2" s="158">
        <v>65.052518224321219</v>
      </c>
      <c r="J2" s="78">
        <v>43921</v>
      </c>
      <c r="K2" s="75"/>
      <c r="L2" s="47"/>
      <c r="M2" s="47"/>
      <c r="N2" s="47"/>
      <c r="O2" s="70"/>
      <c r="P2" s="70"/>
      <c r="Q2" s="70"/>
    </row>
    <row r="3" spans="1:17" ht="45">
      <c r="A3" s="29" t="s">
        <v>13</v>
      </c>
      <c r="B3" s="29" t="s">
        <v>234</v>
      </c>
      <c r="C3" s="28" t="s">
        <v>36</v>
      </c>
      <c r="D3" s="29" t="s">
        <v>263</v>
      </c>
      <c r="E3" s="29" t="s">
        <v>459</v>
      </c>
      <c r="F3" s="19" t="s">
        <v>635</v>
      </c>
      <c r="G3" s="29" t="s">
        <v>646</v>
      </c>
      <c r="H3" s="19" t="s">
        <v>668</v>
      </c>
      <c r="I3" s="158">
        <v>32.676040033087183</v>
      </c>
      <c r="J3" s="78">
        <v>43921</v>
      </c>
      <c r="K3" s="75"/>
      <c r="L3" s="47"/>
      <c r="M3" s="47"/>
      <c r="N3" s="47"/>
      <c r="O3" s="70"/>
    </row>
    <row r="4" spans="1:17" ht="45">
      <c r="A4" s="29" t="s">
        <v>13</v>
      </c>
      <c r="B4" s="29" t="s">
        <v>234</v>
      </c>
      <c r="C4" s="28" t="s">
        <v>38</v>
      </c>
      <c r="D4" s="29" t="s">
        <v>265</v>
      </c>
      <c r="E4" s="29" t="s">
        <v>461</v>
      </c>
      <c r="F4" s="19" t="s">
        <v>635</v>
      </c>
      <c r="G4" s="29" t="s">
        <v>646</v>
      </c>
      <c r="H4" s="19" t="s">
        <v>668</v>
      </c>
      <c r="I4" s="158">
        <v>66.631688120593296</v>
      </c>
      <c r="J4" s="78">
        <v>43921</v>
      </c>
      <c r="K4" s="75"/>
      <c r="L4" s="47"/>
      <c r="M4" s="47"/>
      <c r="N4" s="47"/>
      <c r="O4" s="70"/>
    </row>
    <row r="5" spans="1:17" ht="45">
      <c r="A5" s="29" t="s">
        <v>13</v>
      </c>
      <c r="B5" s="29" t="s">
        <v>234</v>
      </c>
      <c r="C5" s="28" t="s">
        <v>40</v>
      </c>
      <c r="D5" s="29" t="s">
        <v>267</v>
      </c>
      <c r="E5" s="29" t="s">
        <v>463</v>
      </c>
      <c r="F5" s="19" t="s">
        <v>635</v>
      </c>
      <c r="G5" s="29" t="s">
        <v>646</v>
      </c>
      <c r="H5" s="19" t="s">
        <v>668</v>
      </c>
      <c r="I5" s="158" t="s">
        <v>1136</v>
      </c>
      <c r="J5" s="78">
        <v>43921</v>
      </c>
      <c r="K5" s="75"/>
      <c r="L5" s="47"/>
      <c r="M5" s="47"/>
      <c r="N5" s="47"/>
      <c r="O5" s="70"/>
    </row>
    <row r="6" spans="1:17" ht="45">
      <c r="A6" s="29" t="s">
        <v>13</v>
      </c>
      <c r="B6" s="29" t="s">
        <v>234</v>
      </c>
      <c r="C6" s="28" t="s">
        <v>42</v>
      </c>
      <c r="D6" s="29" t="s">
        <v>269</v>
      </c>
      <c r="E6" s="29" t="s">
        <v>465</v>
      </c>
      <c r="F6" s="19" t="s">
        <v>635</v>
      </c>
      <c r="G6" s="29" t="s">
        <v>646</v>
      </c>
      <c r="H6" s="19" t="s">
        <v>668</v>
      </c>
      <c r="I6" s="158" t="s">
        <v>1136</v>
      </c>
      <c r="J6" s="78">
        <v>43921</v>
      </c>
      <c r="K6" s="75"/>
      <c r="L6" s="47"/>
      <c r="M6" s="47"/>
      <c r="N6" s="47"/>
      <c r="O6" s="70"/>
    </row>
    <row r="7" spans="1:17" ht="30">
      <c r="A7" s="29" t="s">
        <v>13</v>
      </c>
      <c r="B7" s="29" t="s">
        <v>234</v>
      </c>
      <c r="C7" s="28" t="s">
        <v>44</v>
      </c>
      <c r="D7" s="29" t="s">
        <v>271</v>
      </c>
      <c r="E7" s="29" t="s">
        <v>467</v>
      </c>
      <c r="F7" s="19" t="s">
        <v>635</v>
      </c>
      <c r="G7" s="29" t="s">
        <v>646</v>
      </c>
      <c r="H7" s="19" t="s">
        <v>668</v>
      </c>
      <c r="I7" s="158">
        <v>164.3602463780017</v>
      </c>
      <c r="J7" s="78">
        <v>43921</v>
      </c>
      <c r="K7" s="75"/>
      <c r="L7" s="47"/>
      <c r="M7" s="47"/>
      <c r="N7" s="47"/>
      <c r="O7" s="70"/>
    </row>
    <row r="8" spans="1:17" ht="45">
      <c r="A8" s="29" t="s">
        <v>13</v>
      </c>
      <c r="B8" s="29" t="s">
        <v>239</v>
      </c>
      <c r="C8" s="28" t="s">
        <v>169</v>
      </c>
      <c r="D8" s="29" t="s">
        <v>379</v>
      </c>
      <c r="E8" s="29" t="s">
        <v>584</v>
      </c>
      <c r="F8" s="19" t="s">
        <v>635</v>
      </c>
      <c r="G8" s="29" t="s">
        <v>647</v>
      </c>
      <c r="H8" s="19" t="s">
        <v>668</v>
      </c>
      <c r="I8" s="147" t="s">
        <v>1136</v>
      </c>
      <c r="J8" s="78">
        <v>43921</v>
      </c>
      <c r="K8" s="75"/>
      <c r="L8" s="47"/>
      <c r="M8" s="47"/>
      <c r="N8" s="47"/>
      <c r="O8" s="70"/>
    </row>
    <row r="9" spans="1:17" ht="30">
      <c r="A9" s="29" t="s">
        <v>13</v>
      </c>
      <c r="B9" s="35" t="s">
        <v>239</v>
      </c>
      <c r="C9" s="28" t="s">
        <v>176</v>
      </c>
      <c r="D9" s="29" t="s">
        <v>386</v>
      </c>
      <c r="E9" s="29" t="s">
        <v>588</v>
      </c>
      <c r="F9" s="19" t="s">
        <v>635</v>
      </c>
      <c r="G9" s="29" t="s">
        <v>646</v>
      </c>
      <c r="H9" s="19" t="s">
        <v>668</v>
      </c>
      <c r="I9" s="163">
        <v>19.07520123696391</v>
      </c>
      <c r="J9" s="78">
        <v>43921</v>
      </c>
      <c r="K9" s="75"/>
      <c r="L9" s="47"/>
      <c r="M9" s="47"/>
      <c r="N9" s="47"/>
      <c r="O9" s="70"/>
    </row>
    <row r="10" spans="1:17" ht="30">
      <c r="A10" s="29" t="s">
        <v>13</v>
      </c>
      <c r="B10" s="29" t="s">
        <v>239</v>
      </c>
      <c r="C10" s="28" t="s">
        <v>177</v>
      </c>
      <c r="D10" s="29" t="s">
        <v>387</v>
      </c>
      <c r="E10" s="29" t="s">
        <v>589</v>
      </c>
      <c r="F10" s="29" t="s">
        <v>635</v>
      </c>
      <c r="G10" s="29" t="s">
        <v>646</v>
      </c>
      <c r="H10" s="19" t="s">
        <v>668</v>
      </c>
      <c r="I10" s="158">
        <v>1.1287898914494945</v>
      </c>
      <c r="J10" s="78">
        <v>43921</v>
      </c>
      <c r="K10" s="75"/>
      <c r="L10" s="47"/>
      <c r="M10" s="47"/>
      <c r="N10" s="47"/>
      <c r="O10" s="70"/>
    </row>
    <row r="11" spans="1:17" ht="45">
      <c r="A11" s="29" t="s">
        <v>13</v>
      </c>
      <c r="B11" s="29" t="s">
        <v>239</v>
      </c>
      <c r="C11" s="28" t="s">
        <v>179</v>
      </c>
      <c r="D11" s="29" t="s">
        <v>389</v>
      </c>
      <c r="E11" s="29" t="s">
        <v>591</v>
      </c>
      <c r="F11" s="19" t="s">
        <v>635</v>
      </c>
      <c r="G11" s="29" t="s">
        <v>646</v>
      </c>
      <c r="H11" s="19" t="s">
        <v>668</v>
      </c>
      <c r="I11" s="158">
        <v>82.716908978870535</v>
      </c>
      <c r="J11" s="78">
        <v>43921</v>
      </c>
      <c r="K11" s="75"/>
      <c r="L11" s="47"/>
      <c r="M11" s="47"/>
      <c r="N11" s="47"/>
      <c r="O11" s="70"/>
    </row>
    <row r="12" spans="1:17" ht="45">
      <c r="A12" s="29" t="s">
        <v>13</v>
      </c>
      <c r="B12" s="29" t="s">
        <v>239</v>
      </c>
      <c r="C12" s="28" t="s">
        <v>181</v>
      </c>
      <c r="D12" s="29" t="s">
        <v>391</v>
      </c>
      <c r="E12" s="29" t="s">
        <v>593</v>
      </c>
      <c r="F12" s="19" t="s">
        <v>635</v>
      </c>
      <c r="G12" s="29" t="s">
        <v>646</v>
      </c>
      <c r="H12" s="19" t="s">
        <v>668</v>
      </c>
      <c r="I12" s="158">
        <v>40.064380473221483</v>
      </c>
      <c r="J12" s="78">
        <v>43921</v>
      </c>
      <c r="K12" s="75"/>
      <c r="L12" s="47"/>
      <c r="M12" s="47"/>
      <c r="N12" s="47"/>
      <c r="O12" s="70"/>
    </row>
    <row r="13" spans="1:17" ht="45">
      <c r="A13" s="29" t="s">
        <v>13</v>
      </c>
      <c r="B13" s="29" t="s">
        <v>239</v>
      </c>
      <c r="C13" s="28" t="s">
        <v>183</v>
      </c>
      <c r="D13" s="29" t="s">
        <v>393</v>
      </c>
      <c r="E13" s="29" t="s">
        <v>595</v>
      </c>
      <c r="F13" s="19" t="s">
        <v>635</v>
      </c>
      <c r="G13" s="29" t="s">
        <v>646</v>
      </c>
      <c r="H13" s="19" t="s">
        <v>668</v>
      </c>
      <c r="I13" s="158">
        <v>70.837749964783114</v>
      </c>
      <c r="J13" s="78">
        <v>43921</v>
      </c>
      <c r="K13" s="75"/>
      <c r="L13" s="47"/>
      <c r="M13" s="47"/>
      <c r="N13" s="47"/>
      <c r="O13" s="70"/>
    </row>
    <row r="14" spans="1:17" ht="45">
      <c r="A14" s="29" t="s">
        <v>13</v>
      </c>
      <c r="B14" s="29" t="s">
        <v>239</v>
      </c>
      <c r="C14" s="28" t="s">
        <v>185</v>
      </c>
      <c r="D14" s="29" t="s">
        <v>395</v>
      </c>
      <c r="E14" s="29" t="s">
        <v>597</v>
      </c>
      <c r="F14" s="19" t="s">
        <v>635</v>
      </c>
      <c r="G14" s="29" t="s">
        <v>646</v>
      </c>
      <c r="H14" s="19" t="s">
        <v>668</v>
      </c>
      <c r="I14" s="158" t="s">
        <v>1136</v>
      </c>
      <c r="J14" s="78">
        <v>43921</v>
      </c>
      <c r="K14" s="75"/>
      <c r="L14" s="47"/>
      <c r="M14" s="47"/>
      <c r="N14" s="47"/>
      <c r="O14" s="70"/>
    </row>
    <row r="15" spans="1:17" ht="45">
      <c r="A15" s="29" t="s">
        <v>13</v>
      </c>
      <c r="B15" s="29" t="s">
        <v>239</v>
      </c>
      <c r="C15" s="28" t="s">
        <v>187</v>
      </c>
      <c r="D15" s="29" t="s">
        <v>397</v>
      </c>
      <c r="E15" s="29" t="s">
        <v>599</v>
      </c>
      <c r="F15" s="19" t="s">
        <v>635</v>
      </c>
      <c r="G15" s="29" t="s">
        <v>646</v>
      </c>
      <c r="H15" s="19" t="s">
        <v>668</v>
      </c>
      <c r="I15" s="158">
        <v>193.61903941687513</v>
      </c>
      <c r="J15" s="78">
        <v>43921</v>
      </c>
      <c r="K15" s="75"/>
      <c r="L15" s="47"/>
      <c r="M15" s="47"/>
      <c r="N15" s="47"/>
      <c r="O15" s="70"/>
    </row>
    <row r="16" spans="1:17" ht="45">
      <c r="A16" s="29" t="s">
        <v>13</v>
      </c>
      <c r="B16" s="29" t="s">
        <v>234</v>
      </c>
      <c r="C16" s="28" t="s">
        <v>34</v>
      </c>
      <c r="D16" s="29" t="s">
        <v>261</v>
      </c>
      <c r="E16" s="29" t="s">
        <v>457</v>
      </c>
      <c r="F16" s="19" t="s">
        <v>635</v>
      </c>
      <c r="G16" s="29" t="s">
        <v>646</v>
      </c>
      <c r="H16" s="19" t="s">
        <v>669</v>
      </c>
      <c r="I16" s="158">
        <v>185.3681424758104</v>
      </c>
      <c r="J16" s="78">
        <v>43555</v>
      </c>
      <c r="K16" s="75"/>
      <c r="L16" s="47"/>
      <c r="M16" s="47"/>
      <c r="N16" s="47"/>
      <c r="O16" s="70"/>
    </row>
    <row r="17" spans="1:15" ht="45">
      <c r="A17" s="29" t="s">
        <v>13</v>
      </c>
      <c r="B17" s="29" t="s">
        <v>234</v>
      </c>
      <c r="C17" s="28" t="s">
        <v>36</v>
      </c>
      <c r="D17" s="29" t="s">
        <v>263</v>
      </c>
      <c r="E17" s="29" t="s">
        <v>459</v>
      </c>
      <c r="F17" s="19" t="s">
        <v>635</v>
      </c>
      <c r="G17" s="29" t="s">
        <v>646</v>
      </c>
      <c r="H17" s="19" t="s">
        <v>669</v>
      </c>
      <c r="I17" s="158">
        <v>1.2331285960710248</v>
      </c>
      <c r="J17" s="78">
        <v>43555</v>
      </c>
      <c r="K17" s="75"/>
      <c r="L17" s="47"/>
      <c r="M17"/>
      <c r="N17"/>
      <c r="O17" s="70"/>
    </row>
    <row r="18" spans="1:15" ht="45">
      <c r="A18" s="29" t="s">
        <v>13</v>
      </c>
      <c r="B18" s="29" t="s">
        <v>234</v>
      </c>
      <c r="C18" s="28" t="s">
        <v>38</v>
      </c>
      <c r="D18" s="29" t="s">
        <v>265</v>
      </c>
      <c r="E18" s="29" t="s">
        <v>461</v>
      </c>
      <c r="F18" s="19" t="s">
        <v>635</v>
      </c>
      <c r="G18" s="29" t="s">
        <v>646</v>
      </c>
      <c r="H18" s="19" t="s">
        <v>669</v>
      </c>
      <c r="I18" s="158">
        <v>34.222057552367936</v>
      </c>
      <c r="J18" s="78">
        <v>43555</v>
      </c>
      <c r="K18" s="75"/>
      <c r="L18" s="47"/>
      <c r="O18" s="70"/>
    </row>
    <row r="19" spans="1:15" ht="45">
      <c r="A19" s="29" t="s">
        <v>13</v>
      </c>
      <c r="B19" s="29" t="s">
        <v>234</v>
      </c>
      <c r="C19" s="28" t="s">
        <v>40</v>
      </c>
      <c r="D19" s="29" t="s">
        <v>267</v>
      </c>
      <c r="E19" s="29" t="s">
        <v>463</v>
      </c>
      <c r="F19" s="19" t="s">
        <v>635</v>
      </c>
      <c r="G19" s="29" t="s">
        <v>646</v>
      </c>
      <c r="H19" s="19" t="s">
        <v>669</v>
      </c>
      <c r="I19" s="158" t="s">
        <v>1136</v>
      </c>
      <c r="J19" s="78">
        <v>43555</v>
      </c>
      <c r="K19" s="75"/>
      <c r="L19" s="47"/>
      <c r="O19" s="70"/>
    </row>
    <row r="20" spans="1:15" ht="45">
      <c r="A20" s="29" t="s">
        <v>13</v>
      </c>
      <c r="B20" s="29" t="s">
        <v>234</v>
      </c>
      <c r="C20" s="28" t="s">
        <v>42</v>
      </c>
      <c r="D20" s="29" t="s">
        <v>269</v>
      </c>
      <c r="E20" s="29" t="s">
        <v>465</v>
      </c>
      <c r="F20" s="19" t="s">
        <v>635</v>
      </c>
      <c r="G20" s="29" t="s">
        <v>646</v>
      </c>
      <c r="H20" s="19" t="s">
        <v>669</v>
      </c>
      <c r="I20" s="158" t="s">
        <v>1136</v>
      </c>
      <c r="J20" s="78">
        <v>43555</v>
      </c>
      <c r="K20" s="75"/>
      <c r="L20" s="47"/>
      <c r="O20" s="70"/>
    </row>
    <row r="21" spans="1:15" ht="30">
      <c r="A21" s="29" t="s">
        <v>13</v>
      </c>
      <c r="B21" s="29" t="s">
        <v>234</v>
      </c>
      <c r="C21" s="28" t="s">
        <v>44</v>
      </c>
      <c r="D21" s="29" t="s">
        <v>271</v>
      </c>
      <c r="E21" s="29" t="s">
        <v>467</v>
      </c>
      <c r="F21" s="19" t="s">
        <v>635</v>
      </c>
      <c r="G21" s="29" t="s">
        <v>646</v>
      </c>
      <c r="H21" s="19" t="s">
        <v>669</v>
      </c>
      <c r="I21" s="158">
        <v>220.82332862424937</v>
      </c>
      <c r="J21" s="78">
        <v>43555</v>
      </c>
      <c r="K21" s="75"/>
      <c r="L21" s="47"/>
      <c r="O21" s="70"/>
    </row>
    <row r="22" spans="1:15" ht="45">
      <c r="A22" s="29" t="s">
        <v>13</v>
      </c>
      <c r="B22" s="29" t="s">
        <v>239</v>
      </c>
      <c r="C22" s="28" t="s">
        <v>169</v>
      </c>
      <c r="D22" s="29" t="s">
        <v>379</v>
      </c>
      <c r="E22" s="29" t="s">
        <v>584</v>
      </c>
      <c r="F22" s="19" t="s">
        <v>635</v>
      </c>
      <c r="G22" s="29" t="s">
        <v>647</v>
      </c>
      <c r="H22" s="19" t="s">
        <v>669</v>
      </c>
      <c r="I22" s="158" t="s">
        <v>1136</v>
      </c>
      <c r="J22" s="78">
        <v>43555</v>
      </c>
      <c r="K22" s="75"/>
      <c r="L22" s="47"/>
      <c r="O22" s="70"/>
    </row>
    <row r="23" spans="1:15" s="63" customFormat="1" ht="30">
      <c r="A23" s="151" t="s">
        <v>13</v>
      </c>
      <c r="B23" s="151" t="s">
        <v>239</v>
      </c>
      <c r="C23" s="152" t="s">
        <v>176</v>
      </c>
      <c r="D23" s="151" t="s">
        <v>386</v>
      </c>
      <c r="E23" s="151" t="s">
        <v>588</v>
      </c>
      <c r="F23" s="121" t="s">
        <v>635</v>
      </c>
      <c r="G23" s="151" t="s">
        <v>646</v>
      </c>
      <c r="H23" s="121" t="s">
        <v>669</v>
      </c>
      <c r="I23" s="158">
        <v>16.846110436269338</v>
      </c>
      <c r="J23" s="153">
        <v>43555</v>
      </c>
      <c r="K23" s="154"/>
      <c r="L23" s="155"/>
      <c r="O23" s="156"/>
    </row>
    <row r="24" spans="1:15" ht="30">
      <c r="A24" s="29" t="s">
        <v>13</v>
      </c>
      <c r="B24" s="29" t="s">
        <v>239</v>
      </c>
      <c r="C24" s="28" t="s">
        <v>177</v>
      </c>
      <c r="D24" s="29" t="s">
        <v>387</v>
      </c>
      <c r="E24" s="29" t="s">
        <v>589</v>
      </c>
      <c r="F24" s="29" t="s">
        <v>635</v>
      </c>
      <c r="G24" s="29" t="s">
        <v>646</v>
      </c>
      <c r="H24" s="19" t="s">
        <v>669</v>
      </c>
      <c r="I24" s="158">
        <v>0.63110129755215016</v>
      </c>
      <c r="J24" s="78">
        <v>43555</v>
      </c>
      <c r="K24" s="75"/>
      <c r="L24" s="47"/>
      <c r="O24" s="70"/>
    </row>
    <row r="25" spans="1:15" ht="45">
      <c r="A25" s="29" t="s">
        <v>13</v>
      </c>
      <c r="B25" s="29" t="s">
        <v>239</v>
      </c>
      <c r="C25" s="28" t="s">
        <v>179</v>
      </c>
      <c r="D25" s="29" t="s">
        <v>389</v>
      </c>
      <c r="E25" s="29" t="s">
        <v>591</v>
      </c>
      <c r="F25" s="19" t="s">
        <v>635</v>
      </c>
      <c r="G25" s="29" t="s">
        <v>646</v>
      </c>
      <c r="H25" s="19" t="s">
        <v>669</v>
      </c>
      <c r="I25" s="158">
        <v>146.03055065819285</v>
      </c>
      <c r="J25" s="78">
        <v>43555</v>
      </c>
      <c r="K25" s="75"/>
      <c r="L25" s="47"/>
      <c r="O25" s="70"/>
    </row>
    <row r="26" spans="1:15" ht="45">
      <c r="A26" s="29" t="s">
        <v>13</v>
      </c>
      <c r="B26" s="29" t="s">
        <v>239</v>
      </c>
      <c r="C26" s="28" t="s">
        <v>181</v>
      </c>
      <c r="D26" s="29" t="s">
        <v>391</v>
      </c>
      <c r="E26" s="29" t="s">
        <v>593</v>
      </c>
      <c r="F26" s="19" t="s">
        <v>635</v>
      </c>
      <c r="G26" s="29" t="s">
        <v>646</v>
      </c>
      <c r="H26" s="19" t="s">
        <v>669</v>
      </c>
      <c r="I26" s="158">
        <v>10.973427058066433</v>
      </c>
      <c r="J26" s="78">
        <v>43555</v>
      </c>
      <c r="K26" s="75"/>
      <c r="L26" s="47"/>
      <c r="O26" s="70"/>
    </row>
    <row r="27" spans="1:15" ht="45">
      <c r="A27" s="29" t="s">
        <v>13</v>
      </c>
      <c r="B27" s="29" t="s">
        <v>239</v>
      </c>
      <c r="C27" s="28" t="s">
        <v>183</v>
      </c>
      <c r="D27" s="29" t="s">
        <v>393</v>
      </c>
      <c r="E27" s="29" t="s">
        <v>595</v>
      </c>
      <c r="F27" s="19" t="s">
        <v>635</v>
      </c>
      <c r="G27" s="29" t="s">
        <v>646</v>
      </c>
      <c r="H27" s="19" t="s">
        <v>669</v>
      </c>
      <c r="I27" s="158">
        <v>23.020379036833667</v>
      </c>
      <c r="J27" s="78">
        <v>43555</v>
      </c>
      <c r="K27" s="75"/>
      <c r="L27" s="47"/>
      <c r="O27" s="70"/>
    </row>
    <row r="28" spans="1:15" ht="45">
      <c r="A28" s="29" t="s">
        <v>13</v>
      </c>
      <c r="B28" s="29" t="s">
        <v>239</v>
      </c>
      <c r="C28" s="28" t="s">
        <v>185</v>
      </c>
      <c r="D28" s="29" t="s">
        <v>395</v>
      </c>
      <c r="E28" s="29" t="s">
        <v>597</v>
      </c>
      <c r="F28" s="19" t="s">
        <v>635</v>
      </c>
      <c r="G28" s="29" t="s">
        <v>646</v>
      </c>
      <c r="H28" s="19" t="s">
        <v>669</v>
      </c>
      <c r="I28" s="158" t="s">
        <v>1136</v>
      </c>
      <c r="J28" s="78">
        <v>43555</v>
      </c>
      <c r="K28" s="75"/>
      <c r="L28" s="47"/>
      <c r="O28" s="70"/>
    </row>
    <row r="29" spans="1:15" ht="45">
      <c r="A29" s="29" t="s">
        <v>13</v>
      </c>
      <c r="B29" s="29" t="s">
        <v>239</v>
      </c>
      <c r="C29" s="28" t="s">
        <v>187</v>
      </c>
      <c r="D29" s="29" t="s">
        <v>397</v>
      </c>
      <c r="E29" s="29" t="s">
        <v>599</v>
      </c>
      <c r="F29" s="19" t="s">
        <v>635</v>
      </c>
      <c r="G29" s="29" t="s">
        <v>646</v>
      </c>
      <c r="H29" s="19" t="s">
        <v>669</v>
      </c>
      <c r="I29" s="158">
        <v>180.02435675309295</v>
      </c>
      <c r="J29" s="78">
        <v>43555</v>
      </c>
      <c r="K29" s="75"/>
      <c r="L29" s="47"/>
      <c r="O29" s="70"/>
    </row>
  </sheetData>
  <dataValidations count="1">
    <dataValidation type="list" allowBlank="1" showInputMessage="1" showErrorMessage="1" sqref="O2:O29">
      <formula1>"Error accepted, Error not accepted"</formula1>
    </dataValidation>
  </dataValidations>
  <pageMargins left="0.7" right="0.7" top="0.75" bottom="0.75" header="0.3" footer="0.3"/>
  <pageSetup paperSize="9" orientation="portrait" horizontalDpi="0" verticalDpi="0"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'NIC industry'!$G$3:$G$13</xm:f>
          </x14:formula1>
          <xm:sqref>L2:L29</xm:sqref>
        </x14:dataValidation>
        <x14:dataValidation type="list" allowBlank="1" showInputMessage="1" showErrorMessage="1">
          <x14:formula1>
            <xm:f>'NIC industry'!$C$3:$C$4</xm:f>
          </x14:formula1>
          <xm:sqref>K2:K29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02"/>
  <sheetViews>
    <sheetView workbookViewId="0">
      <selection activeCell="G14" sqref="G14"/>
    </sheetView>
  </sheetViews>
  <sheetFormatPr defaultColWidth="10.625" defaultRowHeight="15.75"/>
  <cols>
    <col min="1" max="1" width="99" style="23" customWidth="1"/>
    <col min="2" max="2" width="22" customWidth="1"/>
  </cols>
  <sheetData>
    <row r="1" spans="1:7">
      <c r="A1" s="24" t="s">
        <v>870</v>
      </c>
    </row>
    <row r="2" spans="1:7">
      <c r="A2" s="22" t="s">
        <v>674</v>
      </c>
    </row>
    <row r="3" spans="1:7" ht="60">
      <c r="A3" s="22" t="s">
        <v>675</v>
      </c>
      <c r="C3" t="s">
        <v>871</v>
      </c>
      <c r="E3" t="s">
        <v>872</v>
      </c>
      <c r="G3" s="49" t="s">
        <v>899</v>
      </c>
    </row>
    <row r="4" spans="1:7" ht="30">
      <c r="A4" s="22" t="s">
        <v>676</v>
      </c>
      <c r="C4" t="s">
        <v>872</v>
      </c>
      <c r="E4" t="s">
        <v>874</v>
      </c>
      <c r="G4" s="49" t="s">
        <v>900</v>
      </c>
    </row>
    <row r="5" spans="1:7">
      <c r="A5" s="22" t="s">
        <v>677</v>
      </c>
      <c r="E5" t="s">
        <v>875</v>
      </c>
      <c r="G5" s="49" t="s">
        <v>901</v>
      </c>
    </row>
    <row r="6" spans="1:7">
      <c r="A6" s="22" t="s">
        <v>678</v>
      </c>
      <c r="E6" t="s">
        <v>876</v>
      </c>
      <c r="G6" s="49" t="s">
        <v>902</v>
      </c>
    </row>
    <row r="7" spans="1:7">
      <c r="A7" s="22" t="s">
        <v>679</v>
      </c>
      <c r="G7" s="49" t="s">
        <v>903</v>
      </c>
    </row>
    <row r="8" spans="1:7">
      <c r="A8" s="22" t="s">
        <v>680</v>
      </c>
      <c r="G8" s="49" t="s">
        <v>904</v>
      </c>
    </row>
    <row r="9" spans="1:7">
      <c r="A9" s="22" t="s">
        <v>681</v>
      </c>
      <c r="G9" s="49" t="s">
        <v>905</v>
      </c>
    </row>
    <row r="10" spans="1:7" ht="45">
      <c r="A10" s="22" t="s">
        <v>682</v>
      </c>
      <c r="G10" s="49" t="s">
        <v>906</v>
      </c>
    </row>
    <row r="11" spans="1:7">
      <c r="A11" s="22" t="s">
        <v>683</v>
      </c>
      <c r="G11" s="49" t="s">
        <v>907</v>
      </c>
    </row>
    <row r="12" spans="1:7">
      <c r="A12" s="22" t="s">
        <v>684</v>
      </c>
      <c r="G12" s="49" t="s">
        <v>908</v>
      </c>
    </row>
    <row r="13" spans="1:7">
      <c r="A13" s="22" t="s">
        <v>685</v>
      </c>
      <c r="G13" s="49" t="s">
        <v>909</v>
      </c>
    </row>
    <row r="14" spans="1:7">
      <c r="A14" s="22" t="s">
        <v>686</v>
      </c>
    </row>
    <row r="15" spans="1:7">
      <c r="A15" s="22" t="s">
        <v>687</v>
      </c>
    </row>
    <row r="16" spans="1:7" ht="30">
      <c r="A16" s="22" t="s">
        <v>688</v>
      </c>
    </row>
    <row r="17" spans="1:1">
      <c r="A17" s="22" t="s">
        <v>689</v>
      </c>
    </row>
    <row r="18" spans="1:1">
      <c r="A18" s="22" t="s">
        <v>690</v>
      </c>
    </row>
    <row r="19" spans="1:1" ht="30">
      <c r="A19" s="22" t="s">
        <v>691</v>
      </c>
    </row>
    <row r="20" spans="1:1" ht="30">
      <c r="A20" s="22" t="s">
        <v>692</v>
      </c>
    </row>
    <row r="21" spans="1:1" ht="30">
      <c r="A21" s="22" t="s">
        <v>688</v>
      </c>
    </row>
    <row r="22" spans="1:1">
      <c r="A22" s="22" t="s">
        <v>693</v>
      </c>
    </row>
    <row r="23" spans="1:1">
      <c r="A23" s="22" t="s">
        <v>684</v>
      </c>
    </row>
    <row r="24" spans="1:1">
      <c r="A24" s="22" t="s">
        <v>694</v>
      </c>
    </row>
    <row r="25" spans="1:1">
      <c r="A25" s="22" t="s">
        <v>690</v>
      </c>
    </row>
    <row r="26" spans="1:1">
      <c r="A26" s="22" t="s">
        <v>695</v>
      </c>
    </row>
    <row r="27" spans="1:1">
      <c r="A27" s="22" t="s">
        <v>684</v>
      </c>
    </row>
    <row r="28" spans="1:1">
      <c r="A28" s="22" t="s">
        <v>696</v>
      </c>
    </row>
    <row r="29" spans="1:1">
      <c r="A29" s="22" t="s">
        <v>697</v>
      </c>
    </row>
    <row r="30" spans="1:1" ht="30">
      <c r="A30" s="22" t="s">
        <v>698</v>
      </c>
    </row>
    <row r="31" spans="1:1" ht="60">
      <c r="A31" s="22" t="s">
        <v>675</v>
      </c>
    </row>
    <row r="32" spans="1:1">
      <c r="A32" s="22" t="s">
        <v>677</v>
      </c>
    </row>
    <row r="33" spans="1:1">
      <c r="A33" s="22" t="s">
        <v>699</v>
      </c>
    </row>
    <row r="34" spans="1:1">
      <c r="A34" s="22" t="s">
        <v>700</v>
      </c>
    </row>
    <row r="35" spans="1:1">
      <c r="A35" s="22" t="s">
        <v>701</v>
      </c>
    </row>
    <row r="36" spans="1:1" ht="30">
      <c r="A36" s="22" t="s">
        <v>702</v>
      </c>
    </row>
    <row r="37" spans="1:1">
      <c r="A37" s="22" t="s">
        <v>694</v>
      </c>
    </row>
    <row r="38" spans="1:1">
      <c r="A38" s="22" t="s">
        <v>699</v>
      </c>
    </row>
    <row r="39" spans="1:1">
      <c r="A39" s="22" t="s">
        <v>703</v>
      </c>
    </row>
    <row r="40" spans="1:1">
      <c r="A40" s="22" t="s">
        <v>674</v>
      </c>
    </row>
    <row r="41" spans="1:1">
      <c r="A41" s="22" t="s">
        <v>704</v>
      </c>
    </row>
    <row r="42" spans="1:1">
      <c r="A42" s="22" t="s">
        <v>684</v>
      </c>
    </row>
    <row r="43" spans="1:1">
      <c r="A43" s="22" t="s">
        <v>705</v>
      </c>
    </row>
    <row r="44" spans="1:1">
      <c r="A44" s="22" t="s">
        <v>706</v>
      </c>
    </row>
    <row r="45" spans="1:1">
      <c r="A45" s="22" t="s">
        <v>680</v>
      </c>
    </row>
    <row r="46" spans="1:1">
      <c r="A46" s="22" t="s">
        <v>707</v>
      </c>
    </row>
    <row r="47" spans="1:1" ht="30">
      <c r="A47" s="22" t="s">
        <v>708</v>
      </c>
    </row>
    <row r="48" spans="1:1">
      <c r="A48" s="22" t="s">
        <v>680</v>
      </c>
    </row>
    <row r="49" spans="1:1">
      <c r="A49" s="22" t="s">
        <v>709</v>
      </c>
    </row>
    <row r="50" spans="1:1" ht="30">
      <c r="A50" s="22" t="s">
        <v>710</v>
      </c>
    </row>
    <row r="51" spans="1:1">
      <c r="A51" s="22" t="s">
        <v>711</v>
      </c>
    </row>
    <row r="52" spans="1:1">
      <c r="A52" s="22" t="s">
        <v>712</v>
      </c>
    </row>
    <row r="53" spans="1:1">
      <c r="A53" s="22" t="s">
        <v>690</v>
      </c>
    </row>
    <row r="54" spans="1:1">
      <c r="A54" s="22" t="s">
        <v>690</v>
      </c>
    </row>
    <row r="55" spans="1:1">
      <c r="A55" s="22" t="s">
        <v>700</v>
      </c>
    </row>
    <row r="56" spans="1:1">
      <c r="A56" s="22" t="s">
        <v>707</v>
      </c>
    </row>
    <row r="57" spans="1:1">
      <c r="A57" s="22" t="s">
        <v>713</v>
      </c>
    </row>
    <row r="58" spans="1:1">
      <c r="A58" s="22" t="s">
        <v>680</v>
      </c>
    </row>
    <row r="59" spans="1:1">
      <c r="A59" s="22" t="s">
        <v>680</v>
      </c>
    </row>
    <row r="60" spans="1:1">
      <c r="A60" s="22" t="s">
        <v>680</v>
      </c>
    </row>
    <row r="61" spans="1:1">
      <c r="A61" s="22" t="s">
        <v>680</v>
      </c>
    </row>
    <row r="62" spans="1:1">
      <c r="A62" s="22" t="s">
        <v>714</v>
      </c>
    </row>
    <row r="63" spans="1:1">
      <c r="A63" s="22" t="s">
        <v>715</v>
      </c>
    </row>
    <row r="64" spans="1:1">
      <c r="A64" s="22" t="s">
        <v>694</v>
      </c>
    </row>
    <row r="65" spans="1:1">
      <c r="A65" s="22" t="s">
        <v>716</v>
      </c>
    </row>
    <row r="66" spans="1:1">
      <c r="A66" s="22" t="s">
        <v>717</v>
      </c>
    </row>
    <row r="67" spans="1:1">
      <c r="A67" s="22" t="s">
        <v>718</v>
      </c>
    </row>
    <row r="68" spans="1:1">
      <c r="A68" s="22" t="s">
        <v>719</v>
      </c>
    </row>
    <row r="69" spans="1:1" ht="45">
      <c r="A69" s="22" t="s">
        <v>720</v>
      </c>
    </row>
    <row r="70" spans="1:1">
      <c r="A70" s="22" t="s">
        <v>721</v>
      </c>
    </row>
    <row r="71" spans="1:1">
      <c r="A71" s="22" t="s">
        <v>722</v>
      </c>
    </row>
    <row r="72" spans="1:1">
      <c r="A72" s="22" t="s">
        <v>695</v>
      </c>
    </row>
    <row r="73" spans="1:1">
      <c r="A73" s="22" t="s">
        <v>677</v>
      </c>
    </row>
    <row r="74" spans="1:1">
      <c r="A74" s="22" t="s">
        <v>723</v>
      </c>
    </row>
    <row r="75" spans="1:1">
      <c r="A75" s="22" t="s">
        <v>681</v>
      </c>
    </row>
    <row r="76" spans="1:1">
      <c r="A76" s="22" t="s">
        <v>724</v>
      </c>
    </row>
    <row r="77" spans="1:1" ht="30">
      <c r="A77" s="22" t="s">
        <v>725</v>
      </c>
    </row>
    <row r="78" spans="1:1">
      <c r="A78" s="22" t="s">
        <v>707</v>
      </c>
    </row>
    <row r="79" spans="1:1">
      <c r="A79" s="22" t="s">
        <v>726</v>
      </c>
    </row>
    <row r="80" spans="1:1">
      <c r="A80" s="22" t="s">
        <v>727</v>
      </c>
    </row>
    <row r="81" spans="1:1">
      <c r="A81" s="22" t="s">
        <v>728</v>
      </c>
    </row>
    <row r="82" spans="1:1">
      <c r="A82" s="22" t="s">
        <v>729</v>
      </c>
    </row>
    <row r="83" spans="1:1">
      <c r="A83" s="22" t="s">
        <v>730</v>
      </c>
    </row>
    <row r="84" spans="1:1">
      <c r="A84" s="22" t="s">
        <v>731</v>
      </c>
    </row>
    <row r="85" spans="1:1">
      <c r="A85" s="22" t="s">
        <v>732</v>
      </c>
    </row>
    <row r="86" spans="1:1">
      <c r="A86" s="22" t="s">
        <v>730</v>
      </c>
    </row>
    <row r="87" spans="1:1">
      <c r="A87" s="22" t="s">
        <v>680</v>
      </c>
    </row>
    <row r="88" spans="1:1">
      <c r="A88" s="22" t="s">
        <v>684</v>
      </c>
    </row>
    <row r="89" spans="1:1">
      <c r="A89" s="22" t="s">
        <v>683</v>
      </c>
    </row>
    <row r="90" spans="1:1">
      <c r="A90" s="22" t="s">
        <v>680</v>
      </c>
    </row>
    <row r="91" spans="1:1">
      <c r="A91" s="22" t="s">
        <v>703</v>
      </c>
    </row>
    <row r="92" spans="1:1">
      <c r="A92" s="22" t="s">
        <v>733</v>
      </c>
    </row>
    <row r="93" spans="1:1">
      <c r="A93" s="22" t="s">
        <v>734</v>
      </c>
    </row>
    <row r="94" spans="1:1" ht="30">
      <c r="A94" s="22" t="s">
        <v>735</v>
      </c>
    </row>
    <row r="95" spans="1:1">
      <c r="A95" s="22" t="s">
        <v>700</v>
      </c>
    </row>
    <row r="96" spans="1:1">
      <c r="A96" s="22" t="s">
        <v>680</v>
      </c>
    </row>
    <row r="97" spans="1:1">
      <c r="A97" s="22" t="s">
        <v>680</v>
      </c>
    </row>
    <row r="98" spans="1:1">
      <c r="A98" s="22" t="s">
        <v>736</v>
      </c>
    </row>
    <row r="99" spans="1:1">
      <c r="A99" s="22" t="s">
        <v>737</v>
      </c>
    </row>
    <row r="100" spans="1:1" ht="30">
      <c r="A100" s="22" t="s">
        <v>738</v>
      </c>
    </row>
    <row r="101" spans="1:1">
      <c r="A101" s="22" t="s">
        <v>739</v>
      </c>
    </row>
    <row r="102" spans="1:1">
      <c r="A102" s="22" t="s">
        <v>740</v>
      </c>
    </row>
    <row r="103" spans="1:1" ht="45">
      <c r="A103" s="22" t="s">
        <v>720</v>
      </c>
    </row>
    <row r="104" spans="1:1">
      <c r="A104" s="22" t="s">
        <v>690</v>
      </c>
    </row>
    <row r="105" spans="1:1">
      <c r="A105" s="22" t="s">
        <v>712</v>
      </c>
    </row>
    <row r="106" spans="1:1">
      <c r="A106" s="22" t="s">
        <v>684</v>
      </c>
    </row>
    <row r="107" spans="1:1">
      <c r="A107" s="22" t="s">
        <v>680</v>
      </c>
    </row>
    <row r="108" spans="1:1">
      <c r="A108" s="22" t="s">
        <v>690</v>
      </c>
    </row>
    <row r="109" spans="1:1">
      <c r="A109" s="22" t="s">
        <v>741</v>
      </c>
    </row>
    <row r="110" spans="1:1">
      <c r="A110" s="22" t="s">
        <v>723</v>
      </c>
    </row>
    <row r="111" spans="1:1" ht="30">
      <c r="A111" s="22" t="s">
        <v>742</v>
      </c>
    </row>
    <row r="112" spans="1:1">
      <c r="A112" s="22" t="s">
        <v>743</v>
      </c>
    </row>
    <row r="113" spans="1:1">
      <c r="A113" s="22" t="s">
        <v>744</v>
      </c>
    </row>
    <row r="114" spans="1:1">
      <c r="A114" s="22" t="s">
        <v>680</v>
      </c>
    </row>
    <row r="115" spans="1:1">
      <c r="A115" s="22" t="s">
        <v>745</v>
      </c>
    </row>
    <row r="116" spans="1:1">
      <c r="A116" s="22" t="s">
        <v>727</v>
      </c>
    </row>
    <row r="117" spans="1:1">
      <c r="A117" s="22" t="s">
        <v>723</v>
      </c>
    </row>
    <row r="118" spans="1:1">
      <c r="A118" s="22" t="s">
        <v>746</v>
      </c>
    </row>
    <row r="119" spans="1:1">
      <c r="A119" s="22" t="s">
        <v>680</v>
      </c>
    </row>
    <row r="120" spans="1:1">
      <c r="A120" s="22" t="s">
        <v>707</v>
      </c>
    </row>
    <row r="121" spans="1:1">
      <c r="A121" s="22" t="s">
        <v>728</v>
      </c>
    </row>
    <row r="122" spans="1:1" ht="30">
      <c r="A122" s="22" t="s">
        <v>710</v>
      </c>
    </row>
    <row r="123" spans="1:1">
      <c r="A123" s="22" t="s">
        <v>680</v>
      </c>
    </row>
    <row r="124" spans="1:1">
      <c r="A124" s="22" t="s">
        <v>704</v>
      </c>
    </row>
    <row r="125" spans="1:1">
      <c r="A125" s="22" t="s">
        <v>747</v>
      </c>
    </row>
    <row r="126" spans="1:1">
      <c r="A126" s="22" t="s">
        <v>690</v>
      </c>
    </row>
    <row r="127" spans="1:1">
      <c r="A127" s="22" t="s">
        <v>715</v>
      </c>
    </row>
    <row r="128" spans="1:1">
      <c r="A128" s="22" t="s">
        <v>748</v>
      </c>
    </row>
    <row r="129" spans="1:1">
      <c r="A129" s="22" t="s">
        <v>749</v>
      </c>
    </row>
    <row r="130" spans="1:1">
      <c r="A130" s="22" t="s">
        <v>704</v>
      </c>
    </row>
    <row r="131" spans="1:1">
      <c r="A131" s="22" t="s">
        <v>681</v>
      </c>
    </row>
    <row r="132" spans="1:1">
      <c r="A132" s="22" t="s">
        <v>750</v>
      </c>
    </row>
    <row r="133" spans="1:1">
      <c r="A133" s="22" t="s">
        <v>699</v>
      </c>
    </row>
    <row r="134" spans="1:1">
      <c r="A134" s="22" t="s">
        <v>684</v>
      </c>
    </row>
    <row r="135" spans="1:1">
      <c r="A135" s="22" t="s">
        <v>713</v>
      </c>
    </row>
    <row r="136" spans="1:1">
      <c r="A136" s="22" t="s">
        <v>739</v>
      </c>
    </row>
    <row r="137" spans="1:1">
      <c r="A137" s="22" t="s">
        <v>751</v>
      </c>
    </row>
    <row r="138" spans="1:1">
      <c r="A138" s="22" t="s">
        <v>752</v>
      </c>
    </row>
    <row r="139" spans="1:1">
      <c r="A139" s="22" t="s">
        <v>753</v>
      </c>
    </row>
    <row r="140" spans="1:1">
      <c r="A140" s="22" t="s">
        <v>709</v>
      </c>
    </row>
    <row r="141" spans="1:1">
      <c r="A141" s="22" t="s">
        <v>754</v>
      </c>
    </row>
    <row r="142" spans="1:1" ht="45">
      <c r="A142" s="22" t="s">
        <v>755</v>
      </c>
    </row>
    <row r="143" spans="1:1">
      <c r="A143" s="22" t="s">
        <v>756</v>
      </c>
    </row>
    <row r="144" spans="1:1">
      <c r="A144" s="22" t="s">
        <v>707</v>
      </c>
    </row>
    <row r="145" spans="1:1">
      <c r="A145" s="22" t="s">
        <v>733</v>
      </c>
    </row>
    <row r="146" spans="1:1">
      <c r="A146" s="22" t="s">
        <v>695</v>
      </c>
    </row>
    <row r="147" spans="1:1">
      <c r="A147" s="22" t="s">
        <v>757</v>
      </c>
    </row>
    <row r="148" spans="1:1" ht="30">
      <c r="A148" s="22" t="s">
        <v>698</v>
      </c>
    </row>
    <row r="149" spans="1:1">
      <c r="A149" s="22" t="s">
        <v>684</v>
      </c>
    </row>
    <row r="150" spans="1:1">
      <c r="A150" s="22" t="s">
        <v>680</v>
      </c>
    </row>
    <row r="151" spans="1:1">
      <c r="A151" s="22" t="s">
        <v>704</v>
      </c>
    </row>
    <row r="152" spans="1:1">
      <c r="A152" s="22" t="s">
        <v>758</v>
      </c>
    </row>
    <row r="153" spans="1:1">
      <c r="A153" s="22" t="s">
        <v>674</v>
      </c>
    </row>
    <row r="154" spans="1:1">
      <c r="A154" s="22" t="s">
        <v>759</v>
      </c>
    </row>
    <row r="155" spans="1:1">
      <c r="A155" s="22" t="s">
        <v>680</v>
      </c>
    </row>
    <row r="156" spans="1:1">
      <c r="A156" s="22" t="s">
        <v>732</v>
      </c>
    </row>
    <row r="157" spans="1:1">
      <c r="A157" s="22" t="s">
        <v>706</v>
      </c>
    </row>
    <row r="158" spans="1:1" ht="30">
      <c r="A158" s="22" t="s">
        <v>688</v>
      </c>
    </row>
    <row r="159" spans="1:1">
      <c r="A159" s="22" t="s">
        <v>760</v>
      </c>
    </row>
    <row r="160" spans="1:1">
      <c r="A160" s="22" t="s">
        <v>696</v>
      </c>
    </row>
    <row r="161" spans="1:1">
      <c r="A161" s="22" t="s">
        <v>761</v>
      </c>
    </row>
    <row r="162" spans="1:1">
      <c r="A162" s="22" t="s">
        <v>748</v>
      </c>
    </row>
    <row r="163" spans="1:1">
      <c r="A163" s="22" t="s">
        <v>762</v>
      </c>
    </row>
    <row r="164" spans="1:1">
      <c r="A164" s="22" t="s">
        <v>741</v>
      </c>
    </row>
    <row r="165" spans="1:1">
      <c r="A165" s="22" t="s">
        <v>763</v>
      </c>
    </row>
    <row r="166" spans="1:1">
      <c r="A166" s="22" t="s">
        <v>764</v>
      </c>
    </row>
    <row r="167" spans="1:1">
      <c r="A167" s="22" t="s">
        <v>765</v>
      </c>
    </row>
    <row r="168" spans="1:1">
      <c r="A168" s="22" t="s">
        <v>684</v>
      </c>
    </row>
    <row r="169" spans="1:1">
      <c r="A169" s="22" t="s">
        <v>684</v>
      </c>
    </row>
    <row r="170" spans="1:1">
      <c r="A170" s="22" t="s">
        <v>766</v>
      </c>
    </row>
    <row r="171" spans="1:1">
      <c r="A171" s="22" t="s">
        <v>705</v>
      </c>
    </row>
    <row r="172" spans="1:1">
      <c r="A172" s="22" t="s">
        <v>707</v>
      </c>
    </row>
    <row r="173" spans="1:1">
      <c r="A173" s="22" t="s">
        <v>696</v>
      </c>
    </row>
    <row r="174" spans="1:1">
      <c r="A174" s="22" t="s">
        <v>728</v>
      </c>
    </row>
    <row r="175" spans="1:1">
      <c r="A175" s="22" t="s">
        <v>684</v>
      </c>
    </row>
    <row r="176" spans="1:1">
      <c r="A176" s="22" t="s">
        <v>767</v>
      </c>
    </row>
    <row r="177" spans="1:1">
      <c r="A177" s="22" t="s">
        <v>726</v>
      </c>
    </row>
    <row r="178" spans="1:1">
      <c r="A178" s="22" t="s">
        <v>768</v>
      </c>
    </row>
    <row r="179" spans="1:1">
      <c r="A179" s="22" t="s">
        <v>727</v>
      </c>
    </row>
    <row r="180" spans="1:1" ht="30">
      <c r="A180" s="22" t="s">
        <v>769</v>
      </c>
    </row>
    <row r="181" spans="1:1">
      <c r="A181" s="22" t="s">
        <v>696</v>
      </c>
    </row>
    <row r="182" spans="1:1">
      <c r="A182" s="22" t="s">
        <v>770</v>
      </c>
    </row>
    <row r="183" spans="1:1">
      <c r="A183" s="22" t="s">
        <v>704</v>
      </c>
    </row>
    <row r="184" spans="1:1" ht="30">
      <c r="A184" s="22" t="s">
        <v>688</v>
      </c>
    </row>
    <row r="185" spans="1:1">
      <c r="A185" s="22" t="s">
        <v>771</v>
      </c>
    </row>
    <row r="186" spans="1:1">
      <c r="A186" s="22" t="s">
        <v>704</v>
      </c>
    </row>
    <row r="187" spans="1:1">
      <c r="A187" s="22" t="s">
        <v>687</v>
      </c>
    </row>
    <row r="188" spans="1:1">
      <c r="A188" s="22" t="s">
        <v>744</v>
      </c>
    </row>
    <row r="189" spans="1:1">
      <c r="A189" s="22" t="s">
        <v>772</v>
      </c>
    </row>
    <row r="190" spans="1:1" ht="30">
      <c r="A190" s="22" t="s">
        <v>735</v>
      </c>
    </row>
    <row r="191" spans="1:1">
      <c r="A191" s="22" t="s">
        <v>767</v>
      </c>
    </row>
    <row r="192" spans="1:1">
      <c r="A192" s="22" t="s">
        <v>723</v>
      </c>
    </row>
    <row r="193" spans="1:1">
      <c r="A193" s="22" t="s">
        <v>773</v>
      </c>
    </row>
    <row r="194" spans="1:1">
      <c r="A194" s="22" t="s">
        <v>680</v>
      </c>
    </row>
    <row r="195" spans="1:1">
      <c r="A195" s="22" t="s">
        <v>764</v>
      </c>
    </row>
    <row r="196" spans="1:1">
      <c r="A196" s="22" t="s">
        <v>760</v>
      </c>
    </row>
    <row r="197" spans="1:1">
      <c r="A197" s="22" t="s">
        <v>749</v>
      </c>
    </row>
    <row r="198" spans="1:1">
      <c r="A198" s="22" t="s">
        <v>774</v>
      </c>
    </row>
    <row r="199" spans="1:1">
      <c r="A199" s="22" t="s">
        <v>775</v>
      </c>
    </row>
    <row r="200" spans="1:1">
      <c r="A200" s="22" t="s">
        <v>677</v>
      </c>
    </row>
    <row r="201" spans="1:1">
      <c r="A201" s="22" t="s">
        <v>774</v>
      </c>
    </row>
    <row r="202" spans="1:1">
      <c r="A202" s="22" t="s">
        <v>709</v>
      </c>
    </row>
    <row r="203" spans="1:1" ht="75">
      <c r="A203" s="22" t="s">
        <v>776</v>
      </c>
    </row>
    <row r="204" spans="1:1">
      <c r="A204" s="22" t="s">
        <v>777</v>
      </c>
    </row>
    <row r="205" spans="1:1">
      <c r="A205" s="22" t="s">
        <v>707</v>
      </c>
    </row>
    <row r="206" spans="1:1">
      <c r="A206" s="22" t="s">
        <v>778</v>
      </c>
    </row>
    <row r="207" spans="1:1" ht="45">
      <c r="A207" s="22" t="s">
        <v>720</v>
      </c>
    </row>
    <row r="208" spans="1:1">
      <c r="A208" s="22" t="s">
        <v>779</v>
      </c>
    </row>
    <row r="209" spans="1:1">
      <c r="A209" s="22" t="s">
        <v>780</v>
      </c>
    </row>
    <row r="210" spans="1:1">
      <c r="A210" s="22" t="s">
        <v>781</v>
      </c>
    </row>
    <row r="211" spans="1:1">
      <c r="A211" s="22" t="s">
        <v>782</v>
      </c>
    </row>
    <row r="212" spans="1:1">
      <c r="A212" s="22" t="s">
        <v>683</v>
      </c>
    </row>
    <row r="213" spans="1:1">
      <c r="A213" s="22" t="s">
        <v>783</v>
      </c>
    </row>
    <row r="214" spans="1:1">
      <c r="A214" s="22" t="s">
        <v>680</v>
      </c>
    </row>
    <row r="215" spans="1:1">
      <c r="A215" s="22" t="s">
        <v>784</v>
      </c>
    </row>
    <row r="216" spans="1:1">
      <c r="A216" s="22" t="s">
        <v>764</v>
      </c>
    </row>
    <row r="217" spans="1:1">
      <c r="A217" s="22" t="s">
        <v>785</v>
      </c>
    </row>
    <row r="218" spans="1:1">
      <c r="A218" s="22" t="s">
        <v>730</v>
      </c>
    </row>
    <row r="219" spans="1:1">
      <c r="A219" s="22" t="s">
        <v>680</v>
      </c>
    </row>
    <row r="220" spans="1:1">
      <c r="A220" s="22" t="s">
        <v>680</v>
      </c>
    </row>
    <row r="221" spans="1:1">
      <c r="A221" s="22" t="s">
        <v>690</v>
      </c>
    </row>
    <row r="222" spans="1:1" ht="30">
      <c r="A222" s="22" t="s">
        <v>725</v>
      </c>
    </row>
    <row r="223" spans="1:1">
      <c r="A223" s="22" t="s">
        <v>680</v>
      </c>
    </row>
    <row r="224" spans="1:1">
      <c r="A224" s="22" t="s">
        <v>707</v>
      </c>
    </row>
    <row r="225" spans="1:1">
      <c r="A225" s="22" t="s">
        <v>684</v>
      </c>
    </row>
    <row r="226" spans="1:1" ht="30">
      <c r="A226" s="22" t="s">
        <v>702</v>
      </c>
    </row>
    <row r="227" spans="1:1">
      <c r="A227" s="22" t="s">
        <v>760</v>
      </c>
    </row>
    <row r="228" spans="1:1">
      <c r="A228" s="22" t="s">
        <v>766</v>
      </c>
    </row>
    <row r="229" spans="1:1">
      <c r="A229" s="22" t="s">
        <v>730</v>
      </c>
    </row>
    <row r="230" spans="1:1">
      <c r="A230" s="22" t="s">
        <v>677</v>
      </c>
    </row>
    <row r="231" spans="1:1">
      <c r="A231" s="22" t="s">
        <v>683</v>
      </c>
    </row>
    <row r="232" spans="1:1">
      <c r="A232" s="22" t="s">
        <v>680</v>
      </c>
    </row>
    <row r="233" spans="1:1">
      <c r="A233" s="22" t="s">
        <v>786</v>
      </c>
    </row>
    <row r="234" spans="1:1">
      <c r="A234" s="22" t="s">
        <v>680</v>
      </c>
    </row>
    <row r="235" spans="1:1">
      <c r="A235" s="22" t="s">
        <v>680</v>
      </c>
    </row>
    <row r="236" spans="1:1">
      <c r="A236" s="22" t="s">
        <v>739</v>
      </c>
    </row>
    <row r="237" spans="1:1" ht="45">
      <c r="A237" s="22" t="s">
        <v>720</v>
      </c>
    </row>
    <row r="238" spans="1:1">
      <c r="A238" s="22" t="s">
        <v>680</v>
      </c>
    </row>
    <row r="239" spans="1:1">
      <c r="A239" s="22" t="s">
        <v>732</v>
      </c>
    </row>
    <row r="240" spans="1:1">
      <c r="A240" s="22" t="s">
        <v>684</v>
      </c>
    </row>
    <row r="241" spans="1:1" ht="30">
      <c r="A241" s="22" t="s">
        <v>688</v>
      </c>
    </row>
    <row r="242" spans="1:1">
      <c r="A242" s="22" t="s">
        <v>787</v>
      </c>
    </row>
    <row r="243" spans="1:1">
      <c r="A243" s="22" t="s">
        <v>680</v>
      </c>
    </row>
    <row r="244" spans="1:1">
      <c r="A244" s="22" t="s">
        <v>788</v>
      </c>
    </row>
    <row r="245" spans="1:1">
      <c r="A245" s="22" t="s">
        <v>723</v>
      </c>
    </row>
    <row r="246" spans="1:1">
      <c r="A246" s="22" t="s">
        <v>754</v>
      </c>
    </row>
    <row r="247" spans="1:1">
      <c r="A247" s="22" t="s">
        <v>789</v>
      </c>
    </row>
    <row r="248" spans="1:1">
      <c r="A248" s="22" t="s">
        <v>790</v>
      </c>
    </row>
    <row r="249" spans="1:1">
      <c r="A249" s="22" t="s">
        <v>684</v>
      </c>
    </row>
    <row r="250" spans="1:1">
      <c r="A250" s="22" t="s">
        <v>684</v>
      </c>
    </row>
    <row r="251" spans="1:1">
      <c r="A251" s="22" t="s">
        <v>791</v>
      </c>
    </row>
    <row r="252" spans="1:1">
      <c r="A252" s="22" t="s">
        <v>677</v>
      </c>
    </row>
    <row r="253" spans="1:1">
      <c r="A253" s="22" t="s">
        <v>737</v>
      </c>
    </row>
    <row r="254" spans="1:1">
      <c r="A254" s="22" t="s">
        <v>700</v>
      </c>
    </row>
    <row r="255" spans="1:1">
      <c r="A255" s="22" t="s">
        <v>730</v>
      </c>
    </row>
    <row r="256" spans="1:1">
      <c r="A256" s="22" t="s">
        <v>792</v>
      </c>
    </row>
    <row r="257" spans="1:1">
      <c r="A257" s="22" t="s">
        <v>793</v>
      </c>
    </row>
    <row r="258" spans="1:1" ht="45">
      <c r="A258" s="22" t="s">
        <v>794</v>
      </c>
    </row>
    <row r="259" spans="1:1">
      <c r="A259" s="22" t="s">
        <v>746</v>
      </c>
    </row>
    <row r="260" spans="1:1">
      <c r="A260" s="22" t="s">
        <v>751</v>
      </c>
    </row>
    <row r="261" spans="1:1">
      <c r="A261" s="22" t="s">
        <v>680</v>
      </c>
    </row>
    <row r="262" spans="1:1" ht="45">
      <c r="A262" s="22" t="s">
        <v>794</v>
      </c>
    </row>
    <row r="263" spans="1:1">
      <c r="A263" s="22" t="s">
        <v>679</v>
      </c>
    </row>
    <row r="264" spans="1:1">
      <c r="A264" s="22" t="s">
        <v>795</v>
      </c>
    </row>
    <row r="265" spans="1:1">
      <c r="A265" s="22" t="s">
        <v>793</v>
      </c>
    </row>
    <row r="266" spans="1:1">
      <c r="A266" s="22" t="s">
        <v>796</v>
      </c>
    </row>
    <row r="267" spans="1:1">
      <c r="A267" s="22" t="s">
        <v>797</v>
      </c>
    </row>
    <row r="268" spans="1:1">
      <c r="A268" s="22" t="s">
        <v>798</v>
      </c>
    </row>
    <row r="269" spans="1:1">
      <c r="A269" s="22" t="s">
        <v>730</v>
      </c>
    </row>
    <row r="270" spans="1:1">
      <c r="A270" s="22" t="s">
        <v>779</v>
      </c>
    </row>
    <row r="271" spans="1:1">
      <c r="A271" s="22" t="s">
        <v>758</v>
      </c>
    </row>
    <row r="272" spans="1:1" ht="30">
      <c r="A272" s="22" t="s">
        <v>702</v>
      </c>
    </row>
    <row r="273" spans="1:1">
      <c r="A273" s="22" t="s">
        <v>799</v>
      </c>
    </row>
    <row r="274" spans="1:1">
      <c r="A274" s="22" t="s">
        <v>754</v>
      </c>
    </row>
    <row r="275" spans="1:1">
      <c r="A275" s="22" t="s">
        <v>800</v>
      </c>
    </row>
    <row r="276" spans="1:1">
      <c r="A276" s="22" t="s">
        <v>748</v>
      </c>
    </row>
    <row r="277" spans="1:1">
      <c r="A277" s="22" t="s">
        <v>694</v>
      </c>
    </row>
    <row r="278" spans="1:1">
      <c r="A278" s="22" t="s">
        <v>680</v>
      </c>
    </row>
    <row r="279" spans="1:1">
      <c r="A279" s="22" t="s">
        <v>680</v>
      </c>
    </row>
    <row r="280" spans="1:1">
      <c r="A280" s="22" t="s">
        <v>801</v>
      </c>
    </row>
    <row r="281" spans="1:1">
      <c r="A281" s="22" t="s">
        <v>748</v>
      </c>
    </row>
    <row r="282" spans="1:1">
      <c r="A282" s="22" t="s">
        <v>728</v>
      </c>
    </row>
    <row r="283" spans="1:1">
      <c r="A283" s="22" t="s">
        <v>680</v>
      </c>
    </row>
    <row r="284" spans="1:1">
      <c r="A284" s="22" t="s">
        <v>690</v>
      </c>
    </row>
    <row r="285" spans="1:1">
      <c r="A285" s="22" t="s">
        <v>802</v>
      </c>
    </row>
    <row r="286" spans="1:1">
      <c r="A286" s="22" t="s">
        <v>683</v>
      </c>
    </row>
    <row r="287" spans="1:1">
      <c r="A287" s="22" t="s">
        <v>803</v>
      </c>
    </row>
    <row r="288" spans="1:1" ht="30">
      <c r="A288" s="22" t="s">
        <v>804</v>
      </c>
    </row>
    <row r="289" spans="1:1">
      <c r="A289" s="22" t="s">
        <v>723</v>
      </c>
    </row>
    <row r="290" spans="1:1">
      <c r="A290" s="22" t="s">
        <v>760</v>
      </c>
    </row>
    <row r="291" spans="1:1">
      <c r="A291" s="22" t="s">
        <v>681</v>
      </c>
    </row>
    <row r="292" spans="1:1">
      <c r="A292" s="22" t="s">
        <v>739</v>
      </c>
    </row>
    <row r="293" spans="1:1">
      <c r="A293" s="22" t="s">
        <v>805</v>
      </c>
    </row>
    <row r="294" spans="1:1">
      <c r="A294" s="22" t="s">
        <v>684</v>
      </c>
    </row>
    <row r="295" spans="1:1">
      <c r="A295" s="22" t="s">
        <v>806</v>
      </c>
    </row>
    <row r="296" spans="1:1">
      <c r="A296" s="22" t="s">
        <v>733</v>
      </c>
    </row>
    <row r="297" spans="1:1">
      <c r="A297" s="22" t="s">
        <v>807</v>
      </c>
    </row>
    <row r="298" spans="1:1">
      <c r="A298" s="22" t="s">
        <v>808</v>
      </c>
    </row>
    <row r="299" spans="1:1">
      <c r="A299" s="22" t="s">
        <v>700</v>
      </c>
    </row>
    <row r="300" spans="1:1" ht="30">
      <c r="A300" s="22" t="s">
        <v>688</v>
      </c>
    </row>
    <row r="301" spans="1:1">
      <c r="A301" s="22" t="s">
        <v>690</v>
      </c>
    </row>
    <row r="302" spans="1:1">
      <c r="A302" s="22" t="s">
        <v>679</v>
      </c>
    </row>
    <row r="303" spans="1:1">
      <c r="A303" s="22" t="s">
        <v>712</v>
      </c>
    </row>
    <row r="304" spans="1:1">
      <c r="A304" s="22" t="s">
        <v>809</v>
      </c>
    </row>
    <row r="305" spans="1:1">
      <c r="A305" s="22" t="s">
        <v>756</v>
      </c>
    </row>
    <row r="306" spans="1:1">
      <c r="A306" s="22" t="s">
        <v>739</v>
      </c>
    </row>
    <row r="307" spans="1:1">
      <c r="A307" s="22" t="s">
        <v>810</v>
      </c>
    </row>
    <row r="308" spans="1:1">
      <c r="A308" s="22" t="s">
        <v>712</v>
      </c>
    </row>
    <row r="309" spans="1:1" ht="45">
      <c r="A309" s="22" t="s">
        <v>720</v>
      </c>
    </row>
    <row r="310" spans="1:1">
      <c r="A310" s="22" t="s">
        <v>811</v>
      </c>
    </row>
    <row r="311" spans="1:1">
      <c r="A311" s="22" t="s">
        <v>812</v>
      </c>
    </row>
    <row r="312" spans="1:1">
      <c r="A312" s="22" t="s">
        <v>690</v>
      </c>
    </row>
    <row r="313" spans="1:1">
      <c r="A313" s="22" t="s">
        <v>813</v>
      </c>
    </row>
    <row r="314" spans="1:1">
      <c r="A314" s="22" t="s">
        <v>723</v>
      </c>
    </row>
    <row r="315" spans="1:1">
      <c r="A315" s="22" t="s">
        <v>718</v>
      </c>
    </row>
    <row r="316" spans="1:1">
      <c r="A316" s="22" t="s">
        <v>718</v>
      </c>
    </row>
    <row r="317" spans="1:1">
      <c r="A317" s="22" t="s">
        <v>814</v>
      </c>
    </row>
    <row r="318" spans="1:1" ht="30">
      <c r="A318" s="22" t="s">
        <v>815</v>
      </c>
    </row>
    <row r="319" spans="1:1">
      <c r="A319" s="22" t="s">
        <v>785</v>
      </c>
    </row>
    <row r="320" spans="1:1">
      <c r="A320" s="22" t="s">
        <v>723</v>
      </c>
    </row>
    <row r="321" spans="1:1">
      <c r="A321" s="22" t="s">
        <v>680</v>
      </c>
    </row>
    <row r="322" spans="1:1">
      <c r="A322" s="22" t="s">
        <v>712</v>
      </c>
    </row>
    <row r="323" spans="1:1">
      <c r="A323" s="22" t="s">
        <v>681</v>
      </c>
    </row>
    <row r="324" spans="1:1">
      <c r="A324" s="22" t="s">
        <v>728</v>
      </c>
    </row>
    <row r="325" spans="1:1">
      <c r="A325" s="22" t="s">
        <v>748</v>
      </c>
    </row>
    <row r="326" spans="1:1">
      <c r="A326" s="22" t="s">
        <v>816</v>
      </c>
    </row>
    <row r="327" spans="1:1">
      <c r="A327" s="22" t="s">
        <v>817</v>
      </c>
    </row>
    <row r="328" spans="1:1">
      <c r="A328" s="22" t="s">
        <v>818</v>
      </c>
    </row>
    <row r="329" spans="1:1">
      <c r="A329" s="22" t="s">
        <v>819</v>
      </c>
    </row>
    <row r="330" spans="1:1" ht="45">
      <c r="A330" s="22" t="s">
        <v>682</v>
      </c>
    </row>
    <row r="331" spans="1:1">
      <c r="A331" s="22" t="s">
        <v>818</v>
      </c>
    </row>
    <row r="332" spans="1:1">
      <c r="A332" s="22" t="s">
        <v>699</v>
      </c>
    </row>
    <row r="333" spans="1:1">
      <c r="A333" s="22" t="s">
        <v>777</v>
      </c>
    </row>
    <row r="334" spans="1:1">
      <c r="A334" s="22" t="s">
        <v>820</v>
      </c>
    </row>
    <row r="335" spans="1:1">
      <c r="A335" s="22" t="s">
        <v>696</v>
      </c>
    </row>
    <row r="336" spans="1:1" ht="30">
      <c r="A336" s="22" t="s">
        <v>821</v>
      </c>
    </row>
    <row r="337" spans="1:1">
      <c r="A337" s="22" t="s">
        <v>822</v>
      </c>
    </row>
    <row r="338" spans="1:1">
      <c r="A338" s="22" t="s">
        <v>693</v>
      </c>
    </row>
    <row r="339" spans="1:1">
      <c r="A339" s="22" t="s">
        <v>674</v>
      </c>
    </row>
    <row r="340" spans="1:1">
      <c r="A340" s="22" t="s">
        <v>773</v>
      </c>
    </row>
    <row r="341" spans="1:1">
      <c r="A341" s="22" t="s">
        <v>728</v>
      </c>
    </row>
    <row r="342" spans="1:1">
      <c r="A342" s="22" t="s">
        <v>823</v>
      </c>
    </row>
    <row r="343" spans="1:1">
      <c r="A343" s="22" t="s">
        <v>823</v>
      </c>
    </row>
    <row r="344" spans="1:1">
      <c r="A344" s="22" t="s">
        <v>728</v>
      </c>
    </row>
    <row r="345" spans="1:1">
      <c r="A345" s="22" t="s">
        <v>723</v>
      </c>
    </row>
    <row r="346" spans="1:1">
      <c r="A346" s="22" t="s">
        <v>791</v>
      </c>
    </row>
    <row r="347" spans="1:1">
      <c r="A347" s="22" t="s">
        <v>824</v>
      </c>
    </row>
    <row r="348" spans="1:1">
      <c r="A348" s="22" t="s">
        <v>825</v>
      </c>
    </row>
    <row r="349" spans="1:1">
      <c r="A349" s="22" t="s">
        <v>715</v>
      </c>
    </row>
    <row r="350" spans="1:1">
      <c r="A350" s="22" t="s">
        <v>683</v>
      </c>
    </row>
    <row r="351" spans="1:1" ht="30">
      <c r="A351" s="22" t="s">
        <v>702</v>
      </c>
    </row>
    <row r="352" spans="1:1">
      <c r="A352" s="22" t="s">
        <v>728</v>
      </c>
    </row>
    <row r="353" spans="1:1">
      <c r="A353" s="22" t="s">
        <v>732</v>
      </c>
    </row>
    <row r="354" spans="1:1">
      <c r="A354" s="22" t="s">
        <v>789</v>
      </c>
    </row>
    <row r="355" spans="1:1">
      <c r="A355" s="22" t="s">
        <v>826</v>
      </c>
    </row>
    <row r="356" spans="1:1">
      <c r="A356" s="22" t="s">
        <v>723</v>
      </c>
    </row>
    <row r="357" spans="1:1" ht="30">
      <c r="A357" s="22" t="s">
        <v>688</v>
      </c>
    </row>
    <row r="358" spans="1:1">
      <c r="A358" s="22" t="s">
        <v>707</v>
      </c>
    </row>
    <row r="359" spans="1:1">
      <c r="A359" s="22" t="s">
        <v>696</v>
      </c>
    </row>
    <row r="360" spans="1:1">
      <c r="A360" s="22" t="s">
        <v>728</v>
      </c>
    </row>
    <row r="361" spans="1:1">
      <c r="A361" s="22" t="s">
        <v>704</v>
      </c>
    </row>
    <row r="362" spans="1:1">
      <c r="A362" s="22" t="s">
        <v>707</v>
      </c>
    </row>
    <row r="363" spans="1:1">
      <c r="A363" s="22" t="s">
        <v>827</v>
      </c>
    </row>
    <row r="364" spans="1:1">
      <c r="A364" s="22" t="s">
        <v>758</v>
      </c>
    </row>
    <row r="365" spans="1:1">
      <c r="A365" s="22" t="s">
        <v>828</v>
      </c>
    </row>
    <row r="366" spans="1:1">
      <c r="A366" s="22" t="s">
        <v>712</v>
      </c>
    </row>
    <row r="367" spans="1:1">
      <c r="A367" s="22" t="s">
        <v>829</v>
      </c>
    </row>
    <row r="368" spans="1:1">
      <c r="A368" s="22" t="s">
        <v>830</v>
      </c>
    </row>
    <row r="369" spans="1:1">
      <c r="A369" s="22" t="s">
        <v>728</v>
      </c>
    </row>
    <row r="370" spans="1:1">
      <c r="A370" s="22" t="s">
        <v>677</v>
      </c>
    </row>
    <row r="371" spans="1:1">
      <c r="A371" s="22" t="s">
        <v>684</v>
      </c>
    </row>
    <row r="372" spans="1:1">
      <c r="A372" s="22" t="s">
        <v>779</v>
      </c>
    </row>
    <row r="373" spans="1:1">
      <c r="A373" s="22" t="s">
        <v>680</v>
      </c>
    </row>
    <row r="374" spans="1:1">
      <c r="A374" s="22" t="s">
        <v>831</v>
      </c>
    </row>
    <row r="375" spans="1:1">
      <c r="A375" s="22" t="s">
        <v>680</v>
      </c>
    </row>
    <row r="376" spans="1:1">
      <c r="A376" s="22" t="s">
        <v>712</v>
      </c>
    </row>
    <row r="377" spans="1:1">
      <c r="A377" s="22" t="s">
        <v>732</v>
      </c>
    </row>
    <row r="378" spans="1:1">
      <c r="A378" s="22" t="s">
        <v>832</v>
      </c>
    </row>
    <row r="379" spans="1:1">
      <c r="A379" s="22" t="s">
        <v>833</v>
      </c>
    </row>
    <row r="380" spans="1:1">
      <c r="A380" s="22" t="s">
        <v>732</v>
      </c>
    </row>
    <row r="381" spans="1:1" ht="30">
      <c r="A381" s="22" t="s">
        <v>834</v>
      </c>
    </row>
    <row r="382" spans="1:1">
      <c r="A382" s="22" t="s">
        <v>715</v>
      </c>
    </row>
    <row r="383" spans="1:1">
      <c r="A383" s="22" t="s">
        <v>835</v>
      </c>
    </row>
    <row r="384" spans="1:1">
      <c r="A384" s="22" t="s">
        <v>679</v>
      </c>
    </row>
    <row r="385" spans="1:1">
      <c r="A385" s="22" t="s">
        <v>836</v>
      </c>
    </row>
    <row r="386" spans="1:1">
      <c r="A386" s="22" t="s">
        <v>837</v>
      </c>
    </row>
    <row r="387" spans="1:1">
      <c r="A387" s="22" t="s">
        <v>838</v>
      </c>
    </row>
    <row r="388" spans="1:1" ht="45">
      <c r="A388" s="22" t="s">
        <v>720</v>
      </c>
    </row>
    <row r="389" spans="1:1">
      <c r="A389" s="22" t="s">
        <v>733</v>
      </c>
    </row>
    <row r="390" spans="1:1">
      <c r="A390" s="22" t="s">
        <v>764</v>
      </c>
    </row>
    <row r="391" spans="1:1">
      <c r="A391" s="22" t="s">
        <v>817</v>
      </c>
    </row>
    <row r="392" spans="1:1">
      <c r="A392" s="22" t="s">
        <v>839</v>
      </c>
    </row>
    <row r="393" spans="1:1">
      <c r="A393" s="22" t="s">
        <v>704</v>
      </c>
    </row>
    <row r="394" spans="1:1">
      <c r="A394" s="22" t="s">
        <v>684</v>
      </c>
    </row>
    <row r="395" spans="1:1">
      <c r="A395" s="22" t="s">
        <v>839</v>
      </c>
    </row>
    <row r="396" spans="1:1">
      <c r="A396" s="22" t="s">
        <v>775</v>
      </c>
    </row>
    <row r="397" spans="1:1">
      <c r="A397" s="22" t="s">
        <v>840</v>
      </c>
    </row>
    <row r="398" spans="1:1">
      <c r="A398" s="22" t="s">
        <v>681</v>
      </c>
    </row>
    <row r="399" spans="1:1">
      <c r="A399" s="22" t="s">
        <v>841</v>
      </c>
    </row>
    <row r="400" spans="1:1">
      <c r="A400" s="22" t="s">
        <v>681</v>
      </c>
    </row>
    <row r="401" spans="1:1">
      <c r="A401" s="22" t="s">
        <v>768</v>
      </c>
    </row>
    <row r="402" spans="1:1">
      <c r="A402" s="22" t="s">
        <v>706</v>
      </c>
    </row>
    <row r="403" spans="1:1">
      <c r="A403" s="22" t="s">
        <v>677</v>
      </c>
    </row>
    <row r="404" spans="1:1">
      <c r="A404" s="22" t="s">
        <v>733</v>
      </c>
    </row>
    <row r="405" spans="1:1">
      <c r="A405" s="22" t="s">
        <v>712</v>
      </c>
    </row>
    <row r="406" spans="1:1" ht="60">
      <c r="A406" s="22" t="s">
        <v>675</v>
      </c>
    </row>
    <row r="407" spans="1:1">
      <c r="A407" s="22" t="s">
        <v>728</v>
      </c>
    </row>
    <row r="408" spans="1:1">
      <c r="A408" s="22" t="s">
        <v>842</v>
      </c>
    </row>
    <row r="409" spans="1:1">
      <c r="A409" s="22" t="s">
        <v>684</v>
      </c>
    </row>
    <row r="410" spans="1:1">
      <c r="A410" s="22" t="s">
        <v>723</v>
      </c>
    </row>
    <row r="411" spans="1:1">
      <c r="A411" s="22" t="s">
        <v>680</v>
      </c>
    </row>
    <row r="412" spans="1:1">
      <c r="A412" s="22" t="s">
        <v>790</v>
      </c>
    </row>
    <row r="413" spans="1:1">
      <c r="A413" s="22" t="s">
        <v>677</v>
      </c>
    </row>
    <row r="414" spans="1:1">
      <c r="A414" s="22" t="s">
        <v>680</v>
      </c>
    </row>
    <row r="415" spans="1:1">
      <c r="A415" s="22" t="s">
        <v>793</v>
      </c>
    </row>
    <row r="416" spans="1:1">
      <c r="A416" s="22" t="s">
        <v>843</v>
      </c>
    </row>
    <row r="417" spans="1:1">
      <c r="A417" s="22" t="s">
        <v>844</v>
      </c>
    </row>
    <row r="418" spans="1:1">
      <c r="A418" s="22" t="s">
        <v>684</v>
      </c>
    </row>
    <row r="419" spans="1:1">
      <c r="A419" s="22" t="s">
        <v>845</v>
      </c>
    </row>
    <row r="420" spans="1:1">
      <c r="A420" s="22" t="s">
        <v>721</v>
      </c>
    </row>
    <row r="421" spans="1:1">
      <c r="A421" s="22" t="s">
        <v>846</v>
      </c>
    </row>
    <row r="422" spans="1:1">
      <c r="A422" s="22" t="s">
        <v>684</v>
      </c>
    </row>
    <row r="423" spans="1:1">
      <c r="A423" s="22" t="s">
        <v>847</v>
      </c>
    </row>
    <row r="424" spans="1:1">
      <c r="A424" s="22" t="s">
        <v>712</v>
      </c>
    </row>
    <row r="425" spans="1:1">
      <c r="A425" s="22" t="s">
        <v>756</v>
      </c>
    </row>
    <row r="426" spans="1:1">
      <c r="A426" s="22" t="s">
        <v>690</v>
      </c>
    </row>
    <row r="427" spans="1:1">
      <c r="A427" s="22" t="s">
        <v>718</v>
      </c>
    </row>
    <row r="428" spans="1:1">
      <c r="A428" s="22" t="s">
        <v>848</v>
      </c>
    </row>
    <row r="429" spans="1:1">
      <c r="A429" s="22" t="s">
        <v>849</v>
      </c>
    </row>
    <row r="430" spans="1:1">
      <c r="A430" s="22" t="s">
        <v>695</v>
      </c>
    </row>
    <row r="431" spans="1:1">
      <c r="A431" s="22" t="s">
        <v>727</v>
      </c>
    </row>
    <row r="432" spans="1:1">
      <c r="A432" s="22" t="s">
        <v>850</v>
      </c>
    </row>
    <row r="433" spans="1:1">
      <c r="A433" s="22" t="s">
        <v>727</v>
      </c>
    </row>
    <row r="434" spans="1:1">
      <c r="A434" s="22" t="s">
        <v>711</v>
      </c>
    </row>
    <row r="435" spans="1:1" ht="45">
      <c r="A435" s="22" t="s">
        <v>851</v>
      </c>
    </row>
    <row r="436" spans="1:1">
      <c r="A436" s="22" t="s">
        <v>852</v>
      </c>
    </row>
    <row r="437" spans="1:1">
      <c r="A437" s="22" t="s">
        <v>826</v>
      </c>
    </row>
    <row r="438" spans="1:1">
      <c r="A438" s="22" t="s">
        <v>707</v>
      </c>
    </row>
    <row r="439" spans="1:1">
      <c r="A439" s="22" t="s">
        <v>847</v>
      </c>
    </row>
    <row r="440" spans="1:1">
      <c r="A440" s="22" t="s">
        <v>847</v>
      </c>
    </row>
    <row r="441" spans="1:1">
      <c r="A441" s="22" t="s">
        <v>709</v>
      </c>
    </row>
    <row r="442" spans="1:1" ht="30">
      <c r="A442" s="22" t="s">
        <v>853</v>
      </c>
    </row>
    <row r="443" spans="1:1">
      <c r="A443" s="22" t="s">
        <v>707</v>
      </c>
    </row>
    <row r="444" spans="1:1">
      <c r="A444" s="22" t="s">
        <v>731</v>
      </c>
    </row>
    <row r="445" spans="1:1">
      <c r="A445" s="22" t="s">
        <v>854</v>
      </c>
    </row>
    <row r="446" spans="1:1">
      <c r="A446" s="22" t="s">
        <v>723</v>
      </c>
    </row>
    <row r="447" spans="1:1">
      <c r="A447" s="22" t="s">
        <v>855</v>
      </c>
    </row>
    <row r="448" spans="1:1">
      <c r="A448" s="22" t="s">
        <v>723</v>
      </c>
    </row>
    <row r="449" spans="1:1">
      <c r="A449" s="22" t="s">
        <v>690</v>
      </c>
    </row>
    <row r="450" spans="1:1">
      <c r="A450" s="22" t="s">
        <v>701</v>
      </c>
    </row>
    <row r="451" spans="1:1">
      <c r="A451" s="22" t="s">
        <v>701</v>
      </c>
    </row>
    <row r="452" spans="1:1">
      <c r="A452" s="22" t="s">
        <v>818</v>
      </c>
    </row>
    <row r="453" spans="1:1">
      <c r="A453" s="22" t="s">
        <v>793</v>
      </c>
    </row>
    <row r="454" spans="1:1">
      <c r="A454" s="22" t="s">
        <v>793</v>
      </c>
    </row>
    <row r="455" spans="1:1">
      <c r="A455" s="22" t="s">
        <v>831</v>
      </c>
    </row>
    <row r="456" spans="1:1">
      <c r="A456" s="22" t="s">
        <v>723</v>
      </c>
    </row>
    <row r="457" spans="1:1">
      <c r="A457" s="22" t="s">
        <v>764</v>
      </c>
    </row>
    <row r="458" spans="1:1">
      <c r="A458" s="22" t="s">
        <v>677</v>
      </c>
    </row>
    <row r="459" spans="1:1">
      <c r="A459" s="22" t="s">
        <v>856</v>
      </c>
    </row>
    <row r="460" spans="1:1">
      <c r="A460" s="22" t="s">
        <v>699</v>
      </c>
    </row>
    <row r="461" spans="1:1">
      <c r="A461" s="22" t="s">
        <v>839</v>
      </c>
    </row>
    <row r="462" spans="1:1" ht="30">
      <c r="A462" s="22" t="s">
        <v>834</v>
      </c>
    </row>
    <row r="463" spans="1:1">
      <c r="A463" s="22" t="s">
        <v>684</v>
      </c>
    </row>
    <row r="464" spans="1:1">
      <c r="A464" s="22" t="s">
        <v>818</v>
      </c>
    </row>
    <row r="465" spans="1:1" ht="30">
      <c r="A465" s="22" t="s">
        <v>691</v>
      </c>
    </row>
    <row r="466" spans="1:1">
      <c r="A466" s="22" t="s">
        <v>857</v>
      </c>
    </row>
    <row r="467" spans="1:1">
      <c r="A467" s="22" t="s">
        <v>858</v>
      </c>
    </row>
    <row r="468" spans="1:1">
      <c r="A468" s="22" t="s">
        <v>680</v>
      </c>
    </row>
    <row r="469" spans="1:1">
      <c r="A469" s="22" t="s">
        <v>674</v>
      </c>
    </row>
    <row r="470" spans="1:1">
      <c r="A470" s="22" t="s">
        <v>715</v>
      </c>
    </row>
    <row r="471" spans="1:1">
      <c r="A471" s="22" t="s">
        <v>690</v>
      </c>
    </row>
    <row r="472" spans="1:1">
      <c r="A472" s="22" t="s">
        <v>680</v>
      </c>
    </row>
    <row r="473" spans="1:1">
      <c r="A473" s="22" t="s">
        <v>677</v>
      </c>
    </row>
    <row r="474" spans="1:1">
      <c r="A474" s="22" t="s">
        <v>680</v>
      </c>
    </row>
    <row r="475" spans="1:1">
      <c r="A475" s="22" t="s">
        <v>859</v>
      </c>
    </row>
    <row r="476" spans="1:1">
      <c r="A476" s="22" t="s">
        <v>860</v>
      </c>
    </row>
    <row r="477" spans="1:1">
      <c r="A477" s="22" t="s">
        <v>861</v>
      </c>
    </row>
    <row r="478" spans="1:1" ht="30">
      <c r="A478" s="22" t="s">
        <v>691</v>
      </c>
    </row>
    <row r="479" spans="1:1">
      <c r="A479" s="22" t="s">
        <v>732</v>
      </c>
    </row>
    <row r="480" spans="1:1">
      <c r="A480" s="22" t="s">
        <v>862</v>
      </c>
    </row>
    <row r="481" spans="1:1">
      <c r="A481" s="22" t="s">
        <v>766</v>
      </c>
    </row>
    <row r="482" spans="1:1" ht="30">
      <c r="A482" s="22" t="s">
        <v>863</v>
      </c>
    </row>
    <row r="483" spans="1:1">
      <c r="A483" s="22" t="s">
        <v>723</v>
      </c>
    </row>
    <row r="484" spans="1:1">
      <c r="A484" s="22" t="s">
        <v>857</v>
      </c>
    </row>
    <row r="485" spans="1:1" ht="30">
      <c r="A485" s="22" t="s">
        <v>815</v>
      </c>
    </row>
    <row r="486" spans="1:1">
      <c r="A486" s="22" t="s">
        <v>822</v>
      </c>
    </row>
    <row r="487" spans="1:1">
      <c r="A487" s="22" t="s">
        <v>770</v>
      </c>
    </row>
    <row r="488" spans="1:1">
      <c r="A488" s="22" t="s">
        <v>696</v>
      </c>
    </row>
    <row r="489" spans="1:1">
      <c r="A489" s="22" t="s">
        <v>722</v>
      </c>
    </row>
    <row r="490" spans="1:1">
      <c r="A490" s="22" t="s">
        <v>797</v>
      </c>
    </row>
    <row r="491" spans="1:1" ht="45">
      <c r="A491" s="22" t="s">
        <v>794</v>
      </c>
    </row>
    <row r="492" spans="1:1">
      <c r="A492" s="22" t="s">
        <v>679</v>
      </c>
    </row>
    <row r="493" spans="1:1">
      <c r="A493" s="22" t="s">
        <v>864</v>
      </c>
    </row>
    <row r="494" spans="1:1">
      <c r="A494" s="22" t="s">
        <v>690</v>
      </c>
    </row>
    <row r="495" spans="1:1" ht="30">
      <c r="A495" s="22" t="s">
        <v>725</v>
      </c>
    </row>
    <row r="496" spans="1:1">
      <c r="A496" s="22" t="s">
        <v>723</v>
      </c>
    </row>
    <row r="497" spans="1:1">
      <c r="A497" s="22" t="s">
        <v>684</v>
      </c>
    </row>
    <row r="498" spans="1:1">
      <c r="A498" s="22" t="s">
        <v>680</v>
      </c>
    </row>
    <row r="499" spans="1:1">
      <c r="A499" s="22" t="s">
        <v>847</v>
      </c>
    </row>
    <row r="500" spans="1:1">
      <c r="A500" s="22" t="s">
        <v>723</v>
      </c>
    </row>
    <row r="501" spans="1:1">
      <c r="A501" s="22" t="s">
        <v>865</v>
      </c>
    </row>
    <row r="502" spans="1:1">
      <c r="A502" s="22" t="s">
        <v>759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BE819A40291324CBD16147273926174" ma:contentTypeVersion="4" ma:contentTypeDescription="Create a new document." ma:contentTypeScope="" ma:versionID="a7c4f5845a2c4a25b76c36f95deacf85">
  <xsd:schema xmlns:xsd="http://www.w3.org/2001/XMLSchema" xmlns:xs="http://www.w3.org/2001/XMLSchema" xmlns:p="http://schemas.microsoft.com/office/2006/metadata/properties" xmlns:ns2="0a282b2a-a7fb-4e44-9f6d-45c7d1be93c8" targetNamespace="http://schemas.microsoft.com/office/2006/metadata/properties" ma:root="true" ma:fieldsID="fc744919c4d1488aa3ad3e956be3f3da" ns2:_="">
    <xsd:import namespace="0a282b2a-a7fb-4e44-9f6d-45c7d1be93c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282b2a-a7fb-4e44-9f6d-45c7d1be93c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A7588CD-7BEE-48A7-ABF6-CA6865920F0E}">
  <ds:schemaRefs>
    <ds:schemaRef ds:uri="http://schemas.microsoft.com/sharepoint/v3/contenttype/forms"/>
  </ds:schemaRefs>
</ds:datastoreItem>
</file>

<file path=customXml/itemProps2.xml><?xml version="1.0" encoding="utf-8"?>
<ds:datastoreItem xmlns:ds="http://schemas.openxmlformats.org/officeDocument/2006/customXml" ds:itemID="{0CDB55D6-3C07-49C6-A270-F46E084768B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282b2a-a7fb-4e44-9f6d-45c7d1be93c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A89BC1A6-1CB1-4443-96B9-FDAF7E0B31E8}">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Company Information</vt:lpstr>
      <vt:lpstr>Standalone datapoints</vt:lpstr>
      <vt:lpstr>Matrix datapoints - Direc</vt:lpstr>
      <vt:lpstr>Matrix datapoints - KMP</vt:lpstr>
      <vt:lpstr>Data derived from matrix DP</vt:lpstr>
      <vt:lpstr>Data derived from standalone DP</vt:lpstr>
      <vt:lpstr>NIC industry</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Indium Software</cp:lastModifiedBy>
  <dcterms:created xsi:type="dcterms:W3CDTF">2021-01-19T13:34:03Z</dcterms:created>
  <dcterms:modified xsi:type="dcterms:W3CDTF">2021-03-16T08:42:55Z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0x0101005BE819A40291324CBD16147273926174</vt:lpwstr>
  </property>
</Properties>
</file>