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ESLatHoward.com\Source Workbooks\"/>
    </mc:Choice>
  </mc:AlternateContent>
  <xr:revisionPtr revIDLastSave="0" documentId="13_ncr:1_{E38EEE73-1F76-47E8-8628-D6C84533EB5F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Sight25x3 with Audio" sheetId="1" r:id="rId1"/>
    <sheet name="Sight100x3Feedback" sheetId="6" r:id="rId2"/>
    <sheet name="Sight100x3Test" sheetId="7" r:id="rId3"/>
    <sheet name="strip" sheetId="8" r:id="rId4"/>
    <sheet name="Sight25x5alph" sheetId="2" r:id="rId5"/>
    <sheet name="Sight25x5" sheetId="3" r:id="rId6"/>
    <sheet name="ESL1 SightWords" sheetId="4" r:id="rId7"/>
    <sheet name="ABCs" sheetId="5" r:id="rId8"/>
  </sheets>
  <externalReferences>
    <externalReference r:id="rId9"/>
  </externalReferences>
  <calcPr calcId="181029"/>
</workbook>
</file>

<file path=xl/calcChain.xml><?xml version="1.0" encoding="utf-8"?>
<calcChain xmlns="http://schemas.openxmlformats.org/spreadsheetml/2006/main">
  <c r="E159" i="5" l="1"/>
  <c r="E157" i="5"/>
  <c r="E155" i="5"/>
  <c r="E153" i="5"/>
  <c r="E151" i="5"/>
  <c r="E149" i="5"/>
  <c r="E147" i="5"/>
  <c r="E145" i="5"/>
  <c r="E143" i="5"/>
  <c r="E141" i="5"/>
  <c r="E139" i="5"/>
  <c r="E137" i="5"/>
  <c r="E135" i="5"/>
  <c r="E133" i="5"/>
  <c r="E131" i="5"/>
  <c r="E129" i="5"/>
  <c r="E127" i="5"/>
  <c r="E125" i="5"/>
  <c r="E123" i="5"/>
  <c r="E121" i="5"/>
  <c r="E119" i="5"/>
  <c r="E117" i="5"/>
  <c r="E115" i="5"/>
  <c r="E113" i="5"/>
  <c r="E111" i="5"/>
  <c r="E109" i="5"/>
  <c r="E107" i="5"/>
  <c r="E105" i="5"/>
  <c r="E103" i="5"/>
  <c r="E101" i="5"/>
  <c r="E99" i="5"/>
  <c r="E97" i="5"/>
  <c r="E95" i="5"/>
  <c r="E93" i="5"/>
  <c r="E91" i="5"/>
  <c r="E89" i="5"/>
  <c r="E87" i="5"/>
  <c r="E85" i="5"/>
  <c r="E83" i="5"/>
  <c r="E81" i="5"/>
  <c r="E79" i="5"/>
  <c r="E77" i="5"/>
  <c r="E75" i="5"/>
  <c r="E73" i="5"/>
  <c r="E71" i="5"/>
  <c r="E69" i="5"/>
  <c r="E65" i="5"/>
  <c r="E63" i="5"/>
  <c r="E61" i="5"/>
  <c r="E59" i="5"/>
  <c r="E55" i="5"/>
  <c r="E53" i="5"/>
  <c r="E51" i="5"/>
  <c r="E49" i="5"/>
  <c r="E47" i="5"/>
  <c r="E45" i="5"/>
  <c r="E43" i="5"/>
  <c r="E41" i="5"/>
  <c r="E39" i="5"/>
  <c r="E37" i="5"/>
  <c r="E35" i="5"/>
  <c r="E33" i="5"/>
  <c r="E31" i="5"/>
  <c r="E29" i="5"/>
  <c r="E27" i="5"/>
  <c r="E25" i="5"/>
  <c r="E23" i="5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A3" i="1"/>
  <c r="H15" i="1"/>
  <c r="G14" i="7"/>
  <c r="G5" i="3"/>
  <c r="H15" i="2"/>
  <c r="H17" i="2"/>
  <c r="I33" i="5"/>
  <c r="I117" i="5"/>
  <c r="F21" i="7"/>
  <c r="I61" i="5"/>
  <c r="H25" i="2"/>
  <c r="I35" i="5"/>
  <c r="G16" i="3"/>
  <c r="I20" i="4"/>
  <c r="I81" i="5"/>
  <c r="H119" i="5"/>
  <c r="F20" i="6"/>
  <c r="I24" i="2"/>
  <c r="G28" i="1"/>
  <c r="F26" i="6"/>
  <c r="H9" i="4"/>
  <c r="I79" i="5"/>
  <c r="G13" i="6"/>
  <c r="I151" i="5"/>
  <c r="H28" i="1"/>
  <c r="H151" i="5"/>
  <c r="F21" i="1"/>
  <c r="I119" i="5"/>
  <c r="H43" i="5"/>
  <c r="G101" i="5"/>
  <c r="G17" i="3"/>
  <c r="I13" i="5"/>
  <c r="G16" i="6"/>
  <c r="F30" i="6"/>
  <c r="G9" i="6"/>
  <c r="H11" i="5"/>
  <c r="F19" i="6"/>
  <c r="I29" i="5"/>
  <c r="F15" i="2"/>
  <c r="G67" i="5"/>
  <c r="G89" i="5"/>
  <c r="I15" i="4"/>
  <c r="I51" i="5"/>
  <c r="F26" i="2"/>
  <c r="I141" i="5"/>
  <c r="H28" i="6"/>
  <c r="I66" i="4"/>
  <c r="G11" i="5"/>
  <c r="G25" i="1"/>
  <c r="G59" i="5"/>
  <c r="H23" i="2"/>
  <c r="I22" i="3"/>
  <c r="H73" i="5"/>
  <c r="G10" i="2"/>
  <c r="H125" i="5"/>
  <c r="F11" i="6"/>
  <c r="G73" i="5"/>
  <c r="I155" i="5"/>
  <c r="G55" i="5"/>
  <c r="H19" i="1"/>
  <c r="H39" i="5"/>
  <c r="G22" i="7"/>
  <c r="J5" i="3"/>
  <c r="I73" i="5"/>
  <c r="I125" i="5"/>
  <c r="H17" i="3"/>
  <c r="F10" i="7"/>
  <c r="H137" i="5"/>
  <c r="I43" i="5"/>
  <c r="G14" i="1"/>
  <c r="F9" i="1"/>
  <c r="G21" i="3"/>
  <c r="I23" i="5"/>
  <c r="H20" i="4"/>
  <c r="I26" i="3"/>
  <c r="I44" i="4"/>
  <c r="G37" i="5"/>
  <c r="G7" i="6"/>
  <c r="H50" i="4"/>
  <c r="G28" i="4"/>
  <c r="F5" i="3"/>
  <c r="I19" i="2"/>
  <c r="I53" i="5"/>
  <c r="I21" i="5"/>
  <c r="H13" i="6"/>
  <c r="J9" i="3"/>
  <c r="H5" i="6"/>
  <c r="I69" i="5"/>
  <c r="H12" i="2"/>
  <c r="J27" i="3"/>
  <c r="I9" i="3"/>
  <c r="H27" i="1"/>
  <c r="H8" i="3"/>
  <c r="I159" i="5"/>
  <c r="H21" i="2"/>
  <c r="H83" i="5"/>
  <c r="H20" i="3"/>
  <c r="I64" i="4"/>
  <c r="G133" i="5"/>
  <c r="A3" i="2"/>
  <c r="I27" i="3"/>
  <c r="G15" i="4"/>
  <c r="G7" i="1"/>
  <c r="H30" i="7"/>
  <c r="J10" i="2"/>
  <c r="G26" i="7"/>
  <c r="I9" i="2"/>
  <c r="G91" i="5"/>
  <c r="G41" i="5"/>
  <c r="J22" i="2"/>
  <c r="I13" i="3"/>
  <c r="G51" i="5"/>
  <c r="H5" i="4"/>
  <c r="H28" i="2"/>
  <c r="H64" i="4"/>
  <c r="J17" i="2"/>
  <c r="H29" i="6"/>
  <c r="H157" i="5"/>
  <c r="F13" i="6"/>
  <c r="G2" i="6"/>
  <c r="F19" i="3"/>
  <c r="H19" i="5"/>
  <c r="I139" i="5"/>
  <c r="G6" i="6"/>
  <c r="G11" i="6"/>
  <c r="G5" i="2"/>
  <c r="H147" i="5"/>
  <c r="G19" i="2"/>
  <c r="I9" i="5"/>
  <c r="H27" i="2"/>
  <c r="H27" i="7"/>
  <c r="I109" i="5"/>
  <c r="F12" i="3"/>
  <c r="G13" i="1"/>
  <c r="G111" i="5"/>
  <c r="H103" i="5"/>
  <c r="G109" i="5"/>
  <c r="G9" i="2"/>
  <c r="H153" i="5"/>
  <c r="I34" i="4"/>
  <c r="I11" i="3"/>
  <c r="I143" i="5"/>
  <c r="G17" i="7"/>
  <c r="G31" i="7"/>
  <c r="F9" i="3"/>
  <c r="F22" i="7"/>
  <c r="F15" i="6"/>
  <c r="H8" i="7"/>
  <c r="F21" i="3"/>
  <c r="F12" i="2"/>
  <c r="H107" i="5"/>
  <c r="F17" i="2"/>
  <c r="I55" i="5"/>
  <c r="H13" i="1"/>
  <c r="G6" i="7"/>
  <c r="I24" i="3"/>
  <c r="G113" i="5"/>
  <c r="H15" i="6"/>
  <c r="F12" i="7"/>
  <c r="H18" i="7"/>
  <c r="G27" i="5"/>
  <c r="G27" i="3"/>
  <c r="F23" i="2"/>
  <c r="G151" i="5"/>
  <c r="H129" i="5"/>
  <c r="H22" i="4"/>
  <c r="H8" i="6"/>
  <c r="F29" i="7"/>
  <c r="F18" i="6"/>
  <c r="F5" i="1"/>
  <c r="H5" i="3"/>
  <c r="I38" i="4"/>
  <c r="H21" i="1"/>
  <c r="I7" i="3"/>
  <c r="I13" i="2"/>
  <c r="H97" i="5"/>
  <c r="H91" i="5"/>
  <c r="H44" i="4"/>
  <c r="I95" i="5"/>
  <c r="I11" i="5"/>
  <c r="J29" i="2"/>
  <c r="G58" i="4"/>
  <c r="H63" i="5"/>
  <c r="B3" i="4"/>
  <c r="H18" i="1"/>
  <c r="G22" i="4"/>
  <c r="G141" i="5"/>
  <c r="G21" i="1"/>
  <c r="G18" i="7"/>
  <c r="G83" i="5"/>
  <c r="F27" i="7"/>
  <c r="I5" i="4"/>
  <c r="H149" i="5"/>
  <c r="G23" i="7"/>
  <c r="H141" i="5"/>
  <c r="H60" i="4"/>
  <c r="H36" i="4"/>
  <c r="F17" i="3"/>
  <c r="G5" i="6"/>
  <c r="H30" i="6"/>
  <c r="G68" i="4"/>
  <c r="H5" i="2"/>
  <c r="H11" i="1"/>
  <c r="H37" i="5"/>
  <c r="G117" i="5"/>
  <c r="H31" i="5"/>
  <c r="H10" i="1"/>
  <c r="F13" i="3"/>
  <c r="F30" i="7"/>
  <c r="I25" i="3"/>
  <c r="G25" i="6"/>
  <c r="I6" i="2"/>
  <c r="G7" i="5"/>
  <c r="J7" i="3"/>
  <c r="F24" i="1"/>
  <c r="G20" i="1"/>
  <c r="H10" i="2"/>
  <c r="H11" i="2"/>
  <c r="G7" i="7"/>
  <c r="H17" i="4"/>
  <c r="F14" i="6"/>
  <c r="H123" i="5"/>
  <c r="J16" i="2"/>
  <c r="H143" i="5"/>
  <c r="G5" i="1"/>
  <c r="I10" i="3"/>
  <c r="H18" i="6"/>
  <c r="H13" i="4"/>
  <c r="G42" i="4"/>
  <c r="G27" i="1"/>
  <c r="G103" i="5"/>
  <c r="G34" i="4"/>
  <c r="I145" i="5"/>
  <c r="F22" i="3"/>
  <c r="I26" i="4"/>
  <c r="G153" i="5"/>
  <c r="G32" i="4"/>
  <c r="G79" i="5"/>
  <c r="I5" i="2"/>
  <c r="J6" i="3"/>
  <c r="F9" i="6"/>
  <c r="H101" i="5"/>
  <c r="F17" i="6"/>
  <c r="G15" i="1"/>
  <c r="G17" i="4"/>
  <c r="G20" i="3"/>
  <c r="H23" i="1"/>
  <c r="I93" i="5"/>
  <c r="F6" i="3"/>
  <c r="H17" i="7"/>
  <c r="H22" i="1"/>
  <c r="F15" i="1"/>
  <c r="I71" i="5"/>
  <c r="I36" i="4"/>
  <c r="I131" i="5"/>
  <c r="H23" i="3"/>
  <c r="G9" i="3"/>
  <c r="J18" i="2"/>
  <c r="G47" i="5"/>
  <c r="H24" i="7"/>
  <c r="H131" i="5"/>
  <c r="F7" i="2"/>
  <c r="G35" i="5"/>
  <c r="G137" i="5"/>
  <c r="F24" i="3"/>
  <c r="H59" i="5"/>
  <c r="H31" i="6"/>
  <c r="I85" i="5"/>
  <c r="J11" i="2"/>
  <c r="F16" i="2"/>
  <c r="G15" i="2"/>
  <c r="I121" i="5"/>
  <c r="J15" i="3"/>
  <c r="H24" i="4"/>
  <c r="H121" i="5"/>
  <c r="H7" i="1"/>
  <c r="J16" i="3"/>
  <c r="H6" i="1"/>
  <c r="H14" i="1"/>
  <c r="H24" i="3"/>
  <c r="I97" i="5"/>
  <c r="H18" i="2"/>
  <c r="F14" i="2"/>
  <c r="F24" i="2"/>
  <c r="G53" i="5"/>
  <c r="F22" i="1"/>
  <c r="J11" i="3"/>
  <c r="F27" i="3"/>
  <c r="G26" i="6"/>
  <c r="G28" i="3"/>
  <c r="G17" i="2"/>
  <c r="I59" i="5"/>
  <c r="H155" i="5"/>
  <c r="G63" i="5"/>
  <c r="I101" i="5"/>
  <c r="I17" i="2"/>
  <c r="I18" i="3"/>
  <c r="H57" i="5"/>
  <c r="H2" i="8"/>
  <c r="J8" i="2"/>
  <c r="H29" i="3"/>
  <c r="J24" i="2"/>
  <c r="F20" i="3"/>
  <c r="J22" i="3"/>
  <c r="I41" i="5"/>
  <c r="G18" i="1"/>
  <c r="I7" i="2"/>
  <c r="H71" i="5"/>
  <c r="I25" i="5"/>
  <c r="I21" i="3"/>
  <c r="H115" i="5"/>
  <c r="H89" i="5"/>
  <c r="H25" i="3"/>
  <c r="H11" i="7"/>
  <c r="I8" i="3"/>
  <c r="G50" i="4"/>
  <c r="F13" i="2"/>
  <c r="G13" i="7"/>
  <c r="I89" i="5"/>
  <c r="I129" i="5"/>
  <c r="H47" i="5"/>
  <c r="I5" i="5"/>
  <c r="G121" i="5"/>
  <c r="J9" i="2"/>
  <c r="H15" i="5"/>
  <c r="G135" i="5"/>
  <c r="H17" i="6"/>
  <c r="I48" i="4"/>
  <c r="H65" i="5"/>
  <c r="H66" i="4"/>
  <c r="G131" i="5"/>
  <c r="I137" i="5"/>
  <c r="G149" i="5"/>
  <c r="G29" i="1"/>
  <c r="H10" i="6"/>
  <c r="I23" i="2"/>
  <c r="H52" i="4"/>
  <c r="H6" i="7"/>
  <c r="H19" i="7"/>
  <c r="G11" i="7"/>
  <c r="I17" i="3"/>
  <c r="G115" i="5"/>
  <c r="J23" i="2"/>
  <c r="F25" i="6"/>
  <c r="H2" i="1"/>
  <c r="I25" i="2"/>
  <c r="G27" i="2"/>
  <c r="H127" i="5"/>
  <c r="H15" i="7"/>
  <c r="I40" i="4"/>
  <c r="H2" i="6"/>
  <c r="G22" i="2"/>
  <c r="H21" i="7"/>
  <c r="F8" i="6"/>
  <c r="G29" i="6"/>
  <c r="I47" i="5"/>
  <c r="G127" i="5"/>
  <c r="G28" i="6"/>
  <c r="G5" i="5"/>
  <c r="H22" i="2"/>
  <c r="I29" i="2"/>
  <c r="H12" i="6"/>
  <c r="I113" i="5"/>
  <c r="F14" i="7"/>
  <c r="F17" i="7"/>
  <c r="G23" i="3"/>
  <c r="H7" i="6"/>
  <c r="H20" i="1"/>
  <c r="F28" i="7"/>
  <c r="G8" i="2"/>
  <c r="H16" i="6"/>
  <c r="H48" i="4"/>
  <c r="H53" i="5"/>
  <c r="G2" i="1"/>
  <c r="I28" i="3"/>
  <c r="G12" i="7"/>
  <c r="J15" i="2"/>
  <c r="A3" i="3"/>
  <c r="G26" i="4"/>
  <c r="J27" i="2"/>
  <c r="F9" i="2"/>
  <c r="J28" i="2"/>
  <c r="G145" i="5"/>
  <c r="G24" i="1"/>
  <c r="H9" i="2"/>
  <c r="J13" i="2"/>
  <c r="H9" i="5"/>
  <c r="F20" i="1"/>
  <c r="H79" i="5"/>
  <c r="J26" i="2"/>
  <c r="H9" i="3"/>
  <c r="G9" i="4"/>
  <c r="J20" i="2"/>
  <c r="G25" i="3"/>
  <c r="F22" i="2"/>
  <c r="I12" i="2"/>
  <c r="G81" i="5"/>
  <c r="H2" i="4"/>
  <c r="G22" i="6"/>
  <c r="F9" i="7"/>
  <c r="F26" i="7"/>
  <c r="H14" i="6"/>
  <c r="H23" i="7"/>
  <c r="F12" i="1"/>
  <c r="F25" i="3"/>
  <c r="G33" i="5"/>
  <c r="H9" i="1"/>
  <c r="I28" i="2"/>
  <c r="F16" i="7"/>
  <c r="I39" i="5"/>
  <c r="I31" i="5"/>
  <c r="I27" i="5"/>
  <c r="G23" i="5"/>
  <c r="F14" i="1"/>
  <c r="I77" i="5"/>
  <c r="I103" i="5"/>
  <c r="H27" i="5"/>
  <c r="F22" i="6"/>
  <c r="I32" i="4"/>
  <c r="F29" i="2"/>
  <c r="I11" i="4"/>
  <c r="H6" i="2"/>
  <c r="H67" i="5"/>
  <c r="H109" i="5"/>
  <c r="G19" i="1"/>
  <c r="H51" i="5"/>
  <c r="F24" i="6"/>
  <c r="J7" i="2"/>
  <c r="G155" i="5"/>
  <c r="G119" i="5"/>
  <c r="H25" i="1"/>
  <c r="G21" i="5"/>
  <c r="G14" i="2"/>
  <c r="I28" i="4"/>
  <c r="H46" i="4"/>
  <c r="J8" i="3"/>
  <c r="H55" i="5"/>
  <c r="F7" i="6"/>
  <c r="I22" i="2"/>
  <c r="H6" i="3"/>
  <c r="H7" i="4"/>
  <c r="H22" i="3"/>
  <c r="F8" i="3"/>
  <c r="G17" i="5"/>
  <c r="G38" i="4"/>
  <c r="H21" i="3"/>
  <c r="G17" i="1"/>
  <c r="G19" i="5"/>
  <c r="G15" i="3"/>
  <c r="G9" i="1"/>
  <c r="H29" i="5"/>
  <c r="G7" i="4"/>
  <c r="H20" i="7"/>
  <c r="G8" i="1"/>
  <c r="I50" i="4"/>
  <c r="F29" i="1"/>
  <c r="H12" i="1"/>
  <c r="G11" i="1"/>
  <c r="F15" i="7"/>
  <c r="H27" i="6"/>
  <c r="I63" i="5"/>
  <c r="J24" i="3"/>
  <c r="G87" i="5"/>
  <c r="G29" i="3"/>
  <c r="H62" i="4"/>
  <c r="H10" i="7"/>
  <c r="F29" i="6"/>
  <c r="H32" i="4"/>
  <c r="H22" i="6"/>
  <c r="F26" i="1"/>
  <c r="I147" i="5"/>
  <c r="G19" i="6"/>
  <c r="F17" i="1"/>
  <c r="H13" i="5"/>
  <c r="H28" i="4"/>
  <c r="I75" i="5"/>
  <c r="I9" i="4"/>
  <c r="G24" i="7"/>
  <c r="F31" i="6"/>
  <c r="G30" i="6"/>
  <c r="J6" i="2"/>
  <c r="G24" i="3"/>
  <c r="G15" i="5"/>
  <c r="F11" i="3"/>
  <c r="I7" i="5"/>
  <c r="F16" i="1"/>
  <c r="G12" i="6"/>
  <c r="J21" i="2"/>
  <c r="H42" i="4"/>
  <c r="G22" i="1"/>
  <c r="J5" i="2"/>
  <c r="G25" i="7"/>
  <c r="I13" i="4"/>
  <c r="I42" i="4"/>
  <c r="G19" i="7"/>
  <c r="H14" i="2"/>
  <c r="G60" i="4"/>
  <c r="G26" i="2"/>
  <c r="G129" i="5"/>
  <c r="I46" i="4"/>
  <c r="G2" i="3"/>
  <c r="F5" i="2"/>
  <c r="G93" i="5"/>
  <c r="H29" i="1"/>
  <c r="G21" i="6"/>
  <c r="H35" i="5"/>
  <c r="G54" i="4"/>
  <c r="I19" i="3"/>
  <c r="I157" i="5"/>
  <c r="G16" i="2"/>
  <c r="G16" i="7"/>
  <c r="F8" i="2"/>
  <c r="F20" i="7"/>
  <c r="G6" i="3"/>
  <c r="I26" i="2"/>
  <c r="H68" i="4"/>
  <c r="H23" i="5"/>
  <c r="H9" i="6"/>
  <c r="I127" i="5"/>
  <c r="H7" i="5"/>
  <c r="H19" i="2"/>
  <c r="G64" i="4"/>
  <c r="H113" i="5"/>
  <c r="I15" i="5"/>
  <c r="H7" i="7"/>
  <c r="F19" i="1"/>
  <c r="G6" i="1"/>
  <c r="H26" i="1"/>
  <c r="G97" i="5"/>
  <c r="G14" i="3"/>
  <c r="H9" i="7"/>
  <c r="F31" i="7"/>
  <c r="H85" i="5"/>
  <c r="H24" i="1"/>
  <c r="F23" i="7"/>
  <c r="G16" i="1"/>
  <c r="H117" i="5"/>
  <c r="B3" i="5"/>
  <c r="G69" i="5"/>
  <c r="G23" i="2"/>
  <c r="G139" i="5"/>
  <c r="J10" i="3"/>
  <c r="J21" i="3"/>
  <c r="G28" i="2"/>
  <c r="G18" i="2"/>
  <c r="I149" i="5"/>
  <c r="F18" i="2"/>
  <c r="H8" i="1"/>
  <c r="H28" i="3"/>
  <c r="G8" i="6"/>
  <c r="G31" i="6"/>
  <c r="H11" i="3"/>
  <c r="H23" i="6"/>
  <c r="G85" i="5"/>
  <c r="F29" i="3"/>
  <c r="G46" i="4"/>
  <c r="G159" i="5"/>
  <c r="H29" i="2"/>
  <c r="G52" i="4"/>
  <c r="F6" i="6"/>
  <c r="I58" i="4"/>
  <c r="G5" i="4"/>
  <c r="F6" i="1"/>
  <c r="H11" i="4"/>
  <c r="G8" i="3"/>
  <c r="F5" i="7"/>
  <c r="I7" i="4"/>
  <c r="G23" i="1"/>
  <c r="H22" i="7"/>
  <c r="I10" i="2"/>
  <c r="G24" i="2"/>
  <c r="I21" i="2"/>
  <c r="H95" i="5"/>
  <c r="I37" i="5"/>
  <c r="G2" i="8"/>
  <c r="G9" i="5"/>
  <c r="H7" i="3"/>
  <c r="I2" i="4"/>
  <c r="H14" i="7"/>
  <c r="G15" i="6"/>
  <c r="G20" i="2"/>
  <c r="F15" i="3"/>
  <c r="I27" i="2"/>
  <c r="I18" i="2"/>
  <c r="H24" i="6"/>
  <c r="J25" i="3"/>
  <c r="I107" i="5"/>
  <c r="F16" i="6"/>
  <c r="F28" i="3"/>
  <c r="G143" i="5"/>
  <c r="F20" i="2"/>
  <c r="J26" i="3"/>
  <c r="G29" i="2"/>
  <c r="G157" i="5"/>
  <c r="H38" i="4"/>
  <c r="H17" i="5"/>
  <c r="G125" i="5"/>
  <c r="I12" i="3"/>
  <c r="I68" i="4"/>
  <c r="H7" i="2"/>
  <c r="F10" i="1"/>
  <c r="H25" i="6"/>
  <c r="H15" i="4"/>
  <c r="H87" i="5"/>
  <c r="G30" i="4"/>
  <c r="H21" i="6"/>
  <c r="G99" i="5"/>
  <c r="H99" i="5"/>
  <c r="G10" i="1"/>
  <c r="I14" i="3"/>
  <c r="G18" i="6"/>
  <c r="G20" i="6"/>
  <c r="G6" i="2"/>
  <c r="G49" i="5"/>
  <c r="F27" i="2"/>
  <c r="H26" i="2"/>
  <c r="G77" i="5"/>
  <c r="J18" i="3"/>
  <c r="I5" i="3"/>
  <c r="H19" i="3"/>
  <c r="F7" i="3"/>
  <c r="G10" i="3"/>
  <c r="I135" i="5"/>
  <c r="G26" i="3"/>
  <c r="F7" i="7"/>
  <c r="F12" i="6"/>
  <c r="F8" i="7"/>
  <c r="H26" i="7"/>
  <c r="G20" i="7"/>
  <c r="H34" i="4"/>
  <c r="F10" i="6"/>
  <c r="G11" i="3"/>
  <c r="G61" i="5"/>
  <c r="G10" i="6"/>
  <c r="F25" i="2"/>
  <c r="G13" i="3"/>
  <c r="G26" i="1"/>
  <c r="I11" i="2"/>
  <c r="H16" i="1"/>
  <c r="I56" i="4"/>
  <c r="G24" i="4"/>
  <c r="H15" i="3"/>
  <c r="G11" i="2"/>
  <c r="G13" i="4"/>
  <c r="G2" i="7"/>
  <c r="H133" i="5"/>
  <c r="G19" i="3"/>
  <c r="I91" i="5"/>
  <c r="H12" i="7"/>
  <c r="H2" i="3"/>
  <c r="F7" i="1"/>
  <c r="I16" i="2"/>
  <c r="H139" i="5"/>
  <c r="H45" i="5"/>
  <c r="H40" i="4"/>
  <c r="H16" i="3"/>
  <c r="F5" i="6"/>
  <c r="H20" i="6"/>
  <c r="J14" i="2"/>
  <c r="G62" i="4"/>
  <c r="H135" i="5"/>
  <c r="F19" i="7"/>
  <c r="A1" i="5"/>
  <c r="H27" i="3"/>
  <c r="H29" i="7"/>
  <c r="I87" i="5"/>
  <c r="H14" i="3"/>
  <c r="G12" i="2"/>
  <c r="G39" i="5"/>
  <c r="H31" i="7"/>
  <c r="I20" i="3"/>
  <c r="G40" i="4"/>
  <c r="F13" i="7"/>
  <c r="G25" i="2"/>
  <c r="G29" i="5"/>
  <c r="H105" i="5"/>
  <c r="J28" i="3"/>
  <c r="H10" i="3"/>
  <c r="G36" i="4"/>
  <c r="I2" i="5"/>
  <c r="G45" i="5"/>
  <c r="I52" i="4"/>
  <c r="H13" i="3"/>
  <c r="I54" i="4"/>
  <c r="J17" i="3"/>
  <c r="I20" i="2"/>
  <c r="H5" i="5"/>
  <c r="H24" i="2"/>
  <c r="F26" i="3"/>
  <c r="G12" i="1"/>
  <c r="H5" i="7"/>
  <c r="F25" i="1"/>
  <c r="H16" i="2"/>
  <c r="G10" i="7"/>
  <c r="G21" i="2"/>
  <c r="H6" i="6"/>
  <c r="G23" i="6"/>
  <c r="F10" i="3"/>
  <c r="H17" i="1"/>
  <c r="G29" i="7"/>
  <c r="G48" i="4"/>
  <c r="J20" i="3"/>
  <c r="G20" i="4"/>
  <c r="H75" i="5"/>
  <c r="H26" i="6"/>
  <c r="J29" i="3"/>
  <c r="F16" i="3"/>
  <c r="I17" i="4"/>
  <c r="I62" i="4"/>
  <c r="F27" i="6"/>
  <c r="F23" i="1"/>
  <c r="J12" i="2"/>
  <c r="H25" i="5"/>
  <c r="F11" i="7"/>
  <c r="F19" i="2"/>
  <c r="H159" i="5"/>
  <c r="J14" i="3"/>
  <c r="H13" i="2"/>
  <c r="F18" i="3"/>
  <c r="I6" i="3"/>
  <c r="I153" i="5"/>
  <c r="J13" i="3"/>
  <c r="J19" i="2"/>
  <c r="I57" i="5"/>
  <c r="H61" i="5"/>
  <c r="I8" i="2"/>
  <c r="F25" i="7"/>
  <c r="I22" i="4"/>
  <c r="F10" i="2"/>
  <c r="H20" i="2"/>
  <c r="I133" i="5"/>
  <c r="G14" i="6"/>
  <c r="G17" i="6"/>
  <c r="H30" i="4"/>
  <c r="H58" i="4"/>
  <c r="G7" i="3"/>
  <c r="J23" i="3"/>
  <c r="I19" i="5"/>
  <c r="I14" i="2"/>
  <c r="F23" i="6"/>
  <c r="H56" i="4"/>
  <c r="G31" i="5"/>
  <c r="H16" i="7"/>
  <c r="H145" i="5"/>
  <c r="I45" i="5"/>
  <c r="G75" i="5"/>
  <c r="G7" i="2"/>
  <c r="H13" i="7"/>
  <c r="G12" i="3"/>
  <c r="J19" i="3"/>
  <c r="G30" i="7"/>
  <c r="G123" i="5"/>
  <c r="G25" i="5"/>
  <c r="G107" i="5"/>
  <c r="H19" i="6"/>
  <c r="I49" i="5"/>
  <c r="G27" i="6"/>
  <c r="G13" i="5"/>
  <c r="F8" i="1"/>
  <c r="G43" i="5"/>
  <c r="I115" i="5"/>
  <c r="H2" i="2"/>
  <c r="F18" i="1"/>
  <c r="I24" i="4"/>
  <c r="I15" i="3"/>
  <c r="H8" i="2"/>
  <c r="I15" i="2"/>
  <c r="G9" i="7"/>
  <c r="I60" i="4"/>
  <c r="F21" i="6"/>
  <c r="H41" i="5"/>
  <c r="G24" i="6"/>
  <c r="I30" i="4"/>
  <c r="H49" i="5"/>
  <c r="H12" i="3"/>
  <c r="G21" i="7"/>
  <c r="I83" i="5"/>
  <c r="G95" i="5"/>
  <c r="I23" i="3"/>
  <c r="F24" i="7"/>
  <c r="G71" i="5"/>
  <c r="I123" i="5"/>
  <c r="G28" i="7"/>
  <c r="G2" i="2"/>
  <c r="I67" i="5"/>
  <c r="G27" i="7"/>
  <c r="F23" i="3"/>
  <c r="G66" i="4"/>
  <c r="G18" i="3"/>
  <c r="I29" i="3"/>
  <c r="G22" i="3"/>
  <c r="I65" i="5"/>
  <c r="J12" i="3"/>
  <c r="H77" i="5"/>
  <c r="H21" i="5"/>
  <c r="G147" i="5"/>
  <c r="F11" i="1"/>
  <c r="H111" i="5"/>
  <c r="H54" i="4"/>
  <c r="I105" i="5"/>
  <c r="F13" i="1"/>
  <c r="G13" i="2"/>
  <c r="F6" i="7"/>
  <c r="I16" i="3"/>
  <c r="G65" i="5"/>
  <c r="F14" i="3"/>
  <c r="I111" i="5"/>
  <c r="I17" i="5"/>
  <c r="H2" i="5"/>
  <c r="F28" i="1"/>
  <c r="H2" i="7"/>
  <c r="H69" i="5"/>
  <c r="G11" i="4"/>
  <c r="F28" i="2"/>
  <c r="H33" i="5"/>
  <c r="F11" i="2"/>
  <c r="G8" i="7"/>
  <c r="G5" i="7"/>
  <c r="F28" i="6"/>
  <c r="H18" i="3"/>
  <c r="H5" i="1"/>
  <c r="H28" i="7"/>
  <c r="F27" i="1"/>
  <c r="H26" i="3"/>
  <c r="G15" i="7"/>
  <c r="H81" i="5"/>
  <c r="H11" i="6"/>
  <c r="G44" i="4"/>
  <c r="H93" i="5"/>
  <c r="J25" i="2"/>
  <c r="H25" i="7"/>
  <c r="G57" i="5"/>
  <c r="G56" i="4"/>
  <c r="F18" i="7"/>
  <c r="I99" i="5"/>
  <c r="F6" i="2"/>
  <c r="H26" i="4"/>
  <c r="G105" i="5"/>
  <c r="F21" i="2"/>
  <c r="J85" i="5" l="1"/>
  <c r="D85" i="5" s="1"/>
  <c r="H3" i="3"/>
  <c r="C27" i="6"/>
  <c r="I27" i="6"/>
  <c r="B27" i="6" s="1"/>
  <c r="K27" i="3"/>
  <c r="B27" i="3" s="1"/>
  <c r="C27" i="3"/>
  <c r="G4" i="4"/>
  <c r="C20" i="3"/>
  <c r="K20" i="3"/>
  <c r="B20" i="3" s="1"/>
  <c r="C18" i="6"/>
  <c r="C5" i="7"/>
  <c r="I5" i="7"/>
  <c r="B5" i="7" s="1"/>
  <c r="I26" i="6"/>
  <c r="B26" i="6" s="1"/>
  <c r="C26" i="6"/>
  <c r="J46" i="4"/>
  <c r="D46" i="4" s="1"/>
  <c r="C22" i="1"/>
  <c r="K22" i="1"/>
  <c r="B22" i="1" s="1"/>
  <c r="K23" i="1"/>
  <c r="B23" i="1" s="1"/>
  <c r="C23" i="1"/>
  <c r="C28" i="3"/>
  <c r="K28" i="3"/>
  <c r="B28" i="3" s="1"/>
  <c r="C20" i="2"/>
  <c r="K20" i="2"/>
  <c r="B20" i="2" s="1"/>
  <c r="J22" i="4"/>
  <c r="D22" i="4" s="1"/>
  <c r="D133" i="5"/>
  <c r="J133" i="5"/>
  <c r="J30" i="4"/>
  <c r="D30" i="4" s="1"/>
  <c r="J24" i="4"/>
  <c r="D24" i="4" s="1"/>
  <c r="K12" i="3"/>
  <c r="B12" i="3" s="1"/>
  <c r="C12" i="3"/>
  <c r="C15" i="1"/>
  <c r="K15" i="1"/>
  <c r="B15" i="1" s="1"/>
  <c r="C9" i="2"/>
  <c r="K9" i="2"/>
  <c r="B9" i="2" s="1"/>
  <c r="I20" i="7"/>
  <c r="B20" i="7" s="1"/>
  <c r="C20" i="7"/>
  <c r="K15" i="3"/>
  <c r="B15" i="3" s="1"/>
  <c r="C15" i="3"/>
  <c r="J73" i="5"/>
  <c r="D73" i="5" s="1"/>
  <c r="K21" i="2"/>
  <c r="B21" i="2" s="1"/>
  <c r="C21" i="2"/>
  <c r="K21" i="1"/>
  <c r="B21" i="1" s="1"/>
  <c r="C21" i="1"/>
  <c r="J79" i="5"/>
  <c r="D79" i="5" s="1"/>
  <c r="I15" i="7"/>
  <c r="B15" i="7" s="1"/>
  <c r="C15" i="7"/>
  <c r="J40" i="4"/>
  <c r="D40" i="4" s="1"/>
  <c r="J143" i="5"/>
  <c r="D143" i="5"/>
  <c r="J7" i="4"/>
  <c r="D7" i="4" s="1"/>
  <c r="K15" i="2"/>
  <c r="B15" i="2" s="1"/>
  <c r="C15" i="2"/>
  <c r="C18" i="3"/>
  <c r="K18" i="3"/>
  <c r="B18" i="3" s="1"/>
  <c r="C25" i="2"/>
  <c r="K25" i="2"/>
  <c r="B25" i="2" s="1"/>
  <c r="D141" i="5"/>
  <c r="J141" i="5"/>
  <c r="K5" i="1"/>
  <c r="B5" i="1" s="1"/>
  <c r="C5" i="1"/>
  <c r="C29" i="7"/>
  <c r="I29" i="7"/>
  <c r="B29" i="7" s="1"/>
  <c r="K25" i="3"/>
  <c r="B25" i="3" s="1"/>
  <c r="C25" i="3"/>
  <c r="K9" i="1"/>
  <c r="B9" i="1" s="1"/>
  <c r="C9" i="1"/>
  <c r="C6" i="7"/>
  <c r="I6" i="7"/>
  <c r="B6" i="7" s="1"/>
  <c r="J9" i="5"/>
  <c r="D9" i="5" s="1"/>
  <c r="J91" i="5"/>
  <c r="D91" i="5" s="1"/>
  <c r="K19" i="1"/>
  <c r="B19" i="1" s="1"/>
  <c r="C19" i="1"/>
  <c r="C14" i="6"/>
  <c r="I14" i="6"/>
  <c r="B14" i="6" s="1"/>
  <c r="C24" i="1"/>
  <c r="K24" i="1"/>
  <c r="B24" i="1" s="1"/>
  <c r="J15" i="5"/>
  <c r="D15" i="5" s="1"/>
  <c r="I28" i="7"/>
  <c r="B28" i="7" s="1"/>
  <c r="C28" i="7"/>
  <c r="I19" i="6"/>
  <c r="B19" i="6" s="1"/>
  <c r="C19" i="6"/>
  <c r="J111" i="5"/>
  <c r="D111" i="5"/>
  <c r="K16" i="1"/>
  <c r="B16" i="1" s="1"/>
  <c r="C16" i="1"/>
  <c r="I16" i="6"/>
  <c r="B16" i="6" s="1"/>
  <c r="C16" i="6"/>
  <c r="C29" i="3"/>
  <c r="K29" i="3"/>
  <c r="B29" i="3" s="1"/>
  <c r="J36" i="4"/>
  <c r="D36" i="4" s="1"/>
  <c r="D109" i="5"/>
  <c r="J109" i="5"/>
  <c r="J147" i="5"/>
  <c r="D147" i="5"/>
  <c r="K17" i="1"/>
  <c r="B17" i="1" s="1"/>
  <c r="C17" i="1"/>
  <c r="J42" i="4"/>
  <c r="D42" i="4" s="1"/>
  <c r="J97" i="5"/>
  <c r="D97" i="5" s="1"/>
  <c r="J95" i="5"/>
  <c r="D95" i="5" s="1"/>
  <c r="C19" i="3"/>
  <c r="K19" i="3"/>
  <c r="B19" i="3" s="1"/>
  <c r="C24" i="3"/>
  <c r="K24" i="3"/>
  <c r="B24" i="3" s="1"/>
  <c r="J38" i="4"/>
  <c r="D38" i="4" s="1"/>
  <c r="D153" i="5"/>
  <c r="J153" i="5"/>
  <c r="J135" i="5"/>
  <c r="D135" i="5"/>
  <c r="J89" i="5"/>
  <c r="D89" i="5" s="1"/>
  <c r="J37" i="5"/>
  <c r="D37" i="5" s="1"/>
  <c r="J99" i="5"/>
  <c r="D99" i="5" s="1"/>
  <c r="J49" i="5"/>
  <c r="D49" i="5" s="1"/>
  <c r="J27" i="5"/>
  <c r="D27" i="5" s="1"/>
  <c r="J87" i="5"/>
  <c r="D87" i="5" s="1"/>
  <c r="I22" i="7"/>
  <c r="B22" i="7" s="1"/>
  <c r="C22" i="7"/>
  <c r="J83" i="5"/>
  <c r="D83" i="5" s="1"/>
  <c r="I10" i="6"/>
  <c r="B10" i="6" s="1"/>
  <c r="C10" i="6"/>
  <c r="C19" i="2"/>
  <c r="K19" i="2"/>
  <c r="B19" i="2" s="1"/>
  <c r="C11" i="2"/>
  <c r="K11" i="2"/>
  <c r="B11" i="2" s="1"/>
  <c r="J58" i="4"/>
  <c r="D58" i="4" s="1"/>
  <c r="K26" i="3"/>
  <c r="B26" i="3" s="1"/>
  <c r="C26" i="3"/>
  <c r="I25" i="7"/>
  <c r="B25" i="7" s="1"/>
  <c r="C25" i="7"/>
  <c r="D115" i="5"/>
  <c r="J115" i="5"/>
  <c r="F4" i="5"/>
  <c r="C12" i="1"/>
  <c r="K12" i="1"/>
  <c r="B12" i="1" s="1"/>
  <c r="C6" i="2"/>
  <c r="K6" i="2"/>
  <c r="B6" i="2" s="1"/>
  <c r="J107" i="5"/>
  <c r="D107" i="5" s="1"/>
  <c r="C7" i="6"/>
  <c r="I7" i="6"/>
  <c r="B7" i="6" s="1"/>
  <c r="J26" i="4"/>
  <c r="D26" i="4" s="1"/>
  <c r="J125" i="5"/>
  <c r="D125" i="5"/>
  <c r="J54" i="4"/>
  <c r="D54" i="4" s="1"/>
  <c r="K22" i="3"/>
  <c r="B22" i="3" s="1"/>
  <c r="C22" i="3"/>
  <c r="J145" i="5"/>
  <c r="D145" i="5"/>
  <c r="J59" i="5"/>
  <c r="D59" i="5" s="1"/>
  <c r="C6" i="6"/>
  <c r="I6" i="6"/>
  <c r="B6" i="6" s="1"/>
  <c r="I12" i="7"/>
  <c r="B12" i="7" s="1"/>
  <c r="C12" i="7"/>
  <c r="K11" i="1"/>
  <c r="B11" i="1" s="1"/>
  <c r="C11" i="1"/>
  <c r="J159" i="5"/>
  <c r="D159" i="5"/>
  <c r="J5" i="4"/>
  <c r="D5" i="4" s="1"/>
  <c r="C23" i="7"/>
  <c r="I23" i="7"/>
  <c r="B23" i="7" s="1"/>
  <c r="J105" i="5"/>
  <c r="D105" i="5" s="1"/>
  <c r="J43" i="5"/>
  <c r="D43" i="5" s="1"/>
  <c r="C5" i="6"/>
  <c r="I5" i="6"/>
  <c r="B5" i="6" s="1"/>
  <c r="J103" i="5"/>
  <c r="D103" i="5" s="1"/>
  <c r="K13" i="1"/>
  <c r="B13" i="1" s="1"/>
  <c r="C13" i="1"/>
  <c r="J55" i="5"/>
  <c r="D55" i="5" s="1"/>
  <c r="K8" i="1"/>
  <c r="B8" i="1" s="1"/>
  <c r="C8" i="1"/>
  <c r="C16" i="7"/>
  <c r="I16" i="7"/>
  <c r="B16" i="7" s="1"/>
  <c r="C9" i="6"/>
  <c r="I9" i="6"/>
  <c r="B9" i="6" s="1"/>
  <c r="C28" i="6"/>
  <c r="I28" i="6"/>
  <c r="B28" i="6" s="1"/>
  <c r="J101" i="5"/>
  <c r="D101" i="5" s="1"/>
  <c r="I31" i="7"/>
  <c r="B31" i="7" s="1"/>
  <c r="C31" i="7"/>
  <c r="I21" i="6"/>
  <c r="B21" i="6" s="1"/>
  <c r="C21" i="6"/>
  <c r="C13" i="7"/>
  <c r="I13" i="7"/>
  <c r="B13" i="7" s="1"/>
  <c r="C26" i="2"/>
  <c r="K26" i="2"/>
  <c r="B26" i="2" s="1"/>
  <c r="K7" i="1"/>
  <c r="B7" i="1" s="1"/>
  <c r="C7" i="1"/>
  <c r="J32" i="4"/>
  <c r="D32" i="4" s="1"/>
  <c r="J7" i="5"/>
  <c r="D7" i="5" s="1"/>
  <c r="J51" i="5"/>
  <c r="D51" i="5" s="1"/>
  <c r="J28" i="4"/>
  <c r="D28" i="4" s="1"/>
  <c r="I30" i="7"/>
  <c r="B30" i="7" s="1"/>
  <c r="C30" i="7"/>
  <c r="C27" i="2"/>
  <c r="K27" i="2"/>
  <c r="B27" i="2" s="1"/>
  <c r="K23" i="3"/>
  <c r="B23" i="3" s="1"/>
  <c r="C23" i="3"/>
  <c r="K26" i="1"/>
  <c r="B26" i="1" s="1"/>
  <c r="C26" i="1"/>
  <c r="J9" i="4"/>
  <c r="D9" i="4" s="1"/>
  <c r="J35" i="5"/>
  <c r="D35" i="5" s="1"/>
  <c r="J48" i="4"/>
  <c r="D48" i="4" s="1"/>
  <c r="I15" i="6"/>
  <c r="B15" i="6" s="1"/>
  <c r="C15" i="6"/>
  <c r="I20" i="6"/>
  <c r="B20" i="6" s="1"/>
  <c r="C20" i="6"/>
  <c r="J93" i="5"/>
  <c r="D93" i="5" s="1"/>
  <c r="J17" i="5"/>
  <c r="D17" i="5" s="1"/>
  <c r="I7" i="7"/>
  <c r="B7" i="7" s="1"/>
  <c r="C7" i="7"/>
  <c r="D129" i="5"/>
  <c r="J129" i="5"/>
  <c r="C23" i="2"/>
  <c r="K23" i="2"/>
  <c r="B23" i="2" s="1"/>
  <c r="J50" i="4"/>
  <c r="D50" i="4" s="1"/>
  <c r="D127" i="5"/>
  <c r="J127" i="5"/>
  <c r="I24" i="7"/>
  <c r="B24" i="7" s="1"/>
  <c r="C24" i="7"/>
  <c r="J39" i="5"/>
  <c r="D39" i="5" s="1"/>
  <c r="J131" i="5"/>
  <c r="D131" i="5"/>
  <c r="C29" i="1"/>
  <c r="K29" i="1"/>
  <c r="B29" i="1" s="1"/>
  <c r="J67" i="5"/>
  <c r="D67" i="5" s="1"/>
  <c r="C20" i="1"/>
  <c r="K20" i="1"/>
  <c r="B20" i="1" s="1"/>
  <c r="J68" i="4"/>
  <c r="D68" i="4" s="1"/>
  <c r="J34" i="4"/>
  <c r="D34" i="4" s="1"/>
  <c r="C8" i="6"/>
  <c r="I8" i="6"/>
  <c r="B8" i="6" s="1"/>
  <c r="J52" i="4"/>
  <c r="D52" i="4" s="1"/>
  <c r="I18" i="7"/>
  <c r="B18" i="7" s="1"/>
  <c r="I12" i="6"/>
  <c r="B12" i="6" s="1"/>
  <c r="C12" i="6"/>
  <c r="C23" i="6"/>
  <c r="I23" i="6"/>
  <c r="B23" i="6" s="1"/>
  <c r="J65" i="5"/>
  <c r="D65" i="5" s="1"/>
  <c r="J25" i="5"/>
  <c r="D25" i="5" s="1"/>
  <c r="J71" i="5"/>
  <c r="D71" i="5" s="1"/>
  <c r="I10" i="7"/>
  <c r="B10" i="7" s="1"/>
  <c r="C10" i="7"/>
  <c r="J61" i="5"/>
  <c r="D61" i="5" s="1"/>
  <c r="D123" i="5"/>
  <c r="J123" i="5"/>
  <c r="K25" i="1"/>
  <c r="B25" i="1" s="1"/>
  <c r="C25" i="1"/>
  <c r="J149" i="5"/>
  <c r="D149" i="5"/>
  <c r="J77" i="5"/>
  <c r="D77" i="5" s="1"/>
  <c r="C24" i="2"/>
  <c r="K24" i="2"/>
  <c r="B24" i="2" s="1"/>
  <c r="I30" i="6"/>
  <c r="B30" i="6" s="1"/>
  <c r="C30" i="6"/>
  <c r="C17" i="2"/>
  <c r="K17" i="2"/>
  <c r="B17" i="2" s="1"/>
  <c r="K22" i="2"/>
  <c r="B22" i="2" s="1"/>
  <c r="C22" i="2"/>
  <c r="J47" i="5"/>
  <c r="D47" i="5" s="1"/>
  <c r="K9" i="3"/>
  <c r="B9" i="3" s="1"/>
  <c r="C9" i="3"/>
  <c r="J5" i="5"/>
  <c r="D5" i="5" s="1"/>
  <c r="C7" i="3"/>
  <c r="K7" i="3"/>
  <c r="B7" i="3" s="1"/>
  <c r="H4" i="8"/>
  <c r="K29" i="2"/>
  <c r="B29" i="2" s="1"/>
  <c r="C29" i="2"/>
  <c r="C18" i="1"/>
  <c r="K18" i="1"/>
  <c r="B18" i="1" s="1"/>
  <c r="J17" i="4"/>
  <c r="D17" i="4" s="1"/>
  <c r="C18" i="7"/>
  <c r="J57" i="5"/>
  <c r="D57" i="5" s="1"/>
  <c r="I14" i="7"/>
  <c r="B14" i="7" s="1"/>
  <c r="C14" i="7"/>
  <c r="J11" i="4"/>
  <c r="D11" i="4" s="1"/>
  <c r="J64" i="4"/>
  <c r="D64" i="4" s="1"/>
  <c r="J44" i="4"/>
  <c r="D44" i="4" s="1"/>
  <c r="G4" i="8"/>
  <c r="J62" i="4"/>
  <c r="D62" i="4" s="1"/>
  <c r="I24" i="6"/>
  <c r="B24" i="6" s="1"/>
  <c r="C24" i="6"/>
  <c r="J13" i="5"/>
  <c r="D13" i="5" s="1"/>
  <c r="C16" i="2"/>
  <c r="K16" i="2"/>
  <c r="B16" i="2" s="1"/>
  <c r="J75" i="5"/>
  <c r="D75" i="5" s="1"/>
  <c r="K13" i="3"/>
  <c r="B13" i="3" s="1"/>
  <c r="C13" i="3"/>
  <c r="J155" i="5"/>
  <c r="D155" i="5"/>
  <c r="J69" i="5"/>
  <c r="D69" i="5" s="1"/>
  <c r="D119" i="5"/>
  <c r="J119" i="5"/>
  <c r="C11" i="3"/>
  <c r="K11" i="3"/>
  <c r="B11" i="3" s="1"/>
  <c r="J45" i="5"/>
  <c r="D45" i="5" s="1"/>
  <c r="J20" i="4"/>
  <c r="D20" i="4" s="1"/>
  <c r="I31" i="6"/>
  <c r="B31" i="6" s="1"/>
  <c r="C31" i="6"/>
  <c r="K21" i="3"/>
  <c r="B21" i="3" s="1"/>
  <c r="C21" i="3"/>
  <c r="J15" i="4"/>
  <c r="D15" i="4" s="1"/>
  <c r="J53" i="5"/>
  <c r="D53" i="5" s="1"/>
  <c r="J19" i="5"/>
  <c r="D19" i="5" s="1"/>
  <c r="K6" i="3"/>
  <c r="B6" i="3" s="1"/>
  <c r="C6" i="3"/>
  <c r="J121" i="5"/>
  <c r="D121" i="5"/>
  <c r="C10" i="1"/>
  <c r="K10" i="1"/>
  <c r="B10" i="1" s="1"/>
  <c r="C18" i="2"/>
  <c r="K18" i="2"/>
  <c r="B18" i="2" s="1"/>
  <c r="J157" i="5"/>
  <c r="D157" i="5"/>
  <c r="C12" i="2"/>
  <c r="K12" i="2"/>
  <c r="B12" i="2" s="1"/>
  <c r="C14" i="1"/>
  <c r="K14" i="1"/>
  <c r="B14" i="1" s="1"/>
  <c r="C14" i="2"/>
  <c r="K14" i="2"/>
  <c r="B14" i="2" s="1"/>
  <c r="C5" i="3"/>
  <c r="K5" i="3"/>
  <c r="B5" i="3" s="1"/>
  <c r="J81" i="5"/>
  <c r="D81" i="5" s="1"/>
  <c r="I11" i="7"/>
  <c r="B11" i="7" s="1"/>
  <c r="C11" i="7"/>
  <c r="D117" i="5"/>
  <c r="J117" i="5"/>
  <c r="J113" i="5"/>
  <c r="D113" i="5"/>
  <c r="J137" i="5"/>
  <c r="D137" i="5"/>
  <c r="J29" i="5"/>
  <c r="D29" i="5" s="1"/>
  <c r="C22" i="6"/>
  <c r="I22" i="6"/>
  <c r="B22" i="6" s="1"/>
  <c r="C8" i="3"/>
  <c r="K8" i="3"/>
  <c r="B8" i="3" s="1"/>
  <c r="J60" i="4"/>
  <c r="D60" i="4" s="1"/>
  <c r="C10" i="3"/>
  <c r="K10" i="3"/>
  <c r="B10" i="3" s="1"/>
  <c r="C29" i="6"/>
  <c r="I29" i="6"/>
  <c r="B29" i="6" s="1"/>
  <c r="K13" i="2"/>
  <c r="B13" i="2" s="1"/>
  <c r="C13" i="2"/>
  <c r="J66" i="4"/>
  <c r="D66" i="4" s="1"/>
  <c r="I8" i="7"/>
  <c r="B8" i="7" s="1"/>
  <c r="C8" i="7"/>
  <c r="K17" i="3"/>
  <c r="B17" i="3" s="1"/>
  <c r="C17" i="3"/>
  <c r="C21" i="7"/>
  <c r="I21" i="7"/>
  <c r="B21" i="7" s="1"/>
  <c r="J23" i="5"/>
  <c r="D23" i="5" s="1"/>
  <c r="C27" i="7"/>
  <c r="I27" i="7"/>
  <c r="B27" i="7" s="1"/>
  <c r="C16" i="3"/>
  <c r="K16" i="3"/>
  <c r="B16" i="3" s="1"/>
  <c r="J21" i="5"/>
  <c r="D21" i="5" s="1"/>
  <c r="J31" i="5"/>
  <c r="D31" i="5" s="1"/>
  <c r="J33" i="5"/>
  <c r="D33" i="5" s="1"/>
  <c r="I25" i="6"/>
  <c r="B25" i="6" s="1"/>
  <c r="C25" i="6"/>
  <c r="J41" i="5"/>
  <c r="D41" i="5" s="1"/>
  <c r="C5" i="2"/>
  <c r="K5" i="2"/>
  <c r="B5" i="2" s="1"/>
  <c r="J13" i="4"/>
  <c r="D13" i="4" s="1"/>
  <c r="I11" i="6"/>
  <c r="B11" i="6" s="1"/>
  <c r="C11" i="6"/>
  <c r="C19" i="7"/>
  <c r="I19" i="7"/>
  <c r="B19" i="7" s="1"/>
  <c r="I18" i="6"/>
  <c r="B18" i="6" s="1"/>
  <c r="D139" i="5"/>
  <c r="J139" i="5"/>
  <c r="K28" i="2"/>
  <c r="B28" i="2" s="1"/>
  <c r="C28" i="2"/>
  <c r="I17" i="6"/>
  <c r="B17" i="6" s="1"/>
  <c r="C17" i="6"/>
  <c r="J63" i="5"/>
  <c r="D63" i="5" s="1"/>
  <c r="C27" i="1"/>
  <c r="K27" i="1"/>
  <c r="B27" i="1" s="1"/>
  <c r="I9" i="7"/>
  <c r="B9" i="7" s="1"/>
  <c r="C9" i="7"/>
  <c r="K8" i="2"/>
  <c r="B8" i="2" s="1"/>
  <c r="C8" i="2"/>
  <c r="I13" i="6"/>
  <c r="B13" i="6" s="1"/>
  <c r="C13" i="6"/>
  <c r="K28" i="1"/>
  <c r="B28" i="1" s="1"/>
  <c r="C28" i="1"/>
  <c r="J11" i="5"/>
  <c r="D11" i="5" s="1"/>
  <c r="K6" i="1"/>
  <c r="B6" i="1" s="1"/>
  <c r="C6" i="1"/>
  <c r="C7" i="2"/>
  <c r="K7" i="2"/>
  <c r="B7" i="2" s="1"/>
  <c r="I17" i="7"/>
  <c r="B17" i="7" s="1"/>
  <c r="C17" i="7"/>
  <c r="K10" i="2"/>
  <c r="B10" i="2" s="1"/>
  <c r="C10" i="2"/>
  <c r="J56" i="4"/>
  <c r="D56" i="4" s="1"/>
  <c r="J151" i="5"/>
  <c r="D151" i="5"/>
  <c r="K14" i="3"/>
  <c r="B14" i="3" s="1"/>
  <c r="C14" i="3"/>
  <c r="C26" i="7"/>
  <c r="I26" i="7"/>
  <c r="B26" i="7" s="1"/>
  <c r="D21" i="1" l="1"/>
  <c r="D23" i="1"/>
  <c r="D22" i="6"/>
  <c r="D5" i="3"/>
  <c r="D12" i="2"/>
  <c r="D10" i="1"/>
  <c r="D23" i="6"/>
  <c r="D8" i="6"/>
  <c r="D27" i="2"/>
  <c r="D13" i="7"/>
  <c r="D28" i="1"/>
  <c r="D9" i="7"/>
  <c r="D25" i="1"/>
  <c r="D12" i="6"/>
  <c r="D26" i="1"/>
  <c r="D30" i="7"/>
  <c r="D7" i="1"/>
  <c r="D21" i="6"/>
  <c r="D10" i="6"/>
  <c r="D21" i="2"/>
  <c r="D5" i="7"/>
  <c r="D13" i="6"/>
  <c r="D11" i="6"/>
  <c r="D25" i="6"/>
  <c r="D17" i="3"/>
  <c r="D6" i="3"/>
  <c r="D13" i="3"/>
  <c r="D24" i="6"/>
  <c r="D23" i="3"/>
  <c r="D31" i="7"/>
  <c r="D13" i="1"/>
  <c r="D11" i="1"/>
  <c r="D16" i="6"/>
  <c r="D19" i="6"/>
  <c r="D17" i="7"/>
  <c r="D17" i="6"/>
  <c r="D30" i="6"/>
  <c r="D10" i="7"/>
  <c r="D20" i="6"/>
  <c r="D8" i="1"/>
  <c r="D22" i="3"/>
  <c r="D26" i="3"/>
  <c r="D17" i="1"/>
  <c r="D19" i="1"/>
  <c r="D9" i="1"/>
  <c r="D5" i="1"/>
  <c r="D20" i="7"/>
  <c r="D12" i="3"/>
  <c r="D16" i="3"/>
  <c r="D11" i="3"/>
  <c r="D7" i="3"/>
  <c r="D24" i="2"/>
  <c r="L24" i="1"/>
  <c r="D9" i="6"/>
  <c r="D24" i="1"/>
  <c r="L29" i="3"/>
  <c r="D9" i="2"/>
  <c r="D7" i="2"/>
  <c r="D14" i="3"/>
  <c r="D8" i="2"/>
  <c r="D27" i="7"/>
  <c r="D29" i="6"/>
  <c r="D17" i="2"/>
  <c r="D23" i="2"/>
  <c r="D16" i="7"/>
  <c r="D23" i="7"/>
  <c r="D12" i="7"/>
  <c r="D16" i="1"/>
  <c r="D28" i="7"/>
  <c r="D14" i="6"/>
  <c r="D6" i="7"/>
  <c r="D29" i="7"/>
  <c r="D25" i="2"/>
  <c r="D15" i="1"/>
  <c r="L9" i="2"/>
  <c r="K30" i="2"/>
  <c r="K68" i="4"/>
  <c r="K107" i="5"/>
  <c r="I32" i="6"/>
  <c r="K18" i="4"/>
  <c r="D12" i="1"/>
  <c r="D19" i="2"/>
  <c r="D24" i="3"/>
  <c r="I32" i="7"/>
  <c r="D27" i="3"/>
  <c r="L14" i="2"/>
  <c r="L14" i="3"/>
  <c r="D10" i="3"/>
  <c r="D16" i="2"/>
  <c r="D18" i="7"/>
  <c r="D29" i="1"/>
  <c r="D28" i="6"/>
  <c r="D5" i="6"/>
  <c r="D7" i="6"/>
  <c r="K30" i="1"/>
  <c r="L9" i="1"/>
  <c r="D18" i="3"/>
  <c r="L24" i="2"/>
  <c r="D5" i="2"/>
  <c r="D28" i="2"/>
  <c r="D19" i="7"/>
  <c r="D21" i="7"/>
  <c r="D13" i="2"/>
  <c r="D11" i="7"/>
  <c r="D14" i="2"/>
  <c r="D21" i="3"/>
  <c r="D22" i="2"/>
  <c r="L29" i="1"/>
  <c r="D7" i="7"/>
  <c r="D15" i="6"/>
  <c r="D6" i="6"/>
  <c r="D19" i="3"/>
  <c r="D29" i="3"/>
  <c r="D25" i="3"/>
  <c r="D15" i="2"/>
  <c r="D15" i="7"/>
  <c r="D20" i="2"/>
  <c r="D22" i="1"/>
  <c r="D18" i="6"/>
  <c r="L24" i="3"/>
  <c r="D27" i="6"/>
  <c r="L19" i="2"/>
  <c r="D26" i="7"/>
  <c r="D10" i="2"/>
  <c r="D6" i="1"/>
  <c r="D27" i="1"/>
  <c r="D8" i="3"/>
  <c r="D14" i="1"/>
  <c r="D18" i="2"/>
  <c r="D31" i="6"/>
  <c r="D14" i="7"/>
  <c r="D18" i="1"/>
  <c r="K55" i="5"/>
  <c r="D20" i="1"/>
  <c r="D26" i="2"/>
  <c r="D6" i="2"/>
  <c r="D25" i="7"/>
  <c r="D11" i="2"/>
  <c r="D22" i="7"/>
  <c r="L29" i="2"/>
  <c r="D15" i="3"/>
  <c r="L19" i="1"/>
  <c r="D28" i="3"/>
  <c r="D26" i="6"/>
  <c r="D20" i="3"/>
  <c r="D8" i="7"/>
  <c r="L9" i="3"/>
  <c r="K30" i="3"/>
  <c r="L14" i="1"/>
  <c r="D29" i="2"/>
  <c r="D9" i="3"/>
  <c r="D24" i="7"/>
  <c r="K159" i="5"/>
  <c r="L19" i="3"/>
</calcChain>
</file>

<file path=xl/sharedStrings.xml><?xml version="1.0" encoding="utf-8"?>
<sst xmlns="http://schemas.openxmlformats.org/spreadsheetml/2006/main" count="568" uniqueCount="161">
  <si>
    <t>(CHOICES)</t>
  </si>
  <si>
    <t>a</t>
  </si>
  <si>
    <t>the</t>
  </si>
  <si>
    <t>and</t>
  </si>
  <si>
    <t>of</t>
  </si>
  <si>
    <t>to</t>
  </si>
  <si>
    <t>in</t>
  </si>
  <si>
    <t>he</t>
  </si>
  <si>
    <t>is</t>
  </si>
  <si>
    <t>you</t>
  </si>
  <si>
    <t>it</t>
  </si>
  <si>
    <t>that</t>
  </si>
  <si>
    <t>are</t>
  </si>
  <si>
    <t>for</t>
  </si>
  <si>
    <t>was</t>
  </si>
  <si>
    <t>on</t>
  </si>
  <si>
    <t>as</t>
  </si>
  <si>
    <t>his</t>
  </si>
  <si>
    <t>with</t>
  </si>
  <si>
    <t>I</t>
  </si>
  <si>
    <t>they</t>
  </si>
  <si>
    <t>at</t>
  </si>
  <si>
    <t>be</t>
  </si>
  <si>
    <t>from</t>
  </si>
  <si>
    <t>this</t>
  </si>
  <si>
    <t>have</t>
  </si>
  <si>
    <t>#end</t>
  </si>
  <si>
    <t>25 SIGHT WORDS</t>
  </si>
  <si>
    <t>Touch the word you hear</t>
  </si>
  <si>
    <t>name</t>
  </si>
  <si>
    <t>Name</t>
  </si>
  <si>
    <t>NAME</t>
  </si>
  <si>
    <t>first</t>
  </si>
  <si>
    <t>First</t>
  </si>
  <si>
    <t>FIRST</t>
  </si>
  <si>
    <t>last</t>
  </si>
  <si>
    <t>Last</t>
  </si>
  <si>
    <t>LAST</t>
  </si>
  <si>
    <t>street</t>
  </si>
  <si>
    <t>Street</t>
  </si>
  <si>
    <t>STREET</t>
  </si>
  <si>
    <t>address</t>
  </si>
  <si>
    <t>Address</t>
  </si>
  <si>
    <t>ADDRESS</t>
  </si>
  <si>
    <t>city</t>
  </si>
  <si>
    <t>City</t>
  </si>
  <si>
    <t>CITY</t>
  </si>
  <si>
    <t>state</t>
  </si>
  <si>
    <t>State</t>
  </si>
  <si>
    <t>STATE</t>
  </si>
  <si>
    <t>Country</t>
  </si>
  <si>
    <t>COUNTRY</t>
  </si>
  <si>
    <t>teacher</t>
  </si>
  <si>
    <t>married</t>
  </si>
  <si>
    <t>Nmea</t>
  </si>
  <si>
    <t>Nmae</t>
  </si>
  <si>
    <t>Fisrt</t>
  </si>
  <si>
    <t>Ftrst</t>
  </si>
  <si>
    <t>Alst</t>
  </si>
  <si>
    <t>Ltas</t>
  </si>
  <si>
    <t>Strret</t>
  </si>
  <si>
    <t>Steert</t>
  </si>
  <si>
    <t>Addres</t>
  </si>
  <si>
    <t>Adress</t>
  </si>
  <si>
    <t>Ctty</t>
  </si>
  <si>
    <t>Ciiy</t>
  </si>
  <si>
    <t>Saete</t>
  </si>
  <si>
    <t>Steta</t>
  </si>
  <si>
    <t>ESL1 SIGHT WORDS</t>
  </si>
  <si>
    <t>A</t>
  </si>
  <si>
    <t>B</t>
  </si>
  <si>
    <t>C</t>
  </si>
  <si>
    <t>P</t>
  </si>
  <si>
    <t>D</t>
  </si>
  <si>
    <t>S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</si>
  <si>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</si>
  <si>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</si>
  <si>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</si>
  <si>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</si>
  <si>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</si>
  <si>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</si>
  <si>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</si>
  <si>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</si>
  <si>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</si>
  <si>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</si>
  <si>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Q</t>
  </si>
  <si>
    <t>R</t>
  </si>
  <si>
    <t>T</t>
  </si>
  <si>
    <t>U</t>
  </si>
  <si>
    <t>V</t>
  </si>
  <si>
    <t>W</t>
  </si>
  <si>
    <t>X</t>
  </si>
  <si>
    <t>Y</t>
  </si>
  <si>
    <t>Z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</si>
  <si>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</si>
  <si>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</si>
  <si>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</si>
  <si>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</si>
  <si>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</si>
  <si>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</si>
  <si>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</si>
  <si>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</si>
  <si>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</si>
  <si>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</si>
  <si>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</si>
  <si>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</si>
  <si>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</si>
  <si>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</si>
  <si>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</si>
  <si>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</si>
  <si>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</si>
  <si>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</si>
  <si>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</si>
  <si>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</si>
  <si>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</si>
  <si>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</si>
  <si>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</si>
  <si>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</si>
  <si>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</si>
  <si>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Letters  LETTERS  letters</t>
  </si>
  <si>
    <t>us</t>
  </si>
  <si>
    <t>here</t>
  </si>
  <si>
    <t>if</t>
  </si>
  <si>
    <t>sad</t>
  </si>
  <si>
    <t>went</t>
  </si>
  <si>
    <t>when</t>
  </si>
  <si>
    <t>now</t>
  </si>
  <si>
    <t>must</t>
  </si>
  <si>
    <t>ill</t>
  </si>
  <si>
    <t>100 SIGHT WORDS</t>
  </si>
  <si>
    <t>eat</t>
  </si>
  <si>
    <t>end</t>
  </si>
  <si>
    <t>there</t>
  </si>
  <si>
    <t>she</t>
  </si>
  <si>
    <t>your</t>
  </si>
  <si>
    <t>our</t>
  </si>
  <si>
    <t>said</t>
  </si>
  <si>
    <t>where</t>
  </si>
  <si>
    <t>these</t>
  </si>
  <si>
    <t>want</t>
  </si>
  <si>
    <t>how</t>
  </si>
  <si>
    <t>has</t>
  </si>
  <si>
    <t>off</t>
  </si>
  <si>
    <t>not</t>
  </si>
  <si>
    <t>hand</t>
  </si>
  <si>
    <t>each</t>
  </si>
  <si>
    <t>her</t>
  </si>
  <si>
    <t>were</t>
  </si>
  <si>
    <t>those</t>
  </si>
  <si>
    <t>know</t>
  </si>
  <si>
    <t>net</t>
  </si>
  <si>
    <t>most</t>
  </si>
  <si>
    <t>all</t>
  </si>
  <si>
    <t>KK selec-tion</t>
  </si>
  <si>
    <t>target words:</t>
  </si>
  <si>
    <t>random selection</t>
  </si>
  <si>
    <t>stripped down checkbox test</t>
  </si>
  <si>
    <t>formats:</t>
  </si>
  <si>
    <t>is H2</t>
  </si>
  <si>
    <t>G2 is</t>
  </si>
  <si>
    <t>»»  LISTEN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</si>
</sst>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color rgb="FF000000"/>
      <name val="Verdana"/>
      <family val="2"/>
    </font>
    <font>
      <sz val="18"/>
      <color theme="1"/>
      <name val="Comic Sans MS"/>
      <family val="4"/>
    </font>
    <font>
      <sz val="14"/>
      <color theme="1"/>
      <name val="Comic Sans MS"/>
      <family val="4"/>
    </font>
    <font>
      <sz val="11"/>
      <color theme="1"/>
      <name val="Comic Sans MS"/>
      <family val="4"/>
    </font>
    <font>
      <sz val="18"/>
      <color theme="0"/>
      <name val="Comic Sans MS"/>
      <family val="4"/>
    </font>
    <font>
      <sz val="11"/>
      <color theme="0"/>
      <name val="Comic Sans MS"/>
      <family val="4"/>
    </font>
    <font>
      <u/>
      <sz val="13"/>
      <color theme="10"/>
      <name val="Comic Sans MS"/>
      <family val="4"/>
    </font>
    <font>
      <sz val="14"/>
      <color theme="0"/>
      <name val="Comic Sans MS"/>
      <family val="4"/>
    </font>
    <font>
      <u/>
      <sz val="18"/>
      <color theme="1"/>
      <name val="Comic Sans MS"/>
      <family val="4"/>
    </font>
    <font>
      <sz val="11"/>
      <name val="Comic Sans MS"/>
      <family val="4"/>
    </font>
    <font>
      <u/>
      <sz val="13"/>
      <color theme="0"/>
      <name val="Comic Sans MS"/>
      <family val="4"/>
    </font>
    <font>
      <sz val="12"/>
      <color theme="1"/>
      <name val="Comic Sans MS"/>
      <family val="4"/>
    </font>
    <font>
      <sz val="18"/>
      <name val="Comic Sans MS"/>
      <family val="4"/>
    </font>
    <font>
      <sz val="24"/>
      <color theme="1"/>
      <name val="Comic Sans MS"/>
      <family val="4"/>
    </font>
    <font>
      <b/>
      <sz val="18"/>
      <color theme="1"/>
      <name val="Comic Sans MS"/>
      <family val="4"/>
    </font>
    <font>
      <sz val="18"/>
      <color theme="1"/>
      <name val="Calibri"/>
      <family val="2"/>
    </font>
    <font>
      <u/>
      <sz val="18"/>
      <color theme="10"/>
      <name val="Calibri"/>
      <family val="2"/>
      <scheme val="minor"/>
    </font>
    <font>
      <sz val="18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omic Sans MS"/>
      <family val="4"/>
    </font>
    <font>
      <u/>
      <sz val="8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DotDot">
        <color auto="1"/>
      </left>
      <right/>
      <top style="mediumDashDotDot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 style="mediumDashDotDot">
        <color auto="1"/>
      </bottom>
      <diagonal/>
    </border>
    <border>
      <left/>
      <right style="mediumDashDotDot">
        <color auto="1"/>
      </right>
      <top style="mediumDashDotDot">
        <color auto="1"/>
      </top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7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6" fillId="3" borderId="0" xfId="0" applyFont="1" applyFill="1"/>
    <xf numFmtId="0" fontId="1" fillId="4" borderId="0" xfId="0" applyFont="1" applyFill="1"/>
    <xf numFmtId="0" fontId="0" fillId="0" borderId="0" xfId="0" applyBorder="1" applyAlignment="1">
      <alignment horizontal="center"/>
    </xf>
    <xf numFmtId="0" fontId="16" fillId="0" borderId="0" xfId="0" applyFont="1"/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 vertical="center"/>
    </xf>
    <xf numFmtId="0" fontId="19" fillId="0" borderId="0" xfId="2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1" applyNumberFormat="1" applyFont="1" applyAlignment="1">
      <alignment vertical="center"/>
    </xf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0" xfId="0" applyFont="1"/>
    <xf numFmtId="0" fontId="6" fillId="2" borderId="0" xfId="0" applyFont="1" applyFill="1" applyBorder="1"/>
    <xf numFmtId="0" fontId="0" fillId="0" borderId="0" xfId="0" applyBorder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/>
    <xf numFmtId="0" fontId="20" fillId="0" borderId="0" xfId="0" applyFont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vertical="center"/>
    </xf>
    <xf numFmtId="0" fontId="16" fillId="0" borderId="0" xfId="1" applyNumberFormat="1" applyFont="1" applyBorder="1" applyAlignment="1">
      <alignment vertical="center"/>
    </xf>
    <xf numFmtId="0" fontId="22" fillId="2" borderId="0" xfId="0" applyFont="1" applyFill="1" applyBorder="1"/>
    <xf numFmtId="9" fontId="16" fillId="0" borderId="0" xfId="1" applyFont="1" applyBorder="1" applyAlignment="1">
      <alignment vertical="center"/>
    </xf>
    <xf numFmtId="0" fontId="1" fillId="4" borderId="0" xfId="0" applyFont="1" applyFill="1" applyBorder="1"/>
    <xf numFmtId="0" fontId="21" fillId="0" borderId="0" xfId="0" applyFont="1" applyBorder="1" applyAlignment="1">
      <alignment horizontal="center" vertical="top"/>
    </xf>
    <xf numFmtId="0" fontId="15" fillId="0" borderId="0" xfId="0" applyFont="1" applyBorder="1"/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18" fillId="4" borderId="0" xfId="0" applyFont="1" applyFill="1" applyBorder="1"/>
    <xf numFmtId="0" fontId="14" fillId="0" borderId="6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14" fillId="0" borderId="0" xfId="0" applyFont="1" applyBorder="1"/>
    <xf numFmtId="0" fontId="14" fillId="0" borderId="0" xfId="0" applyFont="1" applyBorder="1" applyAlignment="1">
      <alignment horizontal="center" wrapText="1"/>
    </xf>
    <xf numFmtId="0" fontId="14" fillId="0" borderId="0" xfId="0" applyFont="1"/>
    <xf numFmtId="0" fontId="3" fillId="0" borderId="0" xfId="0" applyFont="1" applyBorder="1"/>
    <xf numFmtId="0" fontId="3" fillId="0" borderId="0" xfId="0" applyFont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/>
    <xf numFmtId="0" fontId="18" fillId="2" borderId="0" xfId="0" applyFont="1" applyFill="1" applyBorder="1"/>
    <xf numFmtId="0" fontId="1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0" fontId="23" fillId="0" borderId="0" xfId="2" applyFont="1" applyBorder="1" applyAlignment="1">
      <alignment horizontal="center" vertical="center" wrapText="1"/>
    </xf>
    <xf numFmtId="0" fontId="23" fillId="2" borderId="0" xfId="2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/>
    </xf>
    <xf numFmtId="9" fontId="14" fillId="0" borderId="0" xfId="1" applyFont="1" applyBorder="1" applyAlignment="1">
      <alignment horizontal="center" vertical="center"/>
    </xf>
    <xf numFmtId="0" fontId="22" fillId="0" borderId="0" xfId="0" applyFont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8" fillId="0" borderId="0" xfId="0" applyFont="1"/>
    <xf numFmtId="0" fontId="3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 applyBorder="1" applyAlignment="1">
      <alignment horizontal="right" vertical="center"/>
    </xf>
    <xf numFmtId="0" fontId="3" fillId="2" borderId="0" xfId="0" applyFont="1" applyFill="1" applyAlignment="1">
      <alignment vertical="center"/>
    </xf>
    <xf numFmtId="9" fontId="3" fillId="0" borderId="7" xfId="0" applyNumberFormat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9" fillId="0" borderId="0" xfId="2" applyFont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vertical="center"/>
    </xf>
    <xf numFmtId="0" fontId="31" fillId="0" borderId="0" xfId="0" applyFont="1" applyAlignment="1">
      <alignment horizontal="right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right" vertical="center"/>
    </xf>
    <xf numFmtId="0" fontId="33" fillId="0" borderId="0" xfId="2" applyFont="1" applyBorder="1" applyAlignment="1">
      <alignment horizontal="center" vertical="center" wrapText="1"/>
    </xf>
    <xf numFmtId="0" fontId="34" fillId="0" borderId="0" xfId="0" applyFont="1" applyAlignment="1">
      <alignment wrapText="1"/>
    </xf>
    <xf numFmtId="0" fontId="35" fillId="0" borderId="0" xfId="0" applyFont="1"/>
    <xf numFmtId="0" fontId="32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right" vertical="center"/>
    </xf>
    <xf numFmtId="0" fontId="31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9" fontId="28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31" fillId="0" borderId="0" xfId="0" applyFont="1" applyBorder="1"/>
    <xf numFmtId="0" fontId="31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/>
    </xf>
    <xf numFmtId="0" fontId="1" fillId="0" borderId="0" xfId="1" applyNumberFormat="1" applyFont="1" applyAlignment="1">
      <alignment vertical="center"/>
    </xf>
    <xf numFmtId="0" fontId="3" fillId="0" borderId="0" xfId="0" applyFont="1" applyBorder="1" applyAlignment="1">
      <alignment vertical="center"/>
    </xf>
    <xf numFmtId="0" fontId="10" fillId="0" borderId="9" xfId="2" applyBorder="1" applyAlignment="1">
      <alignment horizontal="center" vertical="center"/>
    </xf>
    <xf numFmtId="0" fontId="10" fillId="0" borderId="10" xfId="2" applyBorder="1" applyAlignment="1">
      <alignment horizontal="center" vertical="center"/>
    </xf>
    <xf numFmtId="0" fontId="10" fillId="0" borderId="11" xfId="2" applyBorder="1" applyAlignment="1">
      <alignment horizontal="center" vertical="center"/>
    </xf>
    <xf numFmtId="9" fontId="6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0" fillId="0" borderId="0" xfId="2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5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21" fillId="0" borderId="5" xfId="0" applyFont="1" applyBorder="1" applyAlignment="1">
      <alignment horizontal="center" vertical="top"/>
    </xf>
    <xf numFmtId="9" fontId="24" fillId="0" borderId="0" xfId="0" applyNumberFormat="1" applyFont="1" applyBorder="1" applyAlignment="1">
      <alignment horizontal="center" vertical="center"/>
    </xf>
    <xf numFmtId="9" fontId="16" fillId="0" borderId="0" xfId="0" applyNumberFormat="1" applyFont="1" applyBorder="1" applyAlignment="1">
      <alignment horizontal="right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1698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ill>
        <patternFill>
          <bgColor rgb="FF00B050"/>
        </patternFill>
      </fill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15240</xdr:rowOff>
    </xdr:from>
    <xdr:to>
      <xdr:col>1</xdr:col>
      <xdr:colOff>38100</xdr:colOff>
      <xdr:row>4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9EF3EF-D556-4D1B-B0C6-912310B83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41020"/>
          <a:ext cx="533400" cy="670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2</xdr:row>
      <xdr:rowOff>7621</xdr:rowOff>
    </xdr:from>
    <xdr:to>
      <xdr:col>0</xdr:col>
      <xdr:colOff>640080</xdr:colOff>
      <xdr:row>3</xdr:row>
      <xdr:rowOff>243841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533401"/>
          <a:ext cx="533400" cy="6705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98682</xdr:colOff>
      <xdr:row>2</xdr:row>
      <xdr:rowOff>15241</xdr:rowOff>
    </xdr:from>
    <xdr:to>
      <xdr:col>0</xdr:col>
      <xdr:colOff>601980</xdr:colOff>
      <xdr:row>2</xdr:row>
      <xdr:rowOff>571501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82" y="541021"/>
          <a:ext cx="503298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235842</xdr:colOff>
      <xdr:row>2</xdr:row>
      <xdr:rowOff>144781</xdr:rowOff>
    </xdr:from>
    <xdr:to>
      <xdr:col>5</xdr:col>
      <xdr:colOff>739140</xdr:colOff>
      <xdr:row>3</xdr:row>
      <xdr:rowOff>281941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966E8B-6E03-404F-A19B-9C5AA3C17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742" y="693421"/>
          <a:ext cx="503298" cy="716280"/>
        </a:xfrm>
        <a:prstGeom prst="rect">
          <a:avLst/>
        </a:prstGeom>
      </xdr:spPr>
    </xdr:pic>
    <xdr:clientData/>
  </xdr:twoCellAnchor>
  <xdr:oneCellAnchor>
    <xdr:from>
      <xdr:col>5</xdr:col>
      <xdr:colOff>273942</xdr:colOff>
      <xdr:row>18</xdr:row>
      <xdr:rowOff>129541</xdr:rowOff>
    </xdr:from>
    <xdr:ext cx="503298" cy="716280"/>
    <xdr:pic>
      <xdr:nvPicPr>
        <xdr:cNvPr id="3" name="Picture 2">
          <a:extLst>
            <a:ext uri="{FF2B5EF4-FFF2-40B4-BE49-F238E27FC236}">
              <a16:creationId xmlns:a16="http://schemas.microsoft.com/office/drawing/2014/main" id="{EA02AC0A-CF47-4FFD-8E10-E694FCD3F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942" y="7673341"/>
          <a:ext cx="503298" cy="71628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70379</xdr:colOff>
      <xdr:row>2</xdr:row>
      <xdr:rowOff>169818</xdr:rowOff>
    </xdr:from>
    <xdr:to>
      <xdr:col>2</xdr:col>
      <xdr:colOff>255814</xdr:colOff>
      <xdr:row>6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9E8306-2EE8-4525-8280-73491F7C8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22" y="866504"/>
          <a:ext cx="1067178" cy="1385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n/Desktop/WebWorksheet/webworkshee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wsCheckbox"/>
      <definedName name="wwsImage"/>
      <definedName name="wwsSetu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Sight_words_1-25_US_Female.mp3" TargetMode="External"/><Relationship Id="rId1" Type="http://schemas.openxmlformats.org/officeDocument/2006/relationships/hyperlink" Target="Sight%20words%201-25%20US%20Female.mp3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2"/>
  <sheetViews>
    <sheetView showGridLines="0" tabSelected="1" workbookViewId="0">
      <selection activeCell="N16" sqref="N16"/>
    </sheetView>
  </sheetViews>
  <sheetFormatPr defaultRowHeight="18" x14ac:dyDescent="0.35"/>
  <cols>
    <col min="1" max="1" width="7.77734375" style="2" customWidth="1"/>
    <col min="2" max="2" width="2.77734375" style="1" customWidth="1"/>
    <col min="3" max="3" width="2.77734375" style="9" customWidth="1"/>
    <col min="4" max="4" width="2.77734375" style="1" customWidth="1"/>
    <col min="5" max="5" width="4.88671875" style="21" customWidth="1"/>
    <col min="6" max="8" width="10.77734375" style="2" customWidth="1"/>
    <col min="9" max="10" width="1.77734375" style="2" customWidth="1"/>
    <col min="11" max="11" width="8.44140625" customWidth="1"/>
    <col min="12" max="12" width="3.88671875" style="1" customWidth="1"/>
    <col min="13" max="13" width="5" customWidth="1"/>
    <col min="14" max="14" width="5.88671875" customWidth="1"/>
    <col min="15" max="15" width="6.44140625" customWidth="1"/>
  </cols>
  <sheetData>
    <row r="2" spans="1:18" ht="23.4" x14ac:dyDescent="0.45">
      <c r="A2" s="155" t="s">
        <v>27</v>
      </c>
      <c r="B2" s="155"/>
      <c r="C2" s="155"/>
      <c r="D2" s="155"/>
      <c r="E2" s="155"/>
      <c r="F2" s="155"/>
      <c r="G2" s="27" t="str">
        <f>[1]!wwsCheckbox("See",2,FALSE)</f>
        <v>See</v>
      </c>
      <c r="H2" s="158" t="str">
        <f>[1]!wwsCheckbox("Hear only",2,TRUE)</f>
        <v>Hear only</v>
      </c>
      <c r="I2" s="158"/>
      <c r="J2" s="158"/>
      <c r="K2" s="158"/>
    </row>
    <row r="3" spans="1:18" ht="25.95" customHeight="1" x14ac:dyDescent="0.35">
      <c r="A3" s="156" t="e">
        <f>[1]!wwsImage(Janice.jpg,7,50)</f>
        <v>#VALUE!</v>
      </c>
      <c r="B3" s="157"/>
      <c r="C3" s="157"/>
      <c r="D3" s="157"/>
    </row>
    <row r="4" spans="1:18" ht="25.95" customHeight="1" x14ac:dyDescent="0.3">
      <c r="A4" s="156"/>
      <c r="B4" s="157"/>
      <c r="C4" s="157"/>
      <c r="D4" s="157"/>
      <c r="E4" s="22"/>
      <c r="F4" s="159" t="s">
        <v>0</v>
      </c>
      <c r="G4" s="159"/>
      <c r="H4" s="159"/>
      <c r="I4" s="150"/>
      <c r="J4" s="6"/>
    </row>
    <row r="5" spans="1:18" s="3" customFormat="1" ht="25.05" customHeight="1" x14ac:dyDescent="0.3">
      <c r="A5" s="5" t="s">
        <v>1</v>
      </c>
      <c r="B5" s="19">
        <f>IF(K5="GOOD",1,0)</f>
        <v>1</v>
      </c>
      <c r="C5" s="20" t="str">
        <f>IF(OR(F5&gt;"",G5&gt;"",H5&gt;"",I5&gt;"",J5&gt;""),"click",0)</f>
        <v>click</v>
      </c>
      <c r="D5" s="4" t="str">
        <f t="shared" ref="D5:D29" si="0">IF(C5="click",IF(K5="GOOD","right","wrong"))</f>
        <v>right</v>
      </c>
      <c r="E5" s="23">
        <v>1</v>
      </c>
      <c r="F5" s="7" t="str">
        <f>[1]!wwsCheckbox(A6,5,FALSE)</f>
        <v>and</v>
      </c>
      <c r="G5" s="7" t="str">
        <f>[1]!wwsCheckbox(A5,5,FALSE)</f>
        <v>a</v>
      </c>
      <c r="H5" s="24" t="str">
        <f>[1]!wwsCheckbox(A7,5,FALSE)</f>
        <v>of</v>
      </c>
      <c r="I5" s="25"/>
      <c r="J5" s="10"/>
      <c r="K5" s="3" t="str">
        <f t="shared" ref="K5:K29" si="1">IF(OR(A5=F5,A5=G5,A5=H5,A5=I5,A5=J5),"GOOD","")</f>
        <v>GOOD</v>
      </c>
      <c r="L5" s="4"/>
      <c r="M5" s="11"/>
      <c r="O5" s="14"/>
      <c r="P5" s="14" t="s">
        <v>1</v>
      </c>
      <c r="R5" s="8"/>
    </row>
    <row r="6" spans="1:18" s="3" customFormat="1" ht="25.05" customHeight="1" x14ac:dyDescent="0.3">
      <c r="A6" s="5" t="s">
        <v>3</v>
      </c>
      <c r="B6" s="19">
        <f t="shared" ref="B6:B29" si="2">IF(K6="GOOD",1,0)</f>
        <v>1</v>
      </c>
      <c r="C6" s="20" t="str">
        <f>IF(OR(F6&gt;"",G6&gt;"",H6&gt;"",I6&gt;"",J6&gt;""),"click",0)</f>
        <v>click</v>
      </c>
      <c r="D6" s="4" t="str">
        <f t="shared" si="0"/>
        <v>right</v>
      </c>
      <c r="E6" s="23">
        <v>2</v>
      </c>
      <c r="F6" s="7" t="str">
        <f>[1]!wwsCheckbox(A7,6,FALSE)</f>
        <v>of</v>
      </c>
      <c r="G6" s="7" t="str">
        <f>[1]!wwsCheckbox(A9,6,FALSE)</f>
        <v>to</v>
      </c>
      <c r="H6" s="24" t="str">
        <f>[1]!wwsCheckbox(A6,6,FALSE)</f>
        <v>and</v>
      </c>
      <c r="I6" s="25"/>
      <c r="J6" s="10"/>
      <c r="K6" s="3" t="str">
        <f t="shared" si="1"/>
        <v>GOOD</v>
      </c>
      <c r="L6" s="4"/>
      <c r="R6" s="11"/>
    </row>
    <row r="7" spans="1:18" s="3" customFormat="1" ht="25.05" customHeight="1" x14ac:dyDescent="0.3">
      <c r="A7" s="5" t="s">
        <v>4</v>
      </c>
      <c r="B7" s="19">
        <f t="shared" si="2"/>
        <v>1</v>
      </c>
      <c r="C7" s="20" t="str">
        <f t="shared" ref="C7:C29" si="3">IF(OR(F7&gt;"",G7&gt;"",H7&gt;"",I7&gt;"",J7&gt;""),"click",0)</f>
        <v>click</v>
      </c>
      <c r="D7" s="4" t="str">
        <f t="shared" si="0"/>
        <v>right</v>
      </c>
      <c r="E7" s="23">
        <v>3</v>
      </c>
      <c r="F7" s="7" t="str">
        <f>[1]!wwsCheckbox(A8,7,FALSE)</f>
        <v>the</v>
      </c>
      <c r="G7" s="7" t="str">
        <f>[1]!wwsCheckbox(A7,7,FALSE)</f>
        <v>of</v>
      </c>
      <c r="H7" s="24" t="str">
        <f>[1]!wwsCheckbox(A6,7,FALSE)</f>
        <v>and</v>
      </c>
      <c r="I7" s="25"/>
      <c r="J7" s="10"/>
      <c r="K7" s="3" t="str">
        <f t="shared" si="1"/>
        <v>GOOD</v>
      </c>
      <c r="L7" s="4"/>
    </row>
    <row r="8" spans="1:18" s="3" customFormat="1" ht="25.05" customHeight="1" x14ac:dyDescent="0.3">
      <c r="A8" s="5" t="s">
        <v>2</v>
      </c>
      <c r="B8" s="19">
        <f t="shared" si="2"/>
        <v>1</v>
      </c>
      <c r="C8" s="20" t="str">
        <f t="shared" si="3"/>
        <v>click</v>
      </c>
      <c r="D8" s="4" t="str">
        <f t="shared" si="0"/>
        <v>right</v>
      </c>
      <c r="E8" s="23">
        <v>4</v>
      </c>
      <c r="F8" s="7" t="str">
        <f>[1]!wwsCheckbox(A9,8,FALSE)</f>
        <v>to</v>
      </c>
      <c r="G8" s="7" t="str">
        <f>[1]!wwsCheckbox(A5,8,FALSE)</f>
        <v>a</v>
      </c>
      <c r="H8" s="24" t="str">
        <f>[1]!wwsCheckbox(A8,8,FALSE)</f>
        <v>the</v>
      </c>
      <c r="I8" s="25"/>
      <c r="J8" s="10"/>
      <c r="K8" s="3" t="str">
        <f t="shared" si="1"/>
        <v>GOOD</v>
      </c>
      <c r="L8" s="4"/>
    </row>
    <row r="9" spans="1:18" s="3" customFormat="1" ht="25.05" customHeight="1" x14ac:dyDescent="0.3">
      <c r="A9" s="5" t="s">
        <v>5</v>
      </c>
      <c r="B9" s="19">
        <f t="shared" si="2"/>
        <v>1</v>
      </c>
      <c r="C9" s="20" t="str">
        <f t="shared" si="3"/>
        <v>click</v>
      </c>
      <c r="D9" s="4" t="str">
        <f t="shared" si="0"/>
        <v>right</v>
      </c>
      <c r="E9" s="23">
        <v>5</v>
      </c>
      <c r="F9" s="7" t="str">
        <f>[1]!wwsCheckbox(A6,9,FALSE)</f>
        <v>and</v>
      </c>
      <c r="G9" s="7" t="str">
        <f>[1]!wwsCheckbox(A8,9,FALSE)</f>
        <v>the</v>
      </c>
      <c r="H9" s="24" t="str">
        <f>[1]!wwsCheckbox(A9,9,FALSE)</f>
        <v>to</v>
      </c>
      <c r="I9" s="25"/>
      <c r="J9" s="10"/>
      <c r="K9" s="3" t="str">
        <f t="shared" si="1"/>
        <v>GOOD</v>
      </c>
      <c r="L9" s="149">
        <f>SUM(B5:B9)</f>
        <v>5</v>
      </c>
    </row>
    <row r="10" spans="1:18" s="3" customFormat="1" ht="25.05" customHeight="1" x14ac:dyDescent="0.3">
      <c r="A10" s="5" t="s">
        <v>6</v>
      </c>
      <c r="B10" s="19">
        <f t="shared" si="2"/>
        <v>1</v>
      </c>
      <c r="C10" s="20" t="str">
        <f t="shared" si="3"/>
        <v>click</v>
      </c>
      <c r="D10" s="4" t="str">
        <f t="shared" si="0"/>
        <v>right</v>
      </c>
      <c r="E10" s="23">
        <v>6</v>
      </c>
      <c r="F10" s="7" t="str">
        <f>[1]!wwsCheckbox(A10,10,FALSE)</f>
        <v>in</v>
      </c>
      <c r="G10" s="7" t="str">
        <f>[1]!wwsCheckbox(A11,10,FALSE)</f>
        <v>he</v>
      </c>
      <c r="H10" s="24" t="str">
        <f>[1]!wwsCheckbox(A12,10,FALSE)</f>
        <v>is</v>
      </c>
      <c r="I10" s="25"/>
      <c r="J10" s="10"/>
      <c r="K10" s="3" t="str">
        <f t="shared" si="1"/>
        <v>GOOD</v>
      </c>
      <c r="L10" s="4"/>
    </row>
    <row r="11" spans="1:18" s="3" customFormat="1" ht="25.05" customHeight="1" x14ac:dyDescent="0.3">
      <c r="A11" s="5" t="s">
        <v>7</v>
      </c>
      <c r="B11" s="19">
        <f t="shared" si="2"/>
        <v>1</v>
      </c>
      <c r="C11" s="20" t="str">
        <f t="shared" si="3"/>
        <v>click</v>
      </c>
      <c r="D11" s="4" t="str">
        <f t="shared" si="0"/>
        <v>right</v>
      </c>
      <c r="E11" s="23">
        <v>7</v>
      </c>
      <c r="F11" s="7" t="str">
        <f>[1]!wwsCheckbox(A12,11,FALSE)</f>
        <v>is</v>
      </c>
      <c r="G11" s="7" t="str">
        <f>[1]!wwsCheckbox(A14,11,FALSE)</f>
        <v>that</v>
      </c>
      <c r="H11" s="24" t="str">
        <f>[1]!wwsCheckbox(A11,11,FALSE)</f>
        <v>he</v>
      </c>
      <c r="I11" s="25"/>
      <c r="J11" s="10"/>
      <c r="K11" s="3" t="str">
        <f t="shared" si="1"/>
        <v>GOOD</v>
      </c>
      <c r="L11" s="4"/>
    </row>
    <row r="12" spans="1:18" s="3" customFormat="1" ht="25.05" customHeight="1" x14ac:dyDescent="0.3">
      <c r="A12" s="5" t="s">
        <v>8</v>
      </c>
      <c r="B12" s="19">
        <f t="shared" si="2"/>
        <v>1</v>
      </c>
      <c r="C12" s="20" t="str">
        <f t="shared" si="3"/>
        <v>click</v>
      </c>
      <c r="D12" s="4" t="str">
        <f t="shared" si="0"/>
        <v>right</v>
      </c>
      <c r="E12" s="23">
        <v>8</v>
      </c>
      <c r="F12" s="7" t="str">
        <f>[1]!wwsCheckbox(A12,12,FALSE)</f>
        <v>is</v>
      </c>
      <c r="G12" s="7" t="str">
        <f>[1]!wwsCheckbox(A10,12,FALSE)</f>
        <v>in</v>
      </c>
      <c r="H12" s="24" t="str">
        <f>[1]!wwsCheckbox(A11,12,FALSE)</f>
        <v>he</v>
      </c>
      <c r="I12" s="25"/>
      <c r="J12" s="10"/>
      <c r="K12" s="3" t="str">
        <f t="shared" si="1"/>
        <v>GOOD</v>
      </c>
      <c r="L12" s="4"/>
    </row>
    <row r="13" spans="1:18" s="3" customFormat="1" ht="25.05" customHeight="1" x14ac:dyDescent="0.3">
      <c r="A13" s="5" t="s">
        <v>10</v>
      </c>
      <c r="B13" s="19">
        <f t="shared" si="2"/>
        <v>1</v>
      </c>
      <c r="C13" s="20" t="str">
        <f t="shared" si="3"/>
        <v>click</v>
      </c>
      <c r="D13" s="4" t="str">
        <f t="shared" si="0"/>
        <v>right</v>
      </c>
      <c r="E13" s="23">
        <v>9</v>
      </c>
      <c r="F13" s="7" t="str">
        <f>[1]!wwsCheckbox(A14,13,FALSE)</f>
        <v>that</v>
      </c>
      <c r="G13" s="7" t="str">
        <f>[1]!wwsCheckbox(A10,13,FALSE)</f>
        <v>in</v>
      </c>
      <c r="H13" s="24" t="str">
        <f>[1]!wwsCheckbox(A13,13,FALSE)</f>
        <v>it</v>
      </c>
      <c r="I13" s="25"/>
      <c r="J13" s="10"/>
      <c r="K13" s="3" t="str">
        <f t="shared" si="1"/>
        <v>GOOD</v>
      </c>
      <c r="L13" s="4"/>
    </row>
    <row r="14" spans="1:18" s="3" customFormat="1" ht="25.05" customHeight="1" x14ac:dyDescent="0.3">
      <c r="A14" s="5" t="s">
        <v>11</v>
      </c>
      <c r="B14" s="19">
        <f t="shared" si="2"/>
        <v>1</v>
      </c>
      <c r="C14" s="20" t="str">
        <f t="shared" si="3"/>
        <v>click</v>
      </c>
      <c r="D14" s="4" t="str">
        <f t="shared" si="0"/>
        <v>right</v>
      </c>
      <c r="E14" s="23">
        <v>10</v>
      </c>
      <c r="F14" s="7" t="str">
        <f>[1]!wwsCheckbox(A11,14,FALSE)</f>
        <v>he</v>
      </c>
      <c r="G14" s="7" t="str">
        <f>[1]!wwsCheckbox(A14,14,FALSE)</f>
        <v>that</v>
      </c>
      <c r="H14" s="24" t="str">
        <f>[1]!wwsCheckbox(A10,14,FALSE)</f>
        <v>in</v>
      </c>
      <c r="I14" s="25"/>
      <c r="J14" s="10"/>
      <c r="K14" s="3" t="str">
        <f t="shared" si="1"/>
        <v>GOOD</v>
      </c>
      <c r="L14" s="149">
        <f>SUM(B10:B14)</f>
        <v>5</v>
      </c>
    </row>
    <row r="15" spans="1:18" s="3" customFormat="1" ht="25.05" customHeight="1" x14ac:dyDescent="0.3">
      <c r="A15" s="5" t="s">
        <v>12</v>
      </c>
      <c r="B15" s="19">
        <f t="shared" si="2"/>
        <v>1</v>
      </c>
      <c r="C15" s="20" t="str">
        <f t="shared" si="3"/>
        <v>click</v>
      </c>
      <c r="D15" s="4" t="str">
        <f t="shared" si="0"/>
        <v>right</v>
      </c>
      <c r="E15" s="23">
        <v>11</v>
      </c>
      <c r="F15" s="7" t="str">
        <f>[1]!wwsCheckbox(A15,15,FALSE)</f>
        <v>are</v>
      </c>
      <c r="G15" s="7" t="str">
        <f>[1]!wwsCheckbox(A16,15,FALSE)</f>
        <v>for</v>
      </c>
      <c r="H15" s="24" t="str">
        <f>[1]!wwsCheckbox(A17,15,FALSE)</f>
        <v>on</v>
      </c>
      <c r="I15" s="25"/>
      <c r="J15" s="10"/>
      <c r="K15" s="3" t="str">
        <f t="shared" si="1"/>
        <v>GOOD</v>
      </c>
      <c r="L15" s="4"/>
    </row>
    <row r="16" spans="1:18" s="3" customFormat="1" ht="25.05" customHeight="1" x14ac:dyDescent="0.3">
      <c r="A16" s="5" t="s">
        <v>13</v>
      </c>
      <c r="B16" s="19">
        <f t="shared" si="2"/>
        <v>1</v>
      </c>
      <c r="C16" s="20" t="str">
        <f t="shared" si="3"/>
        <v>click</v>
      </c>
      <c r="D16" s="4" t="str">
        <f t="shared" si="0"/>
        <v>right</v>
      </c>
      <c r="E16" s="23">
        <v>12</v>
      </c>
      <c r="F16" s="7" t="str">
        <f>[1]!wwsCheckbox(A17,16,FALSE)</f>
        <v>on</v>
      </c>
      <c r="G16" s="7" t="str">
        <f>[1]!wwsCheckbox(A19,16,FALSE)</f>
        <v>you</v>
      </c>
      <c r="H16" s="24" t="str">
        <f>[1]!wwsCheckbox(A16,16,FALSE)</f>
        <v>for</v>
      </c>
      <c r="I16" s="25"/>
      <c r="J16" s="10"/>
      <c r="K16" s="3" t="str">
        <f t="shared" si="1"/>
        <v>GOOD</v>
      </c>
      <c r="L16" s="4"/>
    </row>
    <row r="17" spans="1:16" s="3" customFormat="1" ht="25.05" customHeight="1" x14ac:dyDescent="0.3">
      <c r="A17" s="5" t="s">
        <v>15</v>
      </c>
      <c r="B17" s="19">
        <f t="shared" si="2"/>
        <v>1</v>
      </c>
      <c r="C17" s="20" t="str">
        <f t="shared" si="3"/>
        <v>click</v>
      </c>
      <c r="D17" s="4" t="str">
        <f t="shared" si="0"/>
        <v>right</v>
      </c>
      <c r="E17" s="23">
        <v>13</v>
      </c>
      <c r="F17" s="7" t="str">
        <f>[1]!wwsCheckbox(A17,17,FALSE)</f>
        <v>on</v>
      </c>
      <c r="G17" s="7" t="str">
        <f>[1]!wwsCheckbox(A15,17,FALSE)</f>
        <v>are</v>
      </c>
      <c r="H17" s="24" t="str">
        <f>[1]!wwsCheckbox(A16,17,FALSE)</f>
        <v>for</v>
      </c>
      <c r="I17" s="25"/>
      <c r="J17" s="10"/>
      <c r="K17" s="3" t="str">
        <f t="shared" si="1"/>
        <v>GOOD</v>
      </c>
      <c r="L17" s="4"/>
    </row>
    <row r="18" spans="1:16" s="3" customFormat="1" ht="25.05" customHeight="1" thickBot="1" x14ac:dyDescent="0.35">
      <c r="A18" s="5" t="s">
        <v>14</v>
      </c>
      <c r="B18" s="19">
        <f t="shared" si="2"/>
        <v>1</v>
      </c>
      <c r="C18" s="20" t="str">
        <f t="shared" si="3"/>
        <v>click</v>
      </c>
      <c r="D18" s="4" t="str">
        <f t="shared" si="0"/>
        <v>right</v>
      </c>
      <c r="E18" s="23">
        <v>14</v>
      </c>
      <c r="F18" s="7" t="str">
        <f>[1]!wwsCheckbox(A19,18,FALSE)</f>
        <v>you</v>
      </c>
      <c r="G18" s="7" t="str">
        <f>[1]!wwsCheckbox(A15,18,FALSE)</f>
        <v>are</v>
      </c>
      <c r="H18" s="24" t="str">
        <f>[1]!wwsCheckbox(A18,18,FALSE)</f>
        <v>was</v>
      </c>
      <c r="I18" s="25"/>
      <c r="J18" s="10"/>
      <c r="K18" s="3" t="str">
        <f t="shared" si="1"/>
        <v>GOOD</v>
      </c>
      <c r="L18" s="4"/>
      <c r="M18" s="160"/>
      <c r="N18" s="160"/>
      <c r="O18" s="160"/>
    </row>
    <row r="19" spans="1:16" s="3" customFormat="1" ht="25.05" customHeight="1" thickBot="1" x14ac:dyDescent="0.35">
      <c r="A19" s="5" t="s">
        <v>9</v>
      </c>
      <c r="B19" s="19">
        <f t="shared" si="2"/>
        <v>1</v>
      </c>
      <c r="C19" s="20" t="str">
        <f t="shared" si="3"/>
        <v>click</v>
      </c>
      <c r="D19" s="4" t="str">
        <f t="shared" si="0"/>
        <v>right</v>
      </c>
      <c r="E19" s="23">
        <v>15</v>
      </c>
      <c r="F19" s="7" t="str">
        <f>[1]!wwsCheckbox(A16,19,FALSE)</f>
        <v>for</v>
      </c>
      <c r="G19" s="7" t="str">
        <f>[1]!wwsCheckbox(A18,19,FALSE)</f>
        <v>was</v>
      </c>
      <c r="H19" s="24" t="str">
        <f>[1]!wwsCheckbox(A19,19,FALSE)</f>
        <v>you</v>
      </c>
      <c r="I19" s="25"/>
      <c r="J19" s="10"/>
      <c r="K19" s="3" t="str">
        <f t="shared" si="1"/>
        <v>GOOD</v>
      </c>
      <c r="L19" s="149">
        <f>SUM(B15:B19)</f>
        <v>5</v>
      </c>
      <c r="M19" s="151" t="s">
        <v>160</v>
      </c>
      <c r="N19" s="152"/>
      <c r="O19" s="153"/>
    </row>
    <row r="20" spans="1:16" s="3" customFormat="1" ht="25.05" customHeight="1" x14ac:dyDescent="0.3">
      <c r="A20" s="5" t="s">
        <v>16</v>
      </c>
      <c r="B20" s="19">
        <f t="shared" si="2"/>
        <v>1</v>
      </c>
      <c r="C20" s="20" t="str">
        <f t="shared" si="3"/>
        <v>click</v>
      </c>
      <c r="D20" s="4" t="str">
        <f t="shared" si="0"/>
        <v>right</v>
      </c>
      <c r="E20" s="23">
        <v>16</v>
      </c>
      <c r="F20" s="7" t="str">
        <f>[1]!wwsCheckbox(A20,20,FALSE)</f>
        <v>as</v>
      </c>
      <c r="G20" s="7" t="str">
        <f>[1]!wwsCheckbox(A21,20,FALSE)</f>
        <v>his</v>
      </c>
      <c r="H20" s="24" t="str">
        <f>[1]!wwsCheckbox(A22,20,FALSE)</f>
        <v>I</v>
      </c>
      <c r="I20" s="25"/>
      <c r="J20" s="10"/>
      <c r="K20" s="3" t="str">
        <f t="shared" si="1"/>
        <v>GOOD</v>
      </c>
      <c r="L20" s="4"/>
    </row>
    <row r="21" spans="1:16" s="3" customFormat="1" ht="25.05" customHeight="1" x14ac:dyDescent="0.3">
      <c r="A21" s="5" t="s">
        <v>17</v>
      </c>
      <c r="B21" s="19">
        <f t="shared" si="2"/>
        <v>1</v>
      </c>
      <c r="C21" s="20" t="str">
        <f t="shared" si="3"/>
        <v>click</v>
      </c>
      <c r="D21" s="4" t="str">
        <f t="shared" si="0"/>
        <v>right</v>
      </c>
      <c r="E21" s="23">
        <v>17</v>
      </c>
      <c r="F21" s="7" t="str">
        <f>[1]!wwsCheckbox(A22,21,FALSE)</f>
        <v>I</v>
      </c>
      <c r="G21" s="7" t="str">
        <f>[1]!wwsCheckbox(A21,21,FALSE)</f>
        <v>his</v>
      </c>
      <c r="H21" s="24" t="str">
        <f>[1]!wwsCheckbox(A23,21,FALSE)</f>
        <v>they</v>
      </c>
      <c r="I21" s="25"/>
      <c r="J21" s="10"/>
      <c r="K21" s="3" t="str">
        <f t="shared" si="1"/>
        <v>GOOD</v>
      </c>
      <c r="L21" s="4"/>
    </row>
    <row r="22" spans="1:16" s="3" customFormat="1" ht="25.05" customHeight="1" x14ac:dyDescent="0.3">
      <c r="A22" s="5" t="s">
        <v>19</v>
      </c>
      <c r="B22" s="19">
        <f t="shared" si="2"/>
        <v>1</v>
      </c>
      <c r="C22" s="20" t="str">
        <f t="shared" si="3"/>
        <v>click</v>
      </c>
      <c r="D22" s="4" t="str">
        <f t="shared" si="0"/>
        <v>right</v>
      </c>
      <c r="E22" s="23">
        <v>18</v>
      </c>
      <c r="F22" s="7" t="str">
        <f>[1]!wwsCheckbox(A22,22,FALSE)</f>
        <v>I</v>
      </c>
      <c r="G22" s="7" t="str">
        <f>[1]!wwsCheckbox(A20,22,FALSE)</f>
        <v>as</v>
      </c>
      <c r="H22" s="24" t="str">
        <f>[1]!wwsCheckbox(A21,22,FALSE)</f>
        <v>his</v>
      </c>
      <c r="I22" s="25"/>
      <c r="J22" s="10"/>
      <c r="K22" s="3" t="str">
        <f t="shared" si="1"/>
        <v>GOOD</v>
      </c>
      <c r="L22" s="4"/>
    </row>
    <row r="23" spans="1:16" s="3" customFormat="1" ht="25.05" customHeight="1" x14ac:dyDescent="0.3">
      <c r="A23" s="5" t="s">
        <v>20</v>
      </c>
      <c r="B23" s="19">
        <f t="shared" si="2"/>
        <v>1</v>
      </c>
      <c r="C23" s="20" t="str">
        <f t="shared" si="3"/>
        <v>click</v>
      </c>
      <c r="D23" s="4" t="str">
        <f t="shared" si="0"/>
        <v>right</v>
      </c>
      <c r="E23" s="23">
        <v>19</v>
      </c>
      <c r="F23" s="7" t="str">
        <f>[1]!wwsCheckbox(A24,23,FALSE)</f>
        <v>with</v>
      </c>
      <c r="G23" s="7" t="str">
        <f>[1]!wwsCheckbox(A20,23,FALSE)</f>
        <v>as</v>
      </c>
      <c r="H23" s="24" t="str">
        <f>[1]!wwsCheckbox(A23,23,FALSE)</f>
        <v>they</v>
      </c>
      <c r="I23" s="25"/>
      <c r="J23" s="10"/>
      <c r="K23" s="3" t="str">
        <f t="shared" si="1"/>
        <v>GOOD</v>
      </c>
      <c r="L23" s="4"/>
    </row>
    <row r="24" spans="1:16" s="3" customFormat="1" ht="25.05" customHeight="1" x14ac:dyDescent="0.3">
      <c r="A24" s="5" t="s">
        <v>18</v>
      </c>
      <c r="B24" s="19">
        <f t="shared" si="2"/>
        <v>1</v>
      </c>
      <c r="C24" s="20" t="str">
        <f t="shared" si="3"/>
        <v>click</v>
      </c>
      <c r="D24" s="4" t="str">
        <f t="shared" si="0"/>
        <v>right</v>
      </c>
      <c r="E24" s="23">
        <v>20</v>
      </c>
      <c r="F24" s="7" t="str">
        <f>[1]!wwsCheckbox(A24,24,FALSE)</f>
        <v>with</v>
      </c>
      <c r="G24" s="7" t="str">
        <f>[1]!wwsCheckbox(A23,24,FALSE)</f>
        <v>they</v>
      </c>
      <c r="H24" s="24" t="str">
        <f>[1]!wwsCheckbox(A20,24,FALSE)</f>
        <v>as</v>
      </c>
      <c r="I24" s="25"/>
      <c r="J24" s="10"/>
      <c r="K24" s="3" t="str">
        <f t="shared" si="1"/>
        <v>GOOD</v>
      </c>
      <c r="L24" s="149">
        <f>SUM(B20:B24)</f>
        <v>5</v>
      </c>
    </row>
    <row r="25" spans="1:16" s="3" customFormat="1" ht="25.05" customHeight="1" x14ac:dyDescent="0.3">
      <c r="A25" s="5" t="s">
        <v>21</v>
      </c>
      <c r="B25" s="19">
        <f t="shared" si="2"/>
        <v>1</v>
      </c>
      <c r="C25" s="20" t="str">
        <f t="shared" si="3"/>
        <v>click</v>
      </c>
      <c r="D25" s="4" t="str">
        <f t="shared" si="0"/>
        <v>right</v>
      </c>
      <c r="E25" s="23">
        <v>21</v>
      </c>
      <c r="F25" s="7" t="str">
        <f>[1]!wwsCheckbox(A25,25,FALSE)</f>
        <v>at</v>
      </c>
      <c r="G25" s="7" t="str">
        <f>[1]!wwsCheckbox(A26,25,FALSE)</f>
        <v>be</v>
      </c>
      <c r="H25" s="24" t="str">
        <f>[1]!wwsCheckbox(A27,25,FALSE)</f>
        <v>from</v>
      </c>
      <c r="I25" s="25"/>
      <c r="J25" s="10"/>
      <c r="K25" s="3" t="str">
        <f t="shared" si="1"/>
        <v>GOOD</v>
      </c>
      <c r="L25" s="4"/>
    </row>
    <row r="26" spans="1:16" s="3" customFormat="1" ht="25.05" customHeight="1" x14ac:dyDescent="0.3">
      <c r="A26" s="5" t="s">
        <v>22</v>
      </c>
      <c r="B26" s="19">
        <f t="shared" si="2"/>
        <v>1</v>
      </c>
      <c r="C26" s="20" t="str">
        <f t="shared" si="3"/>
        <v>click</v>
      </c>
      <c r="D26" s="4" t="str">
        <f t="shared" si="0"/>
        <v>right</v>
      </c>
      <c r="E26" s="23">
        <v>22</v>
      </c>
      <c r="F26" s="7" t="str">
        <f>[1]!wwsCheckbox(A27,26,FALSE)</f>
        <v>from</v>
      </c>
      <c r="G26" s="7" t="str">
        <f>[1]!wwsCheckbox(A29,26,FALSE)</f>
        <v>this</v>
      </c>
      <c r="H26" s="24" t="str">
        <f>[1]!wwsCheckbox(A26,26,FALSE)</f>
        <v>be</v>
      </c>
      <c r="I26" s="25"/>
      <c r="J26" s="10"/>
      <c r="K26" s="3" t="str">
        <f t="shared" si="1"/>
        <v>GOOD</v>
      </c>
      <c r="L26" s="4"/>
    </row>
    <row r="27" spans="1:16" s="3" customFormat="1" ht="25.05" customHeight="1" x14ac:dyDescent="0.3">
      <c r="A27" s="5" t="s">
        <v>23</v>
      </c>
      <c r="B27" s="19">
        <f t="shared" si="2"/>
        <v>1</v>
      </c>
      <c r="C27" s="20" t="str">
        <f t="shared" si="3"/>
        <v>click</v>
      </c>
      <c r="D27" s="4" t="str">
        <f t="shared" si="0"/>
        <v>right</v>
      </c>
      <c r="E27" s="23">
        <v>23</v>
      </c>
      <c r="F27" s="7" t="str">
        <f>[1]!wwsCheckbox(A28,27,FALSE)</f>
        <v>have</v>
      </c>
      <c r="G27" s="7" t="str">
        <f>[1]!wwsCheckbox(A27,27,FALSE)</f>
        <v>from</v>
      </c>
      <c r="H27" s="24" t="str">
        <f>[1]!wwsCheckbox(A26,27,FALSE)</f>
        <v>be</v>
      </c>
      <c r="I27" s="25"/>
      <c r="J27" s="10"/>
      <c r="K27" s="3" t="str">
        <f t="shared" si="1"/>
        <v>GOOD</v>
      </c>
      <c r="L27" s="4"/>
    </row>
    <row r="28" spans="1:16" s="3" customFormat="1" ht="25.05" customHeight="1" x14ac:dyDescent="0.3">
      <c r="A28" s="5" t="s">
        <v>25</v>
      </c>
      <c r="B28" s="19">
        <f t="shared" si="2"/>
        <v>1</v>
      </c>
      <c r="C28" s="20" t="str">
        <f t="shared" si="3"/>
        <v>click</v>
      </c>
      <c r="D28" s="4" t="str">
        <f t="shared" si="0"/>
        <v>right</v>
      </c>
      <c r="E28" s="23">
        <v>24</v>
      </c>
      <c r="F28" s="7" t="str">
        <f>[1]!wwsCheckbox(A29,28,FALSE)</f>
        <v>this</v>
      </c>
      <c r="G28" s="7" t="str">
        <f>[1]!wwsCheckbox(A25,28,FALSE)</f>
        <v>at</v>
      </c>
      <c r="H28" s="24" t="str">
        <f>[1]!wwsCheckbox(A28,28,FALSE)</f>
        <v>have</v>
      </c>
      <c r="I28" s="25"/>
      <c r="J28" s="10"/>
      <c r="K28" s="3" t="str">
        <f t="shared" si="1"/>
        <v>GOOD</v>
      </c>
      <c r="L28" s="4"/>
    </row>
    <row r="29" spans="1:16" s="3" customFormat="1" ht="25.05" customHeight="1" x14ac:dyDescent="0.3">
      <c r="A29" s="5" t="s">
        <v>24</v>
      </c>
      <c r="B29" s="19">
        <f t="shared" si="2"/>
        <v>1</v>
      </c>
      <c r="C29" s="20" t="str">
        <f t="shared" si="3"/>
        <v>click</v>
      </c>
      <c r="D29" s="4" t="str">
        <f t="shared" si="0"/>
        <v>right</v>
      </c>
      <c r="E29" s="23">
        <v>25</v>
      </c>
      <c r="F29" s="7" t="str">
        <f>[1]!wwsCheckbox(A29,29,FALSE)</f>
        <v>this</v>
      </c>
      <c r="G29" s="7" t="str">
        <f>[1]!wwsCheckbox(A28,29,FALSE)</f>
        <v>have</v>
      </c>
      <c r="H29" s="24" t="str">
        <f>[1]!wwsCheckbox(A25,29,FALSE)</f>
        <v>at</v>
      </c>
      <c r="I29" s="25"/>
      <c r="J29" s="10"/>
      <c r="K29" s="3" t="str">
        <f t="shared" si="1"/>
        <v>GOOD</v>
      </c>
      <c r="L29" s="149">
        <f>SUM(B25:B29)</f>
        <v>5</v>
      </c>
    </row>
    <row r="30" spans="1:16" x14ac:dyDescent="0.35">
      <c r="A30" s="16"/>
      <c r="B30" s="17"/>
      <c r="C30" s="18"/>
      <c r="K30" s="154">
        <f>SUM(B5:B29)/25</f>
        <v>1</v>
      </c>
      <c r="L30" s="154"/>
    </row>
    <row r="31" spans="1:16" x14ac:dyDescent="0.35">
      <c r="A31" s="16"/>
      <c r="B31" s="17"/>
      <c r="C31" s="18"/>
      <c r="P31" t="s">
        <v>26</v>
      </c>
    </row>
    <row r="32" spans="1:16" x14ac:dyDescent="0.35">
      <c r="A32" s="16"/>
      <c r="B32" s="17"/>
      <c r="C32" s="18"/>
    </row>
  </sheetData>
  <sortState xmlns:xlrd2="http://schemas.microsoft.com/office/spreadsheetml/2017/richdata2" ref="G5:G29">
    <sortCondition ref="G5:G29"/>
  </sortState>
  <mergeCells count="8">
    <mergeCell ref="M19:O19"/>
    <mergeCell ref="K30:L30"/>
    <mergeCell ref="A2:F2"/>
    <mergeCell ref="A3:A4"/>
    <mergeCell ref="B3:D4"/>
    <mergeCell ref="H2:K2"/>
    <mergeCell ref="F4:H4"/>
    <mergeCell ref="M18:O18"/>
  </mergeCells>
  <conditionalFormatting sqref="F28">
    <cfRule type="expression" dxfId="1697" priority="327">
      <formula>$D28="wrong"</formula>
    </cfRule>
    <cfRule type="expression" dxfId="1696" priority="328">
      <formula>$D28="right"</formula>
    </cfRule>
  </conditionalFormatting>
  <conditionalFormatting sqref="F23">
    <cfRule type="expression" dxfId="1695" priority="347">
      <formula>$D23="wrong"</formula>
    </cfRule>
    <cfRule type="expression" dxfId="1694" priority="348">
      <formula>$D23="right"</formula>
    </cfRule>
  </conditionalFormatting>
  <conditionalFormatting sqref="F26">
    <cfRule type="expression" dxfId="1693" priority="335">
      <formula>$D26="wrong"</formula>
    </cfRule>
    <cfRule type="expression" dxfId="1692" priority="336">
      <formula>$D26="right"</formula>
    </cfRule>
  </conditionalFormatting>
  <conditionalFormatting sqref="G25">
    <cfRule type="expression" dxfId="1691" priority="337">
      <formula>$D25="wrong"</formula>
    </cfRule>
    <cfRule type="expression" dxfId="1690" priority="338">
      <formula>$D25="right"</formula>
    </cfRule>
  </conditionalFormatting>
  <conditionalFormatting sqref="F24">
    <cfRule type="expression" dxfId="1689" priority="343">
      <formula>$D24="wrong"</formula>
    </cfRule>
    <cfRule type="expression" dxfId="1688" priority="344">
      <formula>$D24="right"</formula>
    </cfRule>
  </conditionalFormatting>
  <conditionalFormatting sqref="H26">
    <cfRule type="expression" dxfId="1687" priority="191">
      <formula>$D26="wrong"</formula>
    </cfRule>
    <cfRule type="expression" dxfId="1686" priority="192">
      <formula>$D26="right"</formula>
    </cfRule>
  </conditionalFormatting>
  <conditionalFormatting sqref="G23">
    <cfRule type="expression" dxfId="1685" priority="345">
      <formula>$D23="wrong"</formula>
    </cfRule>
    <cfRule type="expression" dxfId="1684" priority="346">
      <formula>$D23="right"</formula>
    </cfRule>
  </conditionalFormatting>
  <conditionalFormatting sqref="G24">
    <cfRule type="expression" dxfId="1683" priority="341">
      <formula>$D24="wrong"</formula>
    </cfRule>
    <cfRule type="expression" dxfId="1682" priority="342">
      <formula>$D24="right"</formula>
    </cfRule>
  </conditionalFormatting>
  <conditionalFormatting sqref="F6">
    <cfRule type="expression" dxfId="1681" priority="429">
      <formula>$D6="wrong"</formula>
    </cfRule>
    <cfRule type="expression" dxfId="1680" priority="430">
      <formula>$D6="right"</formula>
    </cfRule>
  </conditionalFormatting>
  <conditionalFormatting sqref="G6">
    <cfRule type="expression" dxfId="1679" priority="427">
      <formula>$D6="wrong"</formula>
    </cfRule>
    <cfRule type="expression" dxfId="1678" priority="428">
      <formula>$D6="right"</formula>
    </cfRule>
  </conditionalFormatting>
  <conditionalFormatting sqref="F7">
    <cfRule type="expression" dxfId="1677" priority="425">
      <formula>$D7="wrong"</formula>
    </cfRule>
    <cfRule type="expression" dxfId="1676" priority="426">
      <formula>$D7="right"</formula>
    </cfRule>
  </conditionalFormatting>
  <conditionalFormatting sqref="G7">
    <cfRule type="expression" dxfId="1675" priority="423">
      <formula>$D7="wrong"</formula>
    </cfRule>
    <cfRule type="expression" dxfId="1674" priority="424">
      <formula>$D7="right"</formula>
    </cfRule>
  </conditionalFormatting>
  <conditionalFormatting sqref="F8">
    <cfRule type="expression" dxfId="1673" priority="421">
      <formula>$D8="wrong"</formula>
    </cfRule>
    <cfRule type="expression" dxfId="1672" priority="422">
      <formula>$D8="right"</formula>
    </cfRule>
  </conditionalFormatting>
  <conditionalFormatting sqref="G8">
    <cfRule type="expression" dxfId="1671" priority="419">
      <formula>$D8="wrong"</formula>
    </cfRule>
    <cfRule type="expression" dxfId="1670" priority="420">
      <formula>$D8="right"</formula>
    </cfRule>
  </conditionalFormatting>
  <conditionalFormatting sqref="F9">
    <cfRule type="expression" dxfId="1669" priority="417">
      <formula>$D9="wrong"</formula>
    </cfRule>
    <cfRule type="expression" dxfId="1668" priority="418">
      <formula>$D9="right"</formula>
    </cfRule>
  </conditionalFormatting>
  <conditionalFormatting sqref="G9">
    <cfRule type="expression" dxfId="1667" priority="415">
      <formula>$D9="wrong"</formula>
    </cfRule>
    <cfRule type="expression" dxfId="1666" priority="416">
      <formula>$D9="right"</formula>
    </cfRule>
  </conditionalFormatting>
  <conditionalFormatting sqref="F10">
    <cfRule type="expression" dxfId="1665" priority="413">
      <formula>$D10="wrong"</formula>
    </cfRule>
    <cfRule type="expression" dxfId="1664" priority="414">
      <formula>$D10="right"</formula>
    </cfRule>
  </conditionalFormatting>
  <conditionalFormatting sqref="G10">
    <cfRule type="expression" dxfId="1663" priority="411">
      <formula>$D10="wrong"</formula>
    </cfRule>
    <cfRule type="expression" dxfId="1662" priority="412">
      <formula>$D10="right"</formula>
    </cfRule>
  </conditionalFormatting>
  <conditionalFormatting sqref="F11">
    <cfRule type="expression" dxfId="1661" priority="409">
      <formula>$D11="wrong"</formula>
    </cfRule>
    <cfRule type="expression" dxfId="1660" priority="410">
      <formula>$D11="right"</formula>
    </cfRule>
  </conditionalFormatting>
  <conditionalFormatting sqref="G11">
    <cfRule type="expression" dxfId="1659" priority="407">
      <formula>$D11="wrong"</formula>
    </cfRule>
    <cfRule type="expression" dxfId="1658" priority="408">
      <formula>$D11="right"</formula>
    </cfRule>
  </conditionalFormatting>
  <conditionalFormatting sqref="F12">
    <cfRule type="expression" dxfId="1657" priority="405">
      <formula>$D12="wrong"</formula>
    </cfRule>
    <cfRule type="expression" dxfId="1656" priority="406">
      <formula>$D12="right"</formula>
    </cfRule>
  </conditionalFormatting>
  <conditionalFormatting sqref="G12">
    <cfRule type="expression" dxfId="1655" priority="403">
      <formula>$D12="wrong"</formula>
    </cfRule>
    <cfRule type="expression" dxfId="1654" priority="404">
      <formula>$D12="right"</formula>
    </cfRule>
  </conditionalFormatting>
  <conditionalFormatting sqref="F13">
    <cfRule type="expression" dxfId="1653" priority="401">
      <formula>$D13="wrong"</formula>
    </cfRule>
    <cfRule type="expression" dxfId="1652" priority="402">
      <formula>$D13="right"</formula>
    </cfRule>
  </conditionalFormatting>
  <conditionalFormatting sqref="G13">
    <cfRule type="expression" dxfId="1651" priority="399">
      <formula>$D13="wrong"</formula>
    </cfRule>
    <cfRule type="expression" dxfId="1650" priority="400">
      <formula>$D13="right"</formula>
    </cfRule>
  </conditionalFormatting>
  <conditionalFormatting sqref="F14">
    <cfRule type="expression" dxfId="1649" priority="397">
      <formula>$D14="wrong"</formula>
    </cfRule>
    <cfRule type="expression" dxfId="1648" priority="398">
      <formula>$D14="right"</formula>
    </cfRule>
  </conditionalFormatting>
  <conditionalFormatting sqref="G14">
    <cfRule type="expression" dxfId="1647" priority="395">
      <formula>$D14="wrong"</formula>
    </cfRule>
    <cfRule type="expression" dxfId="1646" priority="396">
      <formula>$D14="right"</formula>
    </cfRule>
  </conditionalFormatting>
  <conditionalFormatting sqref="F27">
    <cfRule type="expression" dxfId="1645" priority="331">
      <formula>$D27="wrong"</formula>
    </cfRule>
    <cfRule type="expression" dxfId="1644" priority="332">
      <formula>$D27="right"</formula>
    </cfRule>
  </conditionalFormatting>
  <conditionalFormatting sqref="G26">
    <cfRule type="expression" dxfId="1643" priority="333">
      <formula>$D26="wrong"</formula>
    </cfRule>
    <cfRule type="expression" dxfId="1642" priority="334">
      <formula>$D26="right"</formula>
    </cfRule>
  </conditionalFormatting>
  <conditionalFormatting sqref="H27">
    <cfRule type="expression" dxfId="1641" priority="185">
      <formula>$D27="wrong"</formula>
    </cfRule>
    <cfRule type="expression" dxfId="1640" priority="186">
      <formula>$D27="right"</formula>
    </cfRule>
  </conditionalFormatting>
  <conditionalFormatting sqref="F25">
    <cfRule type="expression" dxfId="1639" priority="339">
      <formula>$D25="wrong"</formula>
    </cfRule>
    <cfRule type="expression" dxfId="1638" priority="340">
      <formula>$D25="right"</formula>
    </cfRule>
  </conditionalFormatting>
  <conditionalFormatting sqref="F15">
    <cfRule type="expression" dxfId="1637" priority="379">
      <formula>$D15="wrong"</formula>
    </cfRule>
    <cfRule type="expression" dxfId="1636" priority="380">
      <formula>$D15="right"</formula>
    </cfRule>
  </conditionalFormatting>
  <conditionalFormatting sqref="G15">
    <cfRule type="expression" dxfId="1635" priority="377">
      <formula>$D15="wrong"</formula>
    </cfRule>
    <cfRule type="expression" dxfId="1634" priority="378">
      <formula>$D15="right"</formula>
    </cfRule>
  </conditionalFormatting>
  <conditionalFormatting sqref="F16">
    <cfRule type="expression" dxfId="1633" priority="375">
      <formula>$D16="wrong"</formula>
    </cfRule>
    <cfRule type="expression" dxfId="1632" priority="376">
      <formula>$D16="right"</formula>
    </cfRule>
  </conditionalFormatting>
  <conditionalFormatting sqref="G16">
    <cfRule type="expression" dxfId="1631" priority="373">
      <formula>$D16="wrong"</formula>
    </cfRule>
    <cfRule type="expression" dxfId="1630" priority="374">
      <formula>$D16="right"</formula>
    </cfRule>
  </conditionalFormatting>
  <conditionalFormatting sqref="F17">
    <cfRule type="expression" dxfId="1629" priority="371">
      <formula>$D17="wrong"</formula>
    </cfRule>
    <cfRule type="expression" dxfId="1628" priority="372">
      <formula>$D17="right"</formula>
    </cfRule>
  </conditionalFormatting>
  <conditionalFormatting sqref="G17">
    <cfRule type="expression" dxfId="1627" priority="369">
      <formula>$D17="wrong"</formula>
    </cfRule>
    <cfRule type="expression" dxfId="1626" priority="370">
      <formula>$D17="right"</formula>
    </cfRule>
  </conditionalFormatting>
  <conditionalFormatting sqref="F18">
    <cfRule type="expression" dxfId="1625" priority="367">
      <formula>$D18="wrong"</formula>
    </cfRule>
    <cfRule type="expression" dxfId="1624" priority="368">
      <formula>$D18="right"</formula>
    </cfRule>
  </conditionalFormatting>
  <conditionalFormatting sqref="G18">
    <cfRule type="expression" dxfId="1623" priority="365">
      <formula>$D18="wrong"</formula>
    </cfRule>
    <cfRule type="expression" dxfId="1622" priority="366">
      <formula>$D18="right"</formula>
    </cfRule>
  </conditionalFormatting>
  <conditionalFormatting sqref="F19">
    <cfRule type="expression" dxfId="1621" priority="363">
      <formula>$D19="wrong"</formula>
    </cfRule>
    <cfRule type="expression" dxfId="1620" priority="364">
      <formula>$D19="right"</formula>
    </cfRule>
  </conditionalFormatting>
  <conditionalFormatting sqref="G19">
    <cfRule type="expression" dxfId="1619" priority="361">
      <formula>$D19="wrong"</formula>
    </cfRule>
    <cfRule type="expression" dxfId="1618" priority="362">
      <formula>$D19="right"</formula>
    </cfRule>
  </conditionalFormatting>
  <conditionalFormatting sqref="F20">
    <cfRule type="expression" dxfId="1617" priority="359">
      <formula>$D20="wrong"</formula>
    </cfRule>
    <cfRule type="expression" dxfId="1616" priority="360">
      <formula>$D20="right"</formula>
    </cfRule>
  </conditionalFormatting>
  <conditionalFormatting sqref="G20">
    <cfRule type="expression" dxfId="1615" priority="357">
      <formula>$D20="wrong"</formula>
    </cfRule>
    <cfRule type="expression" dxfId="1614" priority="358">
      <formula>$D20="right"</formula>
    </cfRule>
  </conditionalFormatting>
  <conditionalFormatting sqref="F21">
    <cfRule type="expression" dxfId="1613" priority="355">
      <formula>$D21="wrong"</formula>
    </cfRule>
    <cfRule type="expression" dxfId="1612" priority="356">
      <formula>$D21="right"</formula>
    </cfRule>
  </conditionalFormatting>
  <conditionalFormatting sqref="G21">
    <cfRule type="expression" dxfId="1611" priority="353">
      <formula>$D21="wrong"</formula>
    </cfRule>
    <cfRule type="expression" dxfId="1610" priority="354">
      <formula>$D21="right"</formula>
    </cfRule>
  </conditionalFormatting>
  <conditionalFormatting sqref="F22">
    <cfRule type="expression" dxfId="1609" priority="351">
      <formula>$D22="wrong"</formula>
    </cfRule>
    <cfRule type="expression" dxfId="1608" priority="352">
      <formula>$D22="right"</formula>
    </cfRule>
  </conditionalFormatting>
  <conditionalFormatting sqref="G22">
    <cfRule type="expression" dxfId="1607" priority="349">
      <formula>$D22="wrong"</formula>
    </cfRule>
    <cfRule type="expression" dxfId="1606" priority="350">
      <formula>$D22="right"</formula>
    </cfRule>
  </conditionalFormatting>
  <conditionalFormatting sqref="H28">
    <cfRule type="expression" dxfId="1605" priority="179">
      <formula>$D28="wrong"</formula>
    </cfRule>
    <cfRule type="expression" dxfId="1604" priority="180">
      <formula>$D28="right"</formula>
    </cfRule>
  </conditionalFormatting>
  <conditionalFormatting sqref="G27">
    <cfRule type="expression" dxfId="1603" priority="329">
      <formula>$D27="wrong"</formula>
    </cfRule>
    <cfRule type="expression" dxfId="1602" priority="330">
      <formula>$D27="right"</formula>
    </cfRule>
  </conditionalFormatting>
  <conditionalFormatting sqref="G28">
    <cfRule type="expression" dxfId="1601" priority="325">
      <formula>$D28="wrong"</formula>
    </cfRule>
    <cfRule type="expression" dxfId="1600" priority="326">
      <formula>$D28="right"</formula>
    </cfRule>
  </conditionalFormatting>
  <conditionalFormatting sqref="F29">
    <cfRule type="expression" dxfId="1599" priority="323">
      <formula>$D29="wrong"</formula>
    </cfRule>
    <cfRule type="expression" dxfId="1598" priority="324">
      <formula>$D29="right"</formula>
    </cfRule>
  </conditionalFormatting>
  <conditionalFormatting sqref="G29">
    <cfRule type="expression" dxfId="1597" priority="321">
      <formula>$D29="wrong"</formula>
    </cfRule>
    <cfRule type="expression" dxfId="1596" priority="322">
      <formula>$D29="right"</formula>
    </cfRule>
  </conditionalFormatting>
  <conditionalFormatting sqref="H6">
    <cfRule type="expression" dxfId="1595" priority="311">
      <formula>$D6="wrong"</formula>
    </cfRule>
    <cfRule type="expression" dxfId="1594" priority="312">
      <formula>$D6="right"</formula>
    </cfRule>
  </conditionalFormatting>
  <conditionalFormatting sqref="H7">
    <cfRule type="expression" dxfId="1593" priority="305">
      <formula>$D7="wrong"</formula>
    </cfRule>
    <cfRule type="expression" dxfId="1592" priority="306">
      <formula>$D7="right"</formula>
    </cfRule>
  </conditionalFormatting>
  <conditionalFormatting sqref="H8">
    <cfRule type="expression" dxfId="1591" priority="299">
      <formula>$D8="wrong"</formula>
    </cfRule>
    <cfRule type="expression" dxfId="1590" priority="300">
      <formula>$D8="right"</formula>
    </cfRule>
  </conditionalFormatting>
  <conditionalFormatting sqref="H9">
    <cfRule type="expression" dxfId="1589" priority="293">
      <formula>$D9="wrong"</formula>
    </cfRule>
    <cfRule type="expression" dxfId="1588" priority="294">
      <formula>$D9="right"</formula>
    </cfRule>
  </conditionalFormatting>
  <conditionalFormatting sqref="H10">
    <cfRule type="expression" dxfId="1587" priority="287">
      <formula>$D10="wrong"</formula>
    </cfRule>
    <cfRule type="expression" dxfId="1586" priority="288">
      <formula>$D10="right"</formula>
    </cfRule>
  </conditionalFormatting>
  <conditionalFormatting sqref="H11">
    <cfRule type="expression" dxfId="1585" priority="281">
      <formula>$D11="wrong"</formula>
    </cfRule>
    <cfRule type="expression" dxfId="1584" priority="282">
      <formula>$D11="right"</formula>
    </cfRule>
  </conditionalFormatting>
  <conditionalFormatting sqref="H12">
    <cfRule type="expression" dxfId="1583" priority="275">
      <formula>$D12="wrong"</formula>
    </cfRule>
    <cfRule type="expression" dxfId="1582" priority="276">
      <formula>$D12="right"</formula>
    </cfRule>
  </conditionalFormatting>
  <conditionalFormatting sqref="H13">
    <cfRule type="expression" dxfId="1581" priority="269">
      <formula>$D13="wrong"</formula>
    </cfRule>
    <cfRule type="expression" dxfId="1580" priority="270">
      <formula>$D13="right"</formula>
    </cfRule>
  </conditionalFormatting>
  <conditionalFormatting sqref="H14">
    <cfRule type="expression" dxfId="1579" priority="263">
      <formula>$D14="wrong"</formula>
    </cfRule>
    <cfRule type="expression" dxfId="1578" priority="264">
      <formula>$D14="right"</formula>
    </cfRule>
  </conditionalFormatting>
  <conditionalFormatting sqref="H15">
    <cfRule type="expression" dxfId="1577" priority="257">
      <formula>$D15="wrong"</formula>
    </cfRule>
    <cfRule type="expression" dxfId="1576" priority="258">
      <formula>$D15="right"</formula>
    </cfRule>
  </conditionalFormatting>
  <conditionalFormatting sqref="H16">
    <cfRule type="expression" dxfId="1575" priority="251">
      <formula>$D16="wrong"</formula>
    </cfRule>
    <cfRule type="expression" dxfId="1574" priority="252">
      <formula>$D16="right"</formula>
    </cfRule>
  </conditionalFormatting>
  <conditionalFormatting sqref="H17">
    <cfRule type="expression" dxfId="1573" priority="245">
      <formula>$D17="wrong"</formula>
    </cfRule>
    <cfRule type="expression" dxfId="1572" priority="246">
      <formula>$D17="right"</formula>
    </cfRule>
  </conditionalFormatting>
  <conditionalFormatting sqref="H18">
    <cfRule type="expression" dxfId="1571" priority="239">
      <formula>$D18="wrong"</formula>
    </cfRule>
    <cfRule type="expression" dxfId="1570" priority="240">
      <formula>$D18="right"</formula>
    </cfRule>
  </conditionalFormatting>
  <conditionalFormatting sqref="H19">
    <cfRule type="expression" dxfId="1569" priority="233">
      <formula>$D19="wrong"</formula>
    </cfRule>
    <cfRule type="expression" dxfId="1568" priority="234">
      <formula>$D19="right"</formula>
    </cfRule>
  </conditionalFormatting>
  <conditionalFormatting sqref="H20">
    <cfRule type="expression" dxfId="1567" priority="227">
      <formula>$D20="wrong"</formula>
    </cfRule>
    <cfRule type="expression" dxfId="1566" priority="228">
      <formula>$D20="right"</formula>
    </cfRule>
  </conditionalFormatting>
  <conditionalFormatting sqref="H21">
    <cfRule type="expression" dxfId="1565" priority="221">
      <formula>$D21="wrong"</formula>
    </cfRule>
    <cfRule type="expression" dxfId="1564" priority="222">
      <formula>$D21="right"</formula>
    </cfRule>
  </conditionalFormatting>
  <conditionalFormatting sqref="H22">
    <cfRule type="expression" dxfId="1563" priority="215">
      <formula>$D22="wrong"</formula>
    </cfRule>
    <cfRule type="expression" dxfId="1562" priority="216">
      <formula>$D22="right"</formula>
    </cfRule>
  </conditionalFormatting>
  <conditionalFormatting sqref="H23">
    <cfRule type="expression" dxfId="1561" priority="209">
      <formula>$D23="wrong"</formula>
    </cfRule>
    <cfRule type="expression" dxfId="1560" priority="210">
      <formula>$D23="right"</formula>
    </cfRule>
  </conditionalFormatting>
  <conditionalFormatting sqref="H24">
    <cfRule type="expression" dxfId="1559" priority="203">
      <formula>$D24="wrong"</formula>
    </cfRule>
    <cfRule type="expression" dxfId="1558" priority="204">
      <formula>$D24="right"</formula>
    </cfRule>
  </conditionalFormatting>
  <conditionalFormatting sqref="H25">
    <cfRule type="expression" dxfId="1557" priority="197">
      <formula>$D25="wrong"</formula>
    </cfRule>
    <cfRule type="expression" dxfId="1556" priority="198">
      <formula>$D25="right"</formula>
    </cfRule>
  </conditionalFormatting>
  <conditionalFormatting sqref="H29">
    <cfRule type="expression" dxfId="1555" priority="173">
      <formula>$D29="wrong"</formula>
    </cfRule>
    <cfRule type="expression" dxfId="1554" priority="174">
      <formula>$D29="right"</formula>
    </cfRule>
  </conditionalFormatting>
  <conditionalFormatting sqref="B5">
    <cfRule type="expression" dxfId="1553" priority="167">
      <formula>"$G$2=""See + Match"""</formula>
    </cfRule>
  </conditionalFormatting>
  <conditionalFormatting sqref="B6">
    <cfRule type="expression" dxfId="1552" priority="165">
      <formula>"$G$2=""See + Match"""</formula>
    </cfRule>
  </conditionalFormatting>
  <conditionalFormatting sqref="B7">
    <cfRule type="expression" dxfId="1551" priority="163">
      <formula>"$G$2=""See + Match"""</formula>
    </cfRule>
  </conditionalFormatting>
  <conditionalFormatting sqref="B8">
    <cfRule type="expression" dxfId="1550" priority="161">
      <formula>"$G$2=""See + Match"""</formula>
    </cfRule>
  </conditionalFormatting>
  <conditionalFormatting sqref="B9">
    <cfRule type="expression" dxfId="1549" priority="159">
      <formula>"$G$2=""See + Match"""</formula>
    </cfRule>
  </conditionalFormatting>
  <conditionalFormatting sqref="B10">
    <cfRule type="expression" dxfId="1548" priority="157">
      <formula>"$G$2=""See + Match"""</formula>
    </cfRule>
  </conditionalFormatting>
  <conditionalFormatting sqref="B11">
    <cfRule type="expression" dxfId="1547" priority="155">
      <formula>"$G$2=""See + Match"""</formula>
    </cfRule>
  </conditionalFormatting>
  <conditionalFormatting sqref="B12">
    <cfRule type="expression" dxfId="1546" priority="153">
      <formula>"$G$2=""See + Match"""</formula>
    </cfRule>
  </conditionalFormatting>
  <conditionalFormatting sqref="B13">
    <cfRule type="expression" dxfId="1545" priority="151">
      <formula>"$G$2=""See + Match"""</formula>
    </cfRule>
  </conditionalFormatting>
  <conditionalFormatting sqref="B14">
    <cfRule type="expression" dxfId="1544" priority="149">
      <formula>"$G$2=""See + Match"""</formula>
    </cfRule>
  </conditionalFormatting>
  <conditionalFormatting sqref="B15">
    <cfRule type="expression" dxfId="1543" priority="147">
      <formula>"$G$2=""See + Match"""</formula>
    </cfRule>
  </conditionalFormatting>
  <conditionalFormatting sqref="B16">
    <cfRule type="expression" dxfId="1542" priority="145">
      <formula>"$G$2=""See + Match"""</formula>
    </cfRule>
  </conditionalFormatting>
  <conditionalFormatting sqref="B17">
    <cfRule type="expression" dxfId="1541" priority="143">
      <formula>"$G$2=""See + Match"""</formula>
    </cfRule>
  </conditionalFormatting>
  <conditionalFormatting sqref="B18">
    <cfRule type="expression" dxfId="1540" priority="141">
      <formula>"$G$2=""See + Match"""</formula>
    </cfRule>
  </conditionalFormatting>
  <conditionalFormatting sqref="B19">
    <cfRule type="expression" dxfId="1539" priority="139">
      <formula>"$G$2=""See + Match"""</formula>
    </cfRule>
  </conditionalFormatting>
  <conditionalFormatting sqref="B20">
    <cfRule type="expression" dxfId="1538" priority="137">
      <formula>"$G$2=""See + Match"""</formula>
    </cfRule>
  </conditionalFormatting>
  <conditionalFormatting sqref="B21">
    <cfRule type="expression" dxfId="1537" priority="135">
      <formula>"$G$2=""See + Match"""</formula>
    </cfRule>
  </conditionalFormatting>
  <conditionalFormatting sqref="B22">
    <cfRule type="expression" dxfId="1536" priority="133">
      <formula>"$G$2=""See + Match"""</formula>
    </cfRule>
  </conditionalFormatting>
  <conditionalFormatting sqref="B23">
    <cfRule type="expression" dxfId="1535" priority="131">
      <formula>"$G$2=""See + Match"""</formula>
    </cfRule>
  </conditionalFormatting>
  <conditionalFormatting sqref="B24">
    <cfRule type="expression" dxfId="1534" priority="129">
      <formula>"$G$2=""See + Match"""</formula>
    </cfRule>
  </conditionalFormatting>
  <conditionalFormatting sqref="B25">
    <cfRule type="expression" dxfId="1533" priority="127">
      <formula>"$G$2=""See + Match"""</formula>
    </cfRule>
  </conditionalFormatting>
  <conditionalFormatting sqref="B26">
    <cfRule type="expression" dxfId="1532" priority="125">
      <formula>"$G$2=""See + Match"""</formula>
    </cfRule>
  </conditionalFormatting>
  <conditionalFormatting sqref="B27">
    <cfRule type="expression" dxfId="1531" priority="123">
      <formula>"$G$2=""See + Match"""</formula>
    </cfRule>
  </conditionalFormatting>
  <conditionalFormatting sqref="B28">
    <cfRule type="expression" dxfId="1530" priority="121">
      <formula>"$G$2=""See + Match"""</formula>
    </cfRule>
  </conditionalFormatting>
  <conditionalFormatting sqref="B29">
    <cfRule type="expression" dxfId="1529" priority="119">
      <formula>"$G$2=""See + Match"""</formula>
    </cfRule>
  </conditionalFormatting>
  <conditionalFormatting sqref="O5">
    <cfRule type="expression" dxfId="1528" priority="65">
      <formula>"$J$2&lt;&gt;1"</formula>
    </cfRule>
    <cfRule type="expression" dxfId="1527" priority="66">
      <formula>"$J$2 = 1"</formula>
    </cfRule>
  </conditionalFormatting>
  <conditionalFormatting sqref="O5">
    <cfRule type="expression" dxfId="1526" priority="64">
      <formula>"N5=""hello"""</formula>
    </cfRule>
  </conditionalFormatting>
  <conditionalFormatting sqref="P5">
    <cfRule type="expression" dxfId="1525" priority="63">
      <formula>"$J$2 = 1"</formula>
    </cfRule>
  </conditionalFormatting>
  <conditionalFormatting sqref="A5">
    <cfRule type="expression" dxfId="1524" priority="57">
      <formula>$G$2="See"</formula>
    </cfRule>
    <cfRule type="expression" dxfId="1523" priority="58">
      <formula>$G$2&lt;&gt;"See"</formula>
    </cfRule>
  </conditionalFormatting>
  <conditionalFormatting sqref="A6">
    <cfRule type="expression" dxfId="1522" priority="55">
      <formula>$G$2="See"</formula>
    </cfRule>
    <cfRule type="expression" dxfId="1521" priority="56">
      <formula>$G$2&lt;&gt;"See"</formula>
    </cfRule>
  </conditionalFormatting>
  <conditionalFormatting sqref="A7">
    <cfRule type="expression" dxfId="1520" priority="53">
      <formula>$G$2="See"</formula>
    </cfRule>
    <cfRule type="expression" dxfId="1519" priority="54">
      <formula>$G$2&lt;&gt;"See"</formula>
    </cfRule>
  </conditionalFormatting>
  <conditionalFormatting sqref="A8">
    <cfRule type="expression" dxfId="1518" priority="51">
      <formula>$G$2="See"</formula>
    </cfRule>
    <cfRule type="expression" dxfId="1517" priority="52">
      <formula>$G$2&lt;&gt;"See"</formula>
    </cfRule>
  </conditionalFormatting>
  <conditionalFormatting sqref="A9">
    <cfRule type="expression" dxfId="1516" priority="49">
      <formula>$G$2="See"</formula>
    </cfRule>
    <cfRule type="expression" dxfId="1515" priority="50">
      <formula>$G$2&lt;&gt;"See"</formula>
    </cfRule>
  </conditionalFormatting>
  <conditionalFormatting sqref="A10">
    <cfRule type="expression" dxfId="1514" priority="47">
      <formula>$G$2="See"</formula>
    </cfRule>
    <cfRule type="expression" dxfId="1513" priority="48">
      <formula>$G$2&lt;&gt;"See"</formula>
    </cfRule>
  </conditionalFormatting>
  <conditionalFormatting sqref="A11">
    <cfRule type="expression" dxfId="1512" priority="45">
      <formula>$G$2="See"</formula>
    </cfRule>
    <cfRule type="expression" dxfId="1511" priority="46">
      <formula>$G$2&lt;&gt;"See"</formula>
    </cfRule>
  </conditionalFormatting>
  <conditionalFormatting sqref="A12">
    <cfRule type="expression" dxfId="1510" priority="43">
      <formula>$G$2="See"</formula>
    </cfRule>
    <cfRule type="expression" dxfId="1509" priority="44">
      <formula>$G$2&lt;&gt;"See"</formula>
    </cfRule>
  </conditionalFormatting>
  <conditionalFormatting sqref="A13">
    <cfRule type="expression" dxfId="1508" priority="41">
      <formula>$G$2="See"</formula>
    </cfRule>
    <cfRule type="expression" dxfId="1507" priority="42">
      <formula>$G$2&lt;&gt;"See"</formula>
    </cfRule>
  </conditionalFormatting>
  <conditionalFormatting sqref="A14">
    <cfRule type="expression" dxfId="1506" priority="39">
      <formula>$G$2="See"</formula>
    </cfRule>
    <cfRule type="expression" dxfId="1505" priority="40">
      <formula>$G$2&lt;&gt;"See"</formula>
    </cfRule>
  </conditionalFormatting>
  <conditionalFormatting sqref="A15">
    <cfRule type="expression" dxfId="1504" priority="37">
      <formula>$G$2="See"</formula>
    </cfRule>
    <cfRule type="expression" dxfId="1503" priority="38">
      <formula>$G$2&lt;&gt;"See"</formula>
    </cfRule>
  </conditionalFormatting>
  <conditionalFormatting sqref="A16">
    <cfRule type="expression" dxfId="1502" priority="35">
      <formula>$G$2="See"</formula>
    </cfRule>
    <cfRule type="expression" dxfId="1501" priority="36">
      <formula>$G$2&lt;&gt;"See"</formula>
    </cfRule>
  </conditionalFormatting>
  <conditionalFormatting sqref="A17">
    <cfRule type="expression" dxfId="1500" priority="33">
      <formula>$G$2="See"</formula>
    </cfRule>
    <cfRule type="expression" dxfId="1499" priority="34">
      <formula>$G$2&lt;&gt;"See"</formula>
    </cfRule>
  </conditionalFormatting>
  <conditionalFormatting sqref="A18">
    <cfRule type="expression" dxfId="1498" priority="31">
      <formula>$G$2="See"</formula>
    </cfRule>
    <cfRule type="expression" dxfId="1497" priority="32">
      <formula>$G$2&lt;&gt;"See"</formula>
    </cfRule>
  </conditionalFormatting>
  <conditionalFormatting sqref="A19">
    <cfRule type="expression" dxfId="1496" priority="29">
      <formula>$G$2="See"</formula>
    </cfRule>
    <cfRule type="expression" dxfId="1495" priority="30">
      <formula>$G$2&lt;&gt;"See"</formula>
    </cfRule>
  </conditionalFormatting>
  <conditionalFormatting sqref="A20">
    <cfRule type="expression" dxfId="1494" priority="27">
      <formula>$G$2="See"</formula>
    </cfRule>
    <cfRule type="expression" dxfId="1493" priority="28">
      <formula>$G$2&lt;&gt;"See"</formula>
    </cfRule>
  </conditionalFormatting>
  <conditionalFormatting sqref="A21">
    <cfRule type="expression" dxfId="1492" priority="25">
      <formula>$G$2="See"</formula>
    </cfRule>
    <cfRule type="expression" dxfId="1491" priority="26">
      <formula>$G$2&lt;&gt;"See"</formula>
    </cfRule>
  </conditionalFormatting>
  <conditionalFormatting sqref="A22">
    <cfRule type="expression" dxfId="1490" priority="23">
      <formula>$G$2="See"</formula>
    </cfRule>
    <cfRule type="expression" dxfId="1489" priority="24">
      <formula>$G$2&lt;&gt;"See"</formula>
    </cfRule>
  </conditionalFormatting>
  <conditionalFormatting sqref="A23">
    <cfRule type="expression" dxfId="1488" priority="21">
      <formula>$G$2="See"</formula>
    </cfRule>
    <cfRule type="expression" dxfId="1487" priority="22">
      <formula>$G$2&lt;&gt;"See"</formula>
    </cfRule>
  </conditionalFormatting>
  <conditionalFormatting sqref="A24">
    <cfRule type="expression" dxfId="1486" priority="19">
      <formula>$G$2="See"</formula>
    </cfRule>
    <cfRule type="expression" dxfId="1485" priority="20">
      <formula>$G$2&lt;&gt;"See"</formula>
    </cfRule>
  </conditionalFormatting>
  <conditionalFormatting sqref="A25">
    <cfRule type="expression" dxfId="1484" priority="17">
      <formula>$G$2="See"</formula>
    </cfRule>
    <cfRule type="expression" dxfId="1483" priority="18">
      <formula>$G$2&lt;&gt;"See"</formula>
    </cfRule>
  </conditionalFormatting>
  <conditionalFormatting sqref="A26">
    <cfRule type="expression" dxfId="1482" priority="15">
      <formula>$G$2="See"</formula>
    </cfRule>
    <cfRule type="expression" dxfId="1481" priority="16">
      <formula>$G$2&lt;&gt;"See"</formula>
    </cfRule>
  </conditionalFormatting>
  <conditionalFormatting sqref="A27">
    <cfRule type="expression" dxfId="1480" priority="13">
      <formula>$G$2="See"</formula>
    </cfRule>
    <cfRule type="expression" dxfId="1479" priority="14">
      <formula>$G$2&lt;&gt;"See"</formula>
    </cfRule>
  </conditionalFormatting>
  <conditionalFormatting sqref="A28">
    <cfRule type="expression" dxfId="1478" priority="11">
      <formula>$G$2="See"</formula>
    </cfRule>
    <cfRule type="expression" dxfId="1477" priority="12">
      <formula>$G$2&lt;&gt;"See"</formula>
    </cfRule>
  </conditionalFormatting>
  <conditionalFormatting sqref="A29">
    <cfRule type="expression" dxfId="1476" priority="9">
      <formula>$G$2="See"</formula>
    </cfRule>
    <cfRule type="expression" dxfId="1475" priority="10">
      <formula>$G$2&lt;&gt;"See"</formula>
    </cfRule>
  </conditionalFormatting>
  <conditionalFormatting sqref="H5">
    <cfRule type="expression" dxfId="1474" priority="1">
      <formula>$D5="wrong"</formula>
    </cfRule>
    <cfRule type="expression" dxfId="1473" priority="2">
      <formula>$D5="right"</formula>
    </cfRule>
  </conditionalFormatting>
  <conditionalFormatting sqref="F5">
    <cfRule type="expression" dxfId="1472" priority="5">
      <formula>$D5="wrong"</formula>
    </cfRule>
    <cfRule type="expression" dxfId="1471" priority="6">
      <formula>$D5="right"</formula>
    </cfRule>
  </conditionalFormatting>
  <conditionalFormatting sqref="G5">
    <cfRule type="expression" dxfId="1470" priority="3">
      <formula>$D5="wrong"</formula>
    </cfRule>
    <cfRule type="expression" dxfId="1469" priority="4">
      <formula>$D5="right"</formula>
    </cfRule>
  </conditionalFormatting>
  <hyperlinks>
    <hyperlink ref="M19" r:id="rId1" display="Sight words 1-25 US Female.mp3" xr:uid="{812BFA82-065D-4A45-A8DC-7FF64CA86E1E}"/>
    <hyperlink ref="M19:O19" r:id="rId2" display="»»  LISTEN" xr:uid="{0707262B-E3C5-4187-A7BB-2F7056E74D4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4DA5-58CA-48A1-B503-52D0159FCF51}">
  <dimension ref="A1:U171"/>
  <sheetViews>
    <sheetView workbookViewId="0">
      <selection activeCell="A5" sqref="A5"/>
    </sheetView>
  </sheetViews>
  <sheetFormatPr defaultRowHeight="18" x14ac:dyDescent="0.35"/>
  <cols>
    <col min="1" max="1" width="11.77734375" style="115" customWidth="1"/>
    <col min="2" max="2" width="2.77734375" style="129" customWidth="1"/>
    <col min="3" max="3" width="2.77734375" style="131" customWidth="1"/>
    <col min="4" max="4" width="2.77734375" style="129" customWidth="1"/>
    <col min="5" max="5" width="4.88671875" style="21" customWidth="1"/>
    <col min="6" max="8" width="12.77734375" style="115" customWidth="1"/>
    <col min="9" max="9" width="7.5546875" style="113" customWidth="1"/>
    <col min="10" max="10" width="3.88671875" customWidth="1"/>
    <col min="14" max="14" width="8.88671875" style="63"/>
    <col min="15" max="16" width="9.77734375" style="120" customWidth="1"/>
  </cols>
  <sheetData>
    <row r="1" spans="1:21" ht="23.4" x14ac:dyDescent="0.45">
      <c r="A1" s="96"/>
      <c r="E1" s="102"/>
      <c r="F1" s="96"/>
      <c r="G1" s="96"/>
      <c r="H1" s="96"/>
      <c r="I1" s="96"/>
      <c r="J1" s="96"/>
      <c r="K1" s="69"/>
      <c r="L1" s="69"/>
      <c r="M1" s="69"/>
      <c r="N1" s="69"/>
      <c r="O1" s="118"/>
      <c r="P1" s="118"/>
      <c r="Q1" s="69"/>
      <c r="R1" s="69"/>
      <c r="S1" s="69"/>
      <c r="T1" s="69"/>
      <c r="U1" s="69"/>
    </row>
    <row r="2" spans="1:21" ht="23.4" customHeight="1" x14ac:dyDescent="0.45">
      <c r="A2" s="155" t="s">
        <v>129</v>
      </c>
      <c r="B2" s="155"/>
      <c r="C2" s="155"/>
      <c r="D2" s="155"/>
      <c r="E2" s="155"/>
      <c r="F2" s="155"/>
      <c r="G2" s="27" t="str">
        <f>[1]!wwsCheckbox("See",28,FALSE)</f>
        <v>See</v>
      </c>
      <c r="H2" s="158" t="str">
        <f>[1]!wwsCheckbox("Hear only",28,TRUE)</f>
        <v>Hear only</v>
      </c>
      <c r="I2" s="158"/>
      <c r="J2" s="147"/>
      <c r="K2" s="147"/>
      <c r="L2" s="69"/>
      <c r="M2" s="69"/>
      <c r="N2" s="69"/>
      <c r="O2" s="118" t="s">
        <v>154</v>
      </c>
      <c r="P2" s="118"/>
      <c r="Q2" s="69"/>
      <c r="R2" s="69"/>
      <c r="S2" s="69"/>
      <c r="T2" s="69"/>
      <c r="U2" s="69"/>
    </row>
    <row r="3" spans="1:21" ht="51" customHeight="1" x14ac:dyDescent="0.45">
      <c r="A3" s="125"/>
      <c r="B3" s="134"/>
      <c r="C3" s="134"/>
      <c r="D3" s="134"/>
      <c r="E3" s="102"/>
      <c r="F3" s="96"/>
      <c r="G3" s="96"/>
      <c r="H3" s="96"/>
      <c r="I3" s="96"/>
      <c r="J3" s="96"/>
      <c r="K3" s="69"/>
      <c r="L3" s="69"/>
      <c r="M3" s="69"/>
      <c r="N3" s="69"/>
      <c r="O3" s="135" t="s">
        <v>153</v>
      </c>
      <c r="P3" s="135" t="s">
        <v>155</v>
      </c>
      <c r="Q3" s="69"/>
      <c r="R3" s="69"/>
      <c r="S3" s="69"/>
      <c r="T3" s="69"/>
      <c r="U3" s="69"/>
    </row>
    <row r="4" spans="1:21" ht="27.6" customHeight="1" x14ac:dyDescent="0.45">
      <c r="A4" s="125"/>
      <c r="B4" s="134"/>
      <c r="C4" s="134"/>
      <c r="D4" s="134"/>
      <c r="E4" s="104"/>
      <c r="F4" s="159" t="s">
        <v>0</v>
      </c>
      <c r="G4" s="159"/>
      <c r="H4" s="159"/>
      <c r="I4" s="95"/>
      <c r="J4" s="105"/>
      <c r="K4" s="69"/>
      <c r="L4" s="69"/>
      <c r="M4" s="69"/>
      <c r="N4" s="69"/>
      <c r="O4" s="118"/>
      <c r="P4" s="118"/>
      <c r="Q4" s="69"/>
      <c r="R4" s="69"/>
      <c r="S4" s="69"/>
      <c r="T4" s="69"/>
      <c r="U4" s="69"/>
    </row>
    <row r="5" spans="1:21" s="39" customFormat="1" ht="25.05" customHeight="1" x14ac:dyDescent="0.3">
      <c r="A5" s="7" t="s">
        <v>120</v>
      </c>
      <c r="B5" s="132">
        <f>IF(I5="GOOD",1,0)</f>
        <v>1</v>
      </c>
      <c r="C5" s="133" t="str">
        <f>IF(OR(F5&gt;"",G5&gt;"",H5&gt;""),"click",0)</f>
        <v>click</v>
      </c>
      <c r="D5" s="130" t="str">
        <f t="shared" ref="D5:D27" si="0">IF(C5="click",IF(I5="GOOD","right","wrong"))</f>
        <v>right</v>
      </c>
      <c r="E5" s="116">
        <v>1</v>
      </c>
      <c r="F5" s="7" t="str">
        <f>[1]!wwsCheckbox("us",1,FALSE)</f>
        <v>us</v>
      </c>
      <c r="G5" s="7" t="str">
        <f>[1]!wwsCheckbox("as",1,FALSE)</f>
        <v>as</v>
      </c>
      <c r="H5" s="7" t="str">
        <f>[1]!wwsCheckbox("is",1,FALSE)</f>
        <v>is</v>
      </c>
      <c r="I5" s="106" t="str">
        <f>IF(OR(F5=A5,G5=A5,H5=A5),"GOOD","")</f>
        <v>GOOD</v>
      </c>
      <c r="J5" s="97"/>
      <c r="K5" s="107"/>
      <c r="L5" s="107"/>
      <c r="M5" s="7"/>
      <c r="N5" s="106"/>
      <c r="O5" s="119" t="s">
        <v>120</v>
      </c>
      <c r="P5" s="119" t="s">
        <v>16</v>
      </c>
      <c r="Q5" s="7"/>
      <c r="R5" s="7"/>
      <c r="S5" s="24"/>
      <c r="T5" s="107"/>
      <c r="U5" s="107"/>
    </row>
    <row r="6" spans="1:21" s="39" customFormat="1" ht="25.05" customHeight="1" x14ac:dyDescent="0.3">
      <c r="A6" s="7" t="s">
        <v>3</v>
      </c>
      <c r="B6" s="132">
        <f t="shared" ref="B6:B31" si="1">IF(I6="GOOD",1,0)</f>
        <v>1</v>
      </c>
      <c r="C6" s="133" t="str">
        <f t="shared" ref="C6:C31" si="2">IF(OR(F6&gt;"",G6&gt;"",H6&gt;""),"click",0)</f>
        <v>click</v>
      </c>
      <c r="D6" s="130" t="str">
        <f t="shared" si="0"/>
        <v>right</v>
      </c>
      <c r="E6" s="116">
        <v>2</v>
      </c>
      <c r="F6" s="7" t="str">
        <f>[1]!wwsCheckbox("an",2,FALSE)</f>
        <v>an</v>
      </c>
      <c r="G6" s="7" t="str">
        <f>[1]!wwsCheckbox("and",2,FALSE)</f>
        <v>and</v>
      </c>
      <c r="H6" s="7" t="str">
        <f>[1]!wwsCheckbox("end",2,FALSE)</f>
        <v>end</v>
      </c>
      <c r="I6" s="106" t="str">
        <f t="shared" ref="I6:I31" si="3">IF(OR(F6=A6,G6=A6,H6=A6),"GOOD","")</f>
        <v>GOOD</v>
      </c>
      <c r="J6" s="97"/>
      <c r="K6" s="107"/>
      <c r="L6" s="107"/>
      <c r="M6" s="108"/>
      <c r="N6" s="106"/>
      <c r="O6" s="119" t="s">
        <v>3</v>
      </c>
      <c r="P6" s="119" t="s">
        <v>131</v>
      </c>
      <c r="Q6" s="7"/>
      <c r="R6" s="7"/>
      <c r="S6" s="24"/>
      <c r="T6" s="107"/>
      <c r="U6" s="107"/>
    </row>
    <row r="7" spans="1:21" s="39" customFormat="1" ht="25.05" customHeight="1" x14ac:dyDescent="0.3">
      <c r="A7" s="7" t="s">
        <v>130</v>
      </c>
      <c r="B7" s="132">
        <f t="shared" si="1"/>
        <v>1</v>
      </c>
      <c r="C7" s="133" t="str">
        <f t="shared" si="2"/>
        <v>click</v>
      </c>
      <c r="D7" s="130" t="str">
        <f t="shared" si="0"/>
        <v>right</v>
      </c>
      <c r="E7" s="116">
        <v>3</v>
      </c>
      <c r="F7" s="7" t="str">
        <f>[1]!wwsCheckbox("ate",3,FALSE)</f>
        <v>ate</v>
      </c>
      <c r="G7" s="7" t="str">
        <f>[1]!wwsCheckbox("eat",3,FALSE)</f>
        <v>eat</v>
      </c>
      <c r="H7" s="7" t="str">
        <f>[1]!wwsCheckbox("each",3,FALSE)</f>
        <v>each</v>
      </c>
      <c r="I7" s="106" t="str">
        <f t="shared" si="3"/>
        <v>GOOD</v>
      </c>
      <c r="J7" s="97"/>
      <c r="K7" s="107"/>
      <c r="L7" s="107"/>
      <c r="M7" s="108"/>
      <c r="N7" s="106"/>
      <c r="O7" s="119" t="s">
        <v>130</v>
      </c>
      <c r="P7" s="119" t="s">
        <v>145</v>
      </c>
      <c r="Q7" s="7"/>
      <c r="R7" s="7"/>
      <c r="S7" s="24"/>
      <c r="T7" s="107"/>
      <c r="U7" s="107"/>
    </row>
    <row r="8" spans="1:21" s="39" customFormat="1" ht="25.05" customHeight="1" x14ac:dyDescent="0.3">
      <c r="A8" s="7" t="s">
        <v>121</v>
      </c>
      <c r="B8" s="132">
        <f t="shared" si="1"/>
        <v>1</v>
      </c>
      <c r="C8" s="133" t="str">
        <f t="shared" si="2"/>
        <v>click</v>
      </c>
      <c r="D8" s="130" t="str">
        <f t="shared" si="0"/>
        <v>right</v>
      </c>
      <c r="E8" s="116">
        <v>4</v>
      </c>
      <c r="F8" s="7" t="str">
        <f>[1]!wwsCheckbox("he",4,FALSE)</f>
        <v>he</v>
      </c>
      <c r="G8" s="7" t="str">
        <f>[1]!wwsCheckbox("her",4,FALSE)</f>
        <v>her</v>
      </c>
      <c r="H8" s="7" t="str">
        <f>[1]!wwsCheckbox("here",4,FALSE)</f>
        <v>here</v>
      </c>
      <c r="I8" s="106" t="str">
        <f t="shared" si="3"/>
        <v>GOOD</v>
      </c>
      <c r="J8" s="97"/>
      <c r="K8" s="107"/>
      <c r="L8" s="107"/>
      <c r="M8" s="108"/>
      <c r="N8" s="106"/>
      <c r="O8" s="119" t="s">
        <v>121</v>
      </c>
      <c r="P8" s="119" t="s">
        <v>7</v>
      </c>
      <c r="Q8" s="7"/>
      <c r="R8" s="7"/>
      <c r="S8" s="24"/>
      <c r="T8" s="107"/>
      <c r="U8" s="107"/>
    </row>
    <row r="9" spans="1:21" s="39" customFormat="1" ht="25.05" customHeight="1" x14ac:dyDescent="0.3">
      <c r="A9" s="7" t="s">
        <v>131</v>
      </c>
      <c r="B9" s="132">
        <f t="shared" si="1"/>
        <v>1</v>
      </c>
      <c r="C9" s="133" t="str">
        <f t="shared" si="2"/>
        <v>click</v>
      </c>
      <c r="D9" s="130" t="str">
        <f t="shared" si="0"/>
        <v>right</v>
      </c>
      <c r="E9" s="116">
        <v>5</v>
      </c>
      <c r="F9" s="7" t="str">
        <f>[1]!wwsCheckbox("in",5,FALSE)</f>
        <v>in</v>
      </c>
      <c r="G9" s="7" t="str">
        <f>[1]!wwsCheckbox("end",5,FALSE)</f>
        <v>end</v>
      </c>
      <c r="H9" s="7" t="str">
        <f>[1]!wwsCheckbox("and",5,FALSE)</f>
        <v>and</v>
      </c>
      <c r="I9" s="106" t="str">
        <f t="shared" si="3"/>
        <v>GOOD</v>
      </c>
      <c r="J9" s="97"/>
      <c r="K9" s="107"/>
      <c r="L9" s="107"/>
      <c r="M9" s="108"/>
      <c r="N9" s="106"/>
      <c r="O9" s="119" t="s">
        <v>131</v>
      </c>
      <c r="P9" s="119" t="s">
        <v>3</v>
      </c>
      <c r="Q9" s="7"/>
      <c r="R9" s="7"/>
      <c r="S9" s="24"/>
      <c r="T9" s="107"/>
      <c r="U9" s="107"/>
    </row>
    <row r="10" spans="1:21" s="39" customFormat="1" ht="25.05" customHeight="1" x14ac:dyDescent="0.3">
      <c r="A10" s="7" t="s">
        <v>132</v>
      </c>
      <c r="B10" s="132">
        <f t="shared" si="1"/>
        <v>1</v>
      </c>
      <c r="C10" s="133" t="str">
        <f t="shared" si="2"/>
        <v>click</v>
      </c>
      <c r="D10" s="130" t="str">
        <f t="shared" si="0"/>
        <v>right</v>
      </c>
      <c r="E10" s="116">
        <v>6</v>
      </c>
      <c r="F10" s="7" t="str">
        <f>[1]!wwsCheckbox("the",6,FALSE)</f>
        <v>the</v>
      </c>
      <c r="G10" s="7" t="str">
        <f>[1]!wwsCheckbox("they",6,FALSE)</f>
        <v>they</v>
      </c>
      <c r="H10" s="7" t="str">
        <f>[1]!wwsCheckbox("there",6,FALSE)</f>
        <v>there</v>
      </c>
      <c r="I10" s="106" t="str">
        <f t="shared" si="3"/>
        <v>GOOD</v>
      </c>
      <c r="J10" s="97"/>
      <c r="K10" s="107"/>
      <c r="L10" s="107"/>
      <c r="M10" s="108"/>
      <c r="N10" s="106"/>
      <c r="O10" s="119" t="s">
        <v>132</v>
      </c>
      <c r="P10" s="119" t="s">
        <v>2</v>
      </c>
      <c r="Q10" s="7"/>
      <c r="R10" s="7"/>
      <c r="S10" s="24"/>
      <c r="T10" s="107"/>
      <c r="U10" s="107"/>
    </row>
    <row r="11" spans="1:21" s="39" customFormat="1" ht="25.05" customHeight="1" x14ac:dyDescent="0.3">
      <c r="A11" s="7" t="s">
        <v>122</v>
      </c>
      <c r="B11" s="132">
        <f t="shared" si="1"/>
        <v>1</v>
      </c>
      <c r="C11" s="133" t="str">
        <f t="shared" si="2"/>
        <v>click</v>
      </c>
      <c r="D11" s="130" t="str">
        <f t="shared" si="0"/>
        <v>right</v>
      </c>
      <c r="E11" s="116">
        <v>7</v>
      </c>
      <c r="F11" s="7" t="str">
        <f>[1]!wwsCheckbox("if",7,FALSE)</f>
        <v>if</v>
      </c>
      <c r="G11" s="7" t="str">
        <f>[1]!wwsCheckbox("it",7,FALSE)</f>
        <v>it</v>
      </c>
      <c r="H11" s="7" t="str">
        <f>[1]!wwsCheckbox("is",7,FALSE)</f>
        <v>is</v>
      </c>
      <c r="I11" s="106" t="str">
        <f t="shared" si="3"/>
        <v>GOOD</v>
      </c>
      <c r="J11" s="97"/>
      <c r="K11" s="107"/>
      <c r="L11" s="107"/>
      <c r="M11" s="108"/>
      <c r="N11" s="106"/>
      <c r="O11" s="119" t="s">
        <v>122</v>
      </c>
      <c r="P11" s="119" t="s">
        <v>10</v>
      </c>
      <c r="Q11" s="7"/>
      <c r="R11" s="7"/>
      <c r="S11" s="24"/>
      <c r="T11" s="107"/>
      <c r="U11" s="107"/>
    </row>
    <row r="12" spans="1:21" s="39" customFormat="1" ht="25.05" customHeight="1" x14ac:dyDescent="0.3">
      <c r="A12" s="7" t="s">
        <v>8</v>
      </c>
      <c r="B12" s="132">
        <f t="shared" si="1"/>
        <v>1</v>
      </c>
      <c r="C12" s="133" t="str">
        <f t="shared" si="2"/>
        <v>click</v>
      </c>
      <c r="D12" s="130" t="str">
        <f t="shared" si="0"/>
        <v>right</v>
      </c>
      <c r="E12" s="116">
        <v>8</v>
      </c>
      <c r="F12" s="7" t="str">
        <f>[1]!wwsCheckbox("is",8,FALSE)</f>
        <v>is</v>
      </c>
      <c r="G12" s="7" t="str">
        <f>[1]!wwsCheckbox("his",8,FALSE)</f>
        <v>his</v>
      </c>
      <c r="H12" s="7" t="str">
        <f>[1]!wwsCheckbox("as",8,FALSE)</f>
        <v>as</v>
      </c>
      <c r="I12" s="106" t="str">
        <f t="shared" si="3"/>
        <v>GOOD</v>
      </c>
      <c r="J12" s="97"/>
      <c r="K12" s="107"/>
      <c r="L12" s="107"/>
      <c r="M12" s="108"/>
      <c r="N12" s="106"/>
      <c r="O12" s="119" t="s">
        <v>8</v>
      </c>
      <c r="P12" s="119" t="s">
        <v>17</v>
      </c>
      <c r="Q12" s="7"/>
      <c r="R12" s="7"/>
      <c r="S12" s="24"/>
      <c r="T12" s="107"/>
      <c r="U12" s="107"/>
    </row>
    <row r="13" spans="1:21" s="39" customFormat="1" ht="25.05" customHeight="1" x14ac:dyDescent="0.3">
      <c r="A13" s="7" t="s">
        <v>133</v>
      </c>
      <c r="B13" s="132">
        <f t="shared" si="1"/>
        <v>1</v>
      </c>
      <c r="C13" s="133" t="str">
        <f t="shared" si="2"/>
        <v>click</v>
      </c>
      <c r="D13" s="130" t="str">
        <f t="shared" si="0"/>
        <v>right</v>
      </c>
      <c r="E13" s="116">
        <v>9</v>
      </c>
      <c r="F13" s="7" t="str">
        <f>[1]!wwsCheckbox("he",9,FALSE)</f>
        <v>he</v>
      </c>
      <c r="G13" s="7" t="str">
        <f>[1]!wwsCheckbox("she",9,FALSE)</f>
        <v>she</v>
      </c>
      <c r="H13" s="7" t="str">
        <f>[1]!wwsCheckbox("her",9,FALSE)</f>
        <v>her</v>
      </c>
      <c r="I13" s="106" t="str">
        <f t="shared" si="3"/>
        <v>GOOD</v>
      </c>
      <c r="J13" s="97"/>
      <c r="K13" s="107"/>
      <c r="L13" s="107"/>
      <c r="M13" s="108"/>
      <c r="N13" s="106"/>
      <c r="O13" s="119" t="s">
        <v>133</v>
      </c>
      <c r="P13" s="119" t="s">
        <v>146</v>
      </c>
      <c r="Q13" s="7"/>
      <c r="R13" s="7"/>
      <c r="S13" s="24"/>
      <c r="T13" s="107"/>
      <c r="U13" s="107"/>
    </row>
    <row r="14" spans="1:21" s="39" customFormat="1" ht="25.05" customHeight="1" x14ac:dyDescent="0.3">
      <c r="A14" s="7" t="s">
        <v>134</v>
      </c>
      <c r="B14" s="132">
        <f t="shared" si="1"/>
        <v>1</v>
      </c>
      <c r="C14" s="133" t="str">
        <f t="shared" si="2"/>
        <v>click</v>
      </c>
      <c r="D14" s="130" t="str">
        <f t="shared" si="0"/>
        <v>right</v>
      </c>
      <c r="E14" s="116">
        <v>10</v>
      </c>
      <c r="F14" s="7" t="str">
        <f>[1]!wwsCheckbox("you",10,FALSE)</f>
        <v>you</v>
      </c>
      <c r="G14" s="7" t="str">
        <f>[1]!wwsCheckbox("use",10,FALSE)</f>
        <v>use</v>
      </c>
      <c r="H14" s="7" t="str">
        <f>[1]!wwsCheckbox("your",10,FALSE)</f>
        <v>your</v>
      </c>
      <c r="I14" s="106" t="str">
        <f t="shared" si="3"/>
        <v>GOOD</v>
      </c>
      <c r="J14" s="97"/>
      <c r="K14" s="107"/>
      <c r="L14" s="107"/>
      <c r="M14" s="108"/>
      <c r="N14" s="106"/>
      <c r="O14" s="119" t="s">
        <v>134</v>
      </c>
      <c r="P14" s="119" t="s">
        <v>9</v>
      </c>
      <c r="Q14" s="7"/>
      <c r="R14" s="7"/>
      <c r="S14" s="24"/>
      <c r="T14" s="107"/>
      <c r="U14" s="107"/>
    </row>
    <row r="15" spans="1:21" s="39" customFormat="1" ht="25.05" customHeight="1" x14ac:dyDescent="0.3">
      <c r="A15" s="7" t="s">
        <v>135</v>
      </c>
      <c r="B15" s="132">
        <f t="shared" si="1"/>
        <v>1</v>
      </c>
      <c r="C15" s="133" t="str">
        <f t="shared" si="2"/>
        <v>click</v>
      </c>
      <c r="D15" s="130" t="str">
        <f t="shared" si="0"/>
        <v>right</v>
      </c>
      <c r="E15" s="116">
        <v>11</v>
      </c>
      <c r="F15" s="7" t="str">
        <f>[1]!wwsCheckbox("are",11,FALSE)</f>
        <v>are</v>
      </c>
      <c r="G15" s="7" t="str">
        <f>[1]!wwsCheckbox("or",11,FALSE)</f>
        <v>or</v>
      </c>
      <c r="H15" s="7" t="str">
        <f>[1]!wwsCheckbox("our",11,FALSE)</f>
        <v>our</v>
      </c>
      <c r="I15" s="106" t="str">
        <f t="shared" si="3"/>
        <v>GOOD</v>
      </c>
      <c r="J15" s="97"/>
      <c r="K15" s="107"/>
      <c r="L15" s="107"/>
      <c r="M15" s="108"/>
      <c r="N15" s="106"/>
      <c r="O15" s="119" t="s">
        <v>135</v>
      </c>
      <c r="P15" s="119" t="s">
        <v>12</v>
      </c>
      <c r="Q15" s="7"/>
      <c r="R15" s="7"/>
      <c r="S15" s="24"/>
      <c r="T15" s="107"/>
      <c r="U15" s="107"/>
    </row>
    <row r="16" spans="1:21" s="39" customFormat="1" ht="25.05" customHeight="1" x14ac:dyDescent="0.3">
      <c r="A16" s="7" t="s">
        <v>136</v>
      </c>
      <c r="B16" s="132">
        <f t="shared" si="1"/>
        <v>1</v>
      </c>
      <c r="C16" s="133" t="str">
        <f t="shared" si="2"/>
        <v>click</v>
      </c>
      <c r="D16" s="130" t="str">
        <f t="shared" si="0"/>
        <v>right</v>
      </c>
      <c r="E16" s="116">
        <v>12</v>
      </c>
      <c r="F16" s="7" t="str">
        <f>[1]!wwsCheckbox("sad",12,FALSE)</f>
        <v>sad</v>
      </c>
      <c r="G16" s="7" t="str">
        <f>[1]!wwsCheckbox("sat",12,FALSE)</f>
        <v>sat</v>
      </c>
      <c r="H16" s="7" t="str">
        <f>[1]!wwsCheckbox("said",12,FALSE)</f>
        <v>said</v>
      </c>
      <c r="I16" s="106" t="str">
        <f t="shared" si="3"/>
        <v>GOOD</v>
      </c>
      <c r="J16" s="97"/>
      <c r="K16" s="107"/>
      <c r="L16" s="107"/>
      <c r="M16" s="108"/>
      <c r="N16" s="106"/>
      <c r="O16" s="119" t="s">
        <v>136</v>
      </c>
      <c r="P16" s="119" t="s">
        <v>123</v>
      </c>
      <c r="Q16" s="7"/>
      <c r="R16" s="7"/>
      <c r="S16" s="24"/>
      <c r="T16" s="107"/>
      <c r="U16" s="107"/>
    </row>
    <row r="17" spans="1:21" s="39" customFormat="1" ht="25.05" customHeight="1" x14ac:dyDescent="0.3">
      <c r="A17" s="7" t="s">
        <v>137</v>
      </c>
      <c r="B17" s="132">
        <f t="shared" si="1"/>
        <v>1</v>
      </c>
      <c r="C17" s="133" t="str">
        <f t="shared" si="2"/>
        <v>click</v>
      </c>
      <c r="D17" s="130" t="str">
        <f t="shared" si="0"/>
        <v>right</v>
      </c>
      <c r="E17" s="116">
        <v>13</v>
      </c>
      <c r="F17" s="7" t="str">
        <f>[1]!wwsCheckbox("here",13,FALSE)</f>
        <v>here</v>
      </c>
      <c r="G17" s="7" t="str">
        <f>[1]!wwsCheckbox("where",13,FALSE)</f>
        <v>where</v>
      </c>
      <c r="H17" s="7" t="str">
        <f>[1]!wwsCheckbox("were",13,FALSE)</f>
        <v>were</v>
      </c>
      <c r="I17" s="106" t="str">
        <f t="shared" si="3"/>
        <v>GOOD</v>
      </c>
      <c r="J17" s="97"/>
      <c r="K17" s="107"/>
      <c r="L17" s="107"/>
      <c r="M17" s="108"/>
      <c r="N17" s="106"/>
      <c r="O17" s="119" t="s">
        <v>137</v>
      </c>
      <c r="P17" s="119" t="s">
        <v>147</v>
      </c>
      <c r="Q17" s="7"/>
      <c r="R17" s="7"/>
      <c r="S17" s="24"/>
      <c r="T17" s="107"/>
      <c r="U17" s="107"/>
    </row>
    <row r="18" spans="1:21" s="39" customFormat="1" ht="25.05" customHeight="1" x14ac:dyDescent="0.3">
      <c r="A18" s="7" t="s">
        <v>138</v>
      </c>
      <c r="B18" s="132">
        <f t="shared" si="1"/>
        <v>1</v>
      </c>
      <c r="C18" s="133" t="str">
        <f>IF(OR(L18&gt;"",G18&gt;"",H18&gt;""),"click",0)</f>
        <v>click</v>
      </c>
      <c r="D18" s="130" t="str">
        <f t="shared" si="0"/>
        <v>right</v>
      </c>
      <c r="E18" s="116">
        <v>14</v>
      </c>
      <c r="F18" s="7" t="str">
        <f>[1]!wwsCheckbox("thise",14,FALSE)</f>
        <v>thise</v>
      </c>
      <c r="G18" s="7" t="str">
        <f>[1]!wwsCheckbox("these",14,FALSE)</f>
        <v>these</v>
      </c>
      <c r="H18" s="7" t="str">
        <f>[1]!wwsCheckbox("those",14,FALSE)</f>
        <v>those</v>
      </c>
      <c r="I18" s="106" t="str">
        <f t="shared" si="3"/>
        <v>GOOD</v>
      </c>
      <c r="J18" s="97"/>
      <c r="K18" s="107"/>
      <c r="L18" s="95"/>
      <c r="M18" s="108"/>
      <c r="N18" s="106"/>
      <c r="O18" s="119" t="s">
        <v>138</v>
      </c>
      <c r="P18" s="119" t="s">
        <v>148</v>
      </c>
      <c r="Q18" s="7"/>
      <c r="R18" s="7"/>
      <c r="S18" s="24"/>
      <c r="T18" s="107"/>
      <c r="U18" s="107"/>
    </row>
    <row r="19" spans="1:21" s="39" customFormat="1" ht="25.05" customHeight="1" x14ac:dyDescent="0.3">
      <c r="A19" s="7" t="s">
        <v>139</v>
      </c>
      <c r="B19" s="132">
        <f t="shared" si="1"/>
        <v>1</v>
      </c>
      <c r="C19" s="133" t="str">
        <f t="shared" si="2"/>
        <v>click</v>
      </c>
      <c r="D19" s="130" t="str">
        <f t="shared" si="0"/>
        <v>right</v>
      </c>
      <c r="E19" s="116">
        <v>15</v>
      </c>
      <c r="F19" s="7" t="str">
        <f>[1]!wwsCheckbox("went",15,FALSE)</f>
        <v>went</v>
      </c>
      <c r="G19" s="7" t="str">
        <f>[1]!wwsCheckbox("what",15,FALSE)</f>
        <v>what</v>
      </c>
      <c r="H19" s="7" t="str">
        <f>[1]!wwsCheckbox("want",15,FALSE)</f>
        <v>want</v>
      </c>
      <c r="I19" s="106" t="str">
        <f t="shared" si="3"/>
        <v>GOOD</v>
      </c>
      <c r="J19" s="97"/>
      <c r="K19" s="107"/>
      <c r="L19" s="107"/>
      <c r="M19" s="108"/>
      <c r="N19" s="106"/>
      <c r="O19" s="119" t="s">
        <v>139</v>
      </c>
      <c r="P19" s="119" t="s">
        <v>124</v>
      </c>
      <c r="Q19" s="7"/>
      <c r="R19" s="7"/>
      <c r="S19" s="24"/>
      <c r="T19" s="107"/>
      <c r="U19" s="107"/>
    </row>
    <row r="20" spans="1:21" s="39" customFormat="1" ht="25.05" customHeight="1" x14ac:dyDescent="0.3">
      <c r="A20" s="7" t="s">
        <v>23</v>
      </c>
      <c r="B20" s="132">
        <f t="shared" si="1"/>
        <v>1</v>
      </c>
      <c r="C20" s="133" t="str">
        <f t="shared" si="2"/>
        <v>click</v>
      </c>
      <c r="D20" s="130" t="str">
        <f t="shared" si="0"/>
        <v>right</v>
      </c>
      <c r="E20" s="116">
        <v>16</v>
      </c>
      <c r="F20" s="7" t="str">
        <f>[1]!wwsCheckbox("for",16,FALSE)</f>
        <v>for</v>
      </c>
      <c r="G20" s="7" t="str">
        <f>[1]!wwsCheckbox("from",16,FALSE)</f>
        <v>from</v>
      </c>
      <c r="H20" s="7" t="str">
        <f>[1]!wwsCheckbox("front",16,FALSE)</f>
        <v>front</v>
      </c>
      <c r="I20" s="106" t="str">
        <f t="shared" si="3"/>
        <v>GOOD</v>
      </c>
      <c r="J20" s="97"/>
      <c r="K20" s="107"/>
      <c r="L20" s="107"/>
      <c r="M20" s="108"/>
      <c r="N20" s="106"/>
      <c r="O20" s="119" t="s">
        <v>23</v>
      </c>
      <c r="P20" s="119" t="s">
        <v>13</v>
      </c>
      <c r="Q20" s="7"/>
      <c r="R20" s="7"/>
      <c r="S20" s="24"/>
      <c r="T20" s="107"/>
      <c r="U20" s="107"/>
    </row>
    <row r="21" spans="1:21" s="39" customFormat="1" ht="25.05" customHeight="1" x14ac:dyDescent="0.3">
      <c r="A21" s="7" t="s">
        <v>18</v>
      </c>
      <c r="B21" s="132">
        <f t="shared" si="1"/>
        <v>1</v>
      </c>
      <c r="C21" s="133" t="str">
        <f t="shared" si="2"/>
        <v>click</v>
      </c>
      <c r="D21" s="130" t="str">
        <f t="shared" si="0"/>
        <v>right</v>
      </c>
      <c r="E21" s="116">
        <v>17</v>
      </c>
      <c r="F21" s="7" t="str">
        <f>[1]!wwsCheckbox("with",17,FALSE)</f>
        <v>with</v>
      </c>
      <c r="G21" s="7" t="str">
        <f>[1]!wwsCheckbox("which",17,FALSE)</f>
        <v>which</v>
      </c>
      <c r="H21" s="7" t="str">
        <f>[1]!wwsCheckbox("when",17,FALSE)</f>
        <v>when</v>
      </c>
      <c r="I21" s="106" t="str">
        <f t="shared" si="3"/>
        <v>GOOD</v>
      </c>
      <c r="J21" s="97"/>
      <c r="K21" s="107"/>
      <c r="L21" s="107"/>
      <c r="M21" s="108"/>
      <c r="N21" s="106"/>
      <c r="O21" s="119" t="s">
        <v>18</v>
      </c>
      <c r="P21" s="119" t="s">
        <v>125</v>
      </c>
      <c r="Q21" s="7"/>
      <c r="R21" s="7"/>
      <c r="S21" s="24"/>
      <c r="T21" s="107"/>
      <c r="U21" s="107"/>
    </row>
    <row r="22" spans="1:21" s="39" customFormat="1" ht="25.05" customHeight="1" x14ac:dyDescent="0.3">
      <c r="A22" s="7" t="s">
        <v>140</v>
      </c>
      <c r="B22" s="132">
        <f t="shared" si="1"/>
        <v>1</v>
      </c>
      <c r="C22" s="133" t="str">
        <f t="shared" si="2"/>
        <v>click</v>
      </c>
      <c r="D22" s="130" t="str">
        <f t="shared" si="0"/>
        <v>right</v>
      </c>
      <c r="E22" s="116">
        <v>18</v>
      </c>
      <c r="F22" s="7" t="str">
        <f>[1]!wwsCheckbox("now",18,FALSE)</f>
        <v>now</v>
      </c>
      <c r="G22" s="7" t="str">
        <f>[1]!wwsCheckbox("who",18,FALSE)</f>
        <v>who</v>
      </c>
      <c r="H22" s="7" t="str">
        <f>[1]!wwsCheckbox("how",18,FALSE)</f>
        <v>how</v>
      </c>
      <c r="I22" s="106" t="str">
        <f t="shared" si="3"/>
        <v>GOOD</v>
      </c>
      <c r="J22" s="97"/>
      <c r="K22" s="107"/>
      <c r="L22" s="107"/>
      <c r="M22" s="108"/>
      <c r="N22" s="106"/>
      <c r="O22" s="119" t="s">
        <v>140</v>
      </c>
      <c r="P22" s="119" t="s">
        <v>126</v>
      </c>
      <c r="Q22" s="7"/>
      <c r="R22" s="7"/>
      <c r="S22" s="24"/>
      <c r="T22" s="107"/>
      <c r="U22" s="107"/>
    </row>
    <row r="23" spans="1:21" s="39" customFormat="1" ht="25.05" customHeight="1" x14ac:dyDescent="0.3">
      <c r="A23" s="7" t="s">
        <v>141</v>
      </c>
      <c r="B23" s="132">
        <f t="shared" si="1"/>
        <v>1</v>
      </c>
      <c r="C23" s="133" t="str">
        <f t="shared" si="2"/>
        <v>click</v>
      </c>
      <c r="D23" s="130" t="str">
        <f t="shared" si="0"/>
        <v>right</v>
      </c>
      <c r="E23" s="116">
        <v>19</v>
      </c>
      <c r="F23" s="7" t="str">
        <f>[1]!wwsCheckbox("as",19,FALSE)</f>
        <v>as</v>
      </c>
      <c r="G23" s="7" t="str">
        <f>[1]!wwsCheckbox("is",19,FALSE)</f>
        <v>is</v>
      </c>
      <c r="H23" s="7" t="str">
        <f>[1]!wwsCheckbox("has",19,FALSE)</f>
        <v>has</v>
      </c>
      <c r="I23" s="106" t="str">
        <f t="shared" si="3"/>
        <v>GOOD</v>
      </c>
      <c r="J23" s="97"/>
      <c r="K23" s="107"/>
      <c r="L23" s="107"/>
      <c r="M23" s="108"/>
      <c r="N23" s="106"/>
      <c r="O23" s="119" t="s">
        <v>141</v>
      </c>
      <c r="P23" s="119" t="s">
        <v>16</v>
      </c>
      <c r="Q23" s="7"/>
      <c r="R23" s="7"/>
      <c r="S23" s="24"/>
      <c r="T23" s="107"/>
      <c r="U23" s="107"/>
    </row>
    <row r="24" spans="1:21" s="39" customFormat="1" ht="25.05" customHeight="1" x14ac:dyDescent="0.3">
      <c r="A24" s="7" t="s">
        <v>126</v>
      </c>
      <c r="B24" s="132">
        <f t="shared" si="1"/>
        <v>1</v>
      </c>
      <c r="C24" s="133" t="str">
        <f t="shared" si="2"/>
        <v>click</v>
      </c>
      <c r="D24" s="130" t="str">
        <f t="shared" si="0"/>
        <v>right</v>
      </c>
      <c r="E24" s="116">
        <v>20</v>
      </c>
      <c r="F24" s="7" t="str">
        <f>[1]!wwsCheckbox("now",20,FALSE)</f>
        <v>now</v>
      </c>
      <c r="G24" s="7" t="str">
        <f>[1]!wwsCheckbox("know",20,FALSE)</f>
        <v>know</v>
      </c>
      <c r="H24" s="7" t="str">
        <f>[1]!wwsCheckbox("how",20,FALSE)</f>
        <v>how</v>
      </c>
      <c r="I24" s="106" t="str">
        <f t="shared" si="3"/>
        <v>GOOD</v>
      </c>
      <c r="J24" s="97"/>
      <c r="K24" s="109"/>
      <c r="L24" s="107"/>
      <c r="M24" s="108"/>
      <c r="N24" s="106"/>
      <c r="O24" s="119" t="s">
        <v>126</v>
      </c>
      <c r="P24" s="119" t="s">
        <v>149</v>
      </c>
      <c r="Q24" s="7"/>
      <c r="R24" s="7"/>
      <c r="S24" s="24"/>
      <c r="T24" s="107"/>
      <c r="U24" s="107"/>
    </row>
    <row r="25" spans="1:21" s="39" customFormat="1" ht="25.05" customHeight="1" x14ac:dyDescent="0.3">
      <c r="A25" s="7" t="s">
        <v>142</v>
      </c>
      <c r="B25" s="132">
        <f t="shared" si="1"/>
        <v>1</v>
      </c>
      <c r="C25" s="133" t="str">
        <f t="shared" si="2"/>
        <v>click</v>
      </c>
      <c r="D25" s="130" t="str">
        <f t="shared" si="0"/>
        <v>right</v>
      </c>
      <c r="E25" s="116">
        <v>21</v>
      </c>
      <c r="F25" s="7" t="str">
        <f>[1]!wwsCheckbox("if",21,FALSE)</f>
        <v>if</v>
      </c>
      <c r="G25" s="7" t="str">
        <f>[1]!wwsCheckbox("of",21,FALSE)</f>
        <v>of</v>
      </c>
      <c r="H25" s="7" t="str">
        <f>[1]!wwsCheckbox("off",21,FALSE)</f>
        <v>off</v>
      </c>
      <c r="I25" s="106" t="str">
        <f t="shared" si="3"/>
        <v>GOOD</v>
      </c>
      <c r="J25" s="97"/>
      <c r="K25" s="107"/>
      <c r="L25" s="107"/>
      <c r="M25" s="108"/>
      <c r="N25" s="106"/>
      <c r="O25" s="119" t="s">
        <v>142</v>
      </c>
      <c r="P25" s="119" t="s">
        <v>122</v>
      </c>
      <c r="Q25" s="7"/>
      <c r="R25" s="7"/>
      <c r="S25" s="24"/>
      <c r="T25" s="107"/>
      <c r="U25" s="107"/>
    </row>
    <row r="26" spans="1:21" s="39" customFormat="1" ht="25.05" customHeight="1" x14ac:dyDescent="0.3">
      <c r="A26" s="7" t="s">
        <v>143</v>
      </c>
      <c r="B26" s="132">
        <f t="shared" si="1"/>
        <v>1</v>
      </c>
      <c r="C26" s="133" t="str">
        <f t="shared" si="2"/>
        <v>click</v>
      </c>
      <c r="D26" s="130" t="str">
        <f t="shared" si="0"/>
        <v>right</v>
      </c>
      <c r="E26" s="116">
        <v>22</v>
      </c>
      <c r="F26" s="7" t="str">
        <f>[1]!wwsCheckbox("nut",22,FALSE)</f>
        <v>nut</v>
      </c>
      <c r="G26" s="7" t="str">
        <f>[1]!wwsCheckbox("not",22,FALSE)</f>
        <v>not</v>
      </c>
      <c r="H26" s="7" t="str">
        <f>[1]!wwsCheckbox("net",22,FALSE)</f>
        <v>net</v>
      </c>
      <c r="I26" s="106" t="str">
        <f t="shared" si="3"/>
        <v>GOOD</v>
      </c>
      <c r="J26" s="97"/>
      <c r="K26" s="107"/>
      <c r="L26" s="107"/>
      <c r="M26" s="108"/>
      <c r="N26" s="106"/>
      <c r="O26" s="119" t="s">
        <v>143</v>
      </c>
      <c r="P26" s="119" t="s">
        <v>150</v>
      </c>
      <c r="Q26" s="7"/>
      <c r="R26" s="7"/>
      <c r="S26" s="24"/>
      <c r="T26" s="107"/>
      <c r="U26" s="107"/>
    </row>
    <row r="27" spans="1:21" s="39" customFormat="1" ht="25.05" customHeight="1" x14ac:dyDescent="0.3">
      <c r="A27" s="7" t="s">
        <v>127</v>
      </c>
      <c r="B27" s="132">
        <f t="shared" si="1"/>
        <v>1</v>
      </c>
      <c r="C27" s="133" t="str">
        <f t="shared" si="2"/>
        <v>click</v>
      </c>
      <c r="D27" s="130" t="str">
        <f t="shared" si="0"/>
        <v>right</v>
      </c>
      <c r="E27" s="116">
        <v>23</v>
      </c>
      <c r="F27" s="7" t="str">
        <f>[1]!wwsCheckbox("must",23,FALSE)</f>
        <v>must</v>
      </c>
      <c r="G27" s="7" t="str">
        <f>[1]!wwsCheckbox("most",23,FALSE)</f>
        <v>most</v>
      </c>
      <c r="H27" s="7" t="str">
        <f>[1]!wwsCheckbox("much",23,FALSE)</f>
        <v>much</v>
      </c>
      <c r="I27" s="106" t="str">
        <f t="shared" si="3"/>
        <v>GOOD</v>
      </c>
      <c r="J27" s="97"/>
      <c r="K27" s="107"/>
      <c r="L27" s="107"/>
      <c r="M27" s="108"/>
      <c r="N27" s="106"/>
      <c r="O27" s="119" t="s">
        <v>127</v>
      </c>
      <c r="P27" s="119" t="s">
        <v>151</v>
      </c>
      <c r="Q27" s="7"/>
      <c r="R27" s="7"/>
      <c r="S27" s="24"/>
      <c r="T27" s="107"/>
      <c r="U27" s="107"/>
    </row>
    <row r="28" spans="1:21" s="39" customFormat="1" ht="25.05" customHeight="1" x14ac:dyDescent="0.3">
      <c r="A28" s="7" t="s">
        <v>128</v>
      </c>
      <c r="B28" s="132">
        <f t="shared" si="1"/>
        <v>1</v>
      </c>
      <c r="C28" s="133" t="str">
        <f t="shared" si="2"/>
        <v>click</v>
      </c>
      <c r="D28" s="130" t="str">
        <f t="shared" ref="D28:D31" si="4">IF(C28="click",IF(I28="GOOD","right","wrong"))</f>
        <v>right</v>
      </c>
      <c r="E28" s="116">
        <v>24</v>
      </c>
      <c r="F28" s="7" t="str">
        <f>[1]!wwsCheckbox("ill",24,FALSE)</f>
        <v>ill</v>
      </c>
      <c r="G28" s="7" t="str">
        <f>[1]!wwsCheckbox("all",24,FALSE)</f>
        <v>all</v>
      </c>
      <c r="H28" s="7" t="str">
        <f>[1]!wwsCheckbox("I'll",24,FALSE)</f>
        <v>I'll</v>
      </c>
      <c r="I28" s="106" t="str">
        <f t="shared" si="3"/>
        <v>GOOD</v>
      </c>
      <c r="J28" s="97"/>
      <c r="K28" s="107"/>
      <c r="L28" s="107"/>
      <c r="M28" s="108"/>
      <c r="N28" s="106"/>
      <c r="O28" s="119" t="s">
        <v>128</v>
      </c>
      <c r="P28" s="119" t="s">
        <v>152</v>
      </c>
      <c r="Q28" s="7"/>
      <c r="R28" s="7"/>
      <c r="S28" s="24"/>
      <c r="T28" s="107"/>
      <c r="U28" s="107"/>
    </row>
    <row r="29" spans="1:21" s="39" customFormat="1" ht="25.05" customHeight="1" x14ac:dyDescent="0.3">
      <c r="A29" s="7" t="s">
        <v>124</v>
      </c>
      <c r="B29" s="132">
        <f t="shared" si="1"/>
        <v>1</v>
      </c>
      <c r="C29" s="133" t="str">
        <f t="shared" si="2"/>
        <v>click</v>
      </c>
      <c r="D29" s="130" t="str">
        <f t="shared" si="4"/>
        <v>right</v>
      </c>
      <c r="E29" s="116">
        <v>25</v>
      </c>
      <c r="F29" s="7" t="str">
        <f>[1]!wwsCheckbox("when",25,FALSE)</f>
        <v>when</v>
      </c>
      <c r="G29" s="7" t="str">
        <f>[1]!wwsCheckbox("where",25,FALSE)</f>
        <v>where</v>
      </c>
      <c r="H29" s="7" t="str">
        <f>[1]!wwsCheckbox("went",25,FALSE)</f>
        <v>went</v>
      </c>
      <c r="I29" s="106" t="str">
        <f t="shared" si="3"/>
        <v>GOOD</v>
      </c>
      <c r="J29" s="97"/>
      <c r="K29" s="107"/>
      <c r="L29" s="107"/>
      <c r="M29" s="108"/>
      <c r="N29" s="106"/>
      <c r="O29" s="119" t="s">
        <v>124</v>
      </c>
      <c r="P29" s="119" t="s">
        <v>125</v>
      </c>
      <c r="Q29" s="7"/>
      <c r="R29" s="7"/>
      <c r="S29" s="24"/>
      <c r="T29" s="107"/>
      <c r="U29" s="107"/>
    </row>
    <row r="30" spans="1:21" s="39" customFormat="1" ht="25.05" customHeight="1" x14ac:dyDescent="0.3">
      <c r="A30" s="7" t="s">
        <v>144</v>
      </c>
      <c r="B30" s="132">
        <f t="shared" si="1"/>
        <v>1</v>
      </c>
      <c r="C30" s="133" t="str">
        <f t="shared" si="2"/>
        <v>click</v>
      </c>
      <c r="D30" s="130" t="str">
        <f t="shared" si="4"/>
        <v>right</v>
      </c>
      <c r="E30" s="116">
        <v>26</v>
      </c>
      <c r="F30" s="7" t="str">
        <f>[1]!wwsCheckbox("had",26,FALSE)</f>
        <v>had</v>
      </c>
      <c r="G30" s="7" t="str">
        <f>[1]!wwsCheckbox("hand",26,FALSE)</f>
        <v>hand</v>
      </c>
      <c r="H30" s="7" t="str">
        <f>[1]!wwsCheckbox("have",26,FALSE)</f>
        <v>have</v>
      </c>
      <c r="I30" s="106" t="str">
        <f t="shared" si="3"/>
        <v>GOOD</v>
      </c>
      <c r="J30" s="97"/>
      <c r="K30" s="107"/>
      <c r="L30" s="107"/>
      <c r="M30" s="108"/>
      <c r="N30" s="106"/>
      <c r="O30" s="119" t="s">
        <v>144</v>
      </c>
      <c r="P30" s="119" t="s">
        <v>25</v>
      </c>
      <c r="Q30" s="7"/>
      <c r="R30" s="7"/>
      <c r="S30" s="24"/>
      <c r="T30" s="107"/>
      <c r="U30" s="107"/>
    </row>
    <row r="31" spans="1:21" s="39" customFormat="1" ht="25.05" customHeight="1" x14ac:dyDescent="0.3">
      <c r="A31" s="7" t="s">
        <v>4</v>
      </c>
      <c r="B31" s="132">
        <f t="shared" si="1"/>
        <v>1</v>
      </c>
      <c r="C31" s="133" t="str">
        <f t="shared" si="2"/>
        <v>click</v>
      </c>
      <c r="D31" s="130" t="str">
        <f t="shared" si="4"/>
        <v>right</v>
      </c>
      <c r="E31" s="117">
        <v>27</v>
      </c>
      <c r="F31" s="7" t="str">
        <f>[1]!wwsCheckbox("of",27,FALSE)</f>
        <v>of</v>
      </c>
      <c r="G31" s="7" t="str">
        <f>[1]!wwsCheckbox("off",27,FALSE)</f>
        <v>off</v>
      </c>
      <c r="H31" s="7" t="str">
        <f>[1]!wwsCheckbox("over",27,FALSE)</f>
        <v>over</v>
      </c>
      <c r="I31" s="106" t="str">
        <f t="shared" si="3"/>
        <v>GOOD</v>
      </c>
      <c r="J31" s="97"/>
      <c r="K31" s="107"/>
      <c r="L31" s="107"/>
      <c r="M31" s="108"/>
      <c r="N31" s="106"/>
      <c r="O31" s="119" t="s">
        <v>4</v>
      </c>
      <c r="P31" s="119" t="s">
        <v>142</v>
      </c>
      <c r="Q31" s="7"/>
      <c r="R31" s="7"/>
      <c r="S31" s="24"/>
      <c r="T31" s="107"/>
      <c r="U31" s="107"/>
    </row>
    <row r="32" spans="1:21" s="39" customFormat="1" ht="25.05" customHeight="1" x14ac:dyDescent="0.3">
      <c r="A32" s="100"/>
      <c r="B32" s="132"/>
      <c r="C32" s="133"/>
      <c r="D32" s="137"/>
      <c r="E32" s="100"/>
      <c r="F32" s="100"/>
      <c r="G32" s="100"/>
      <c r="H32" s="100"/>
      <c r="I32" s="142">
        <f>SUM(B5:B31)/27</f>
        <v>1</v>
      </c>
      <c r="J32" s="98"/>
      <c r="K32" s="143"/>
      <c r="L32" s="143"/>
      <c r="M32" s="108"/>
      <c r="N32" s="106"/>
      <c r="O32" s="119"/>
      <c r="P32" s="119"/>
      <c r="Q32" s="93"/>
      <c r="R32" s="107"/>
      <c r="S32" s="110"/>
      <c r="T32" s="107"/>
      <c r="U32" s="107"/>
    </row>
    <row r="33" spans="1:21" ht="23.4" x14ac:dyDescent="0.45">
      <c r="A33" s="112"/>
      <c r="B33" s="144"/>
      <c r="C33" s="145"/>
      <c r="D33" s="144"/>
      <c r="E33" s="111"/>
      <c r="F33" s="112"/>
      <c r="G33" s="112"/>
      <c r="H33" s="112"/>
      <c r="I33" s="68"/>
      <c r="J33" s="68"/>
      <c r="K33" s="68" t="s">
        <v>26</v>
      </c>
      <c r="L33" s="68"/>
      <c r="M33" s="69"/>
      <c r="N33" s="69"/>
      <c r="O33" s="118"/>
      <c r="P33" s="118"/>
      <c r="Q33" s="69"/>
      <c r="R33" s="69"/>
      <c r="S33" s="69"/>
      <c r="T33" s="69"/>
      <c r="U33" s="69"/>
    </row>
    <row r="34" spans="1:21" ht="23.4" x14ac:dyDescent="0.45">
      <c r="A34" s="112"/>
      <c r="B34" s="144"/>
      <c r="C34" s="145"/>
      <c r="D34" s="144"/>
      <c r="E34" s="111"/>
      <c r="F34" s="112"/>
      <c r="G34" s="112"/>
      <c r="H34" s="112"/>
      <c r="I34" s="68"/>
      <c r="J34" s="68"/>
      <c r="K34" s="68"/>
      <c r="L34" s="68"/>
      <c r="M34" s="69"/>
      <c r="N34" s="69"/>
      <c r="O34" s="118"/>
      <c r="P34" s="118"/>
      <c r="Q34" s="69"/>
      <c r="R34" s="69"/>
      <c r="S34" s="69"/>
      <c r="T34" s="69"/>
      <c r="U34" s="69"/>
    </row>
    <row r="35" spans="1:21" ht="23.4" x14ac:dyDescent="0.45">
      <c r="A35" s="96"/>
      <c r="E35" s="102"/>
      <c r="F35" s="96"/>
      <c r="G35" s="96"/>
      <c r="H35" s="96"/>
      <c r="I35" s="69"/>
      <c r="J35" s="69"/>
      <c r="K35" s="69"/>
      <c r="L35" s="69"/>
      <c r="M35" s="69"/>
      <c r="N35" s="69"/>
      <c r="O35" s="118"/>
      <c r="P35" s="118"/>
      <c r="Q35" s="69"/>
      <c r="R35" s="69"/>
      <c r="S35" s="69"/>
      <c r="T35" s="69"/>
      <c r="U35" s="69"/>
    </row>
    <row r="36" spans="1:21" ht="23.4" x14ac:dyDescent="0.45">
      <c r="A36" s="96"/>
      <c r="E36" s="102"/>
      <c r="F36" s="96"/>
      <c r="G36" s="96"/>
      <c r="H36" s="96"/>
      <c r="I36" s="69"/>
      <c r="J36" s="69"/>
      <c r="K36" s="69"/>
      <c r="L36" s="69"/>
      <c r="M36" s="69"/>
      <c r="N36" s="69"/>
      <c r="O36" s="118"/>
      <c r="P36" s="118"/>
      <c r="Q36" s="69"/>
      <c r="R36" s="69"/>
      <c r="S36" s="69"/>
      <c r="T36" s="69"/>
      <c r="U36" s="69"/>
    </row>
    <row r="37" spans="1:21" ht="23.4" x14ac:dyDescent="0.45">
      <c r="A37" s="96"/>
      <c r="E37" s="102"/>
      <c r="F37" s="96"/>
      <c r="G37" s="96"/>
      <c r="H37" s="96"/>
      <c r="I37" s="69"/>
      <c r="J37" s="69"/>
      <c r="K37" s="69"/>
      <c r="L37" s="69"/>
      <c r="M37" s="69"/>
      <c r="N37" s="69"/>
      <c r="O37" s="118"/>
      <c r="P37" s="118"/>
      <c r="Q37" s="69"/>
      <c r="R37" s="69"/>
      <c r="S37" s="69"/>
      <c r="T37" s="69"/>
      <c r="U37" s="69"/>
    </row>
    <row r="38" spans="1:21" ht="23.4" x14ac:dyDescent="0.45">
      <c r="A38" s="96"/>
      <c r="E38" s="102"/>
      <c r="F38" s="96"/>
      <c r="G38" s="96"/>
      <c r="H38" s="96"/>
      <c r="I38" s="69"/>
      <c r="J38" s="69"/>
      <c r="K38" s="69"/>
      <c r="L38" s="69"/>
      <c r="M38" s="69"/>
      <c r="N38" s="69"/>
      <c r="O38" s="118"/>
      <c r="P38" s="118"/>
      <c r="Q38" s="69"/>
      <c r="R38" s="69"/>
      <c r="S38" s="69"/>
      <c r="T38" s="69"/>
      <c r="U38" s="69"/>
    </row>
    <row r="39" spans="1:21" ht="23.4" x14ac:dyDescent="0.45">
      <c r="A39" s="96"/>
      <c r="E39" s="102"/>
      <c r="F39" s="96"/>
      <c r="G39" s="96"/>
      <c r="H39" s="96"/>
      <c r="I39" s="69"/>
      <c r="J39" s="69"/>
      <c r="K39" s="69"/>
      <c r="L39" s="69"/>
      <c r="M39" s="69"/>
      <c r="N39" s="69"/>
      <c r="O39" s="118"/>
      <c r="P39" s="118"/>
      <c r="Q39" s="69"/>
      <c r="R39" s="69"/>
      <c r="S39" s="69"/>
      <c r="T39" s="69"/>
      <c r="U39" s="69"/>
    </row>
    <row r="40" spans="1:21" ht="23.4" x14ac:dyDescent="0.45">
      <c r="A40" s="96"/>
      <c r="E40" s="102"/>
      <c r="F40" s="96"/>
      <c r="G40" s="96"/>
      <c r="H40" s="96"/>
      <c r="I40" s="69"/>
      <c r="J40" s="69"/>
      <c r="K40" s="69"/>
      <c r="L40" s="69"/>
      <c r="M40" s="69"/>
      <c r="N40" s="69"/>
      <c r="O40" s="118"/>
      <c r="P40" s="118"/>
      <c r="Q40" s="69"/>
      <c r="R40" s="69"/>
      <c r="S40" s="69"/>
      <c r="T40" s="69"/>
      <c r="U40" s="69"/>
    </row>
    <row r="41" spans="1:21" ht="23.4" x14ac:dyDescent="0.45">
      <c r="A41" s="96"/>
      <c r="E41" s="102"/>
      <c r="F41" s="96"/>
      <c r="G41" s="96"/>
      <c r="H41" s="96"/>
      <c r="I41" s="69"/>
      <c r="J41" s="69"/>
      <c r="K41" s="69"/>
      <c r="L41" s="69"/>
      <c r="M41" s="69"/>
      <c r="N41" s="69"/>
      <c r="O41" s="118"/>
      <c r="P41" s="118"/>
      <c r="Q41" s="69"/>
      <c r="R41" s="69"/>
      <c r="S41" s="69"/>
      <c r="T41" s="69"/>
      <c r="U41" s="69"/>
    </row>
    <row r="42" spans="1:21" ht="23.4" x14ac:dyDescent="0.45">
      <c r="A42" s="96"/>
      <c r="E42" s="102"/>
      <c r="F42" s="96"/>
      <c r="G42" s="96"/>
      <c r="H42" s="96"/>
      <c r="J42" s="69"/>
      <c r="K42" s="69"/>
      <c r="L42" s="69"/>
      <c r="M42" s="69"/>
      <c r="N42" s="69"/>
      <c r="O42" s="118"/>
      <c r="P42" s="118"/>
      <c r="Q42" s="69"/>
      <c r="R42" s="69"/>
      <c r="S42" s="69"/>
      <c r="T42" s="69"/>
      <c r="U42" s="69"/>
    </row>
    <row r="43" spans="1:21" ht="23.4" x14ac:dyDescent="0.45">
      <c r="A43" s="96"/>
      <c r="E43" s="102"/>
      <c r="F43" s="96"/>
      <c r="G43" s="96"/>
      <c r="H43" s="96"/>
      <c r="J43" s="69"/>
      <c r="K43" s="69"/>
      <c r="L43" s="69"/>
      <c r="M43" s="69"/>
      <c r="N43" s="69"/>
      <c r="O43" s="118"/>
      <c r="P43" s="118"/>
      <c r="Q43" s="69"/>
      <c r="R43" s="69"/>
      <c r="S43" s="69"/>
      <c r="T43" s="69"/>
      <c r="U43" s="69"/>
    </row>
    <row r="44" spans="1:21" ht="23.4" x14ac:dyDescent="0.45">
      <c r="A44" s="96"/>
      <c r="E44" s="102"/>
      <c r="F44" s="96"/>
      <c r="G44" s="96"/>
      <c r="H44" s="96"/>
      <c r="J44" s="69"/>
      <c r="K44" s="69"/>
      <c r="L44" s="69"/>
      <c r="M44" s="69"/>
      <c r="N44" s="69"/>
      <c r="O44" s="118"/>
      <c r="P44" s="118"/>
      <c r="Q44" s="69"/>
      <c r="R44" s="69"/>
      <c r="S44" s="69"/>
      <c r="T44" s="69"/>
      <c r="U44" s="69"/>
    </row>
    <row r="45" spans="1:21" ht="23.4" x14ac:dyDescent="0.45">
      <c r="A45" s="96"/>
      <c r="E45" s="102"/>
      <c r="F45" s="96"/>
      <c r="G45" s="96"/>
      <c r="H45" s="96"/>
      <c r="J45" s="69"/>
      <c r="K45" s="69"/>
      <c r="L45" s="69"/>
      <c r="M45" s="69"/>
      <c r="N45" s="69"/>
      <c r="O45" s="118"/>
      <c r="P45" s="118"/>
      <c r="Q45" s="69"/>
      <c r="R45" s="69"/>
      <c r="S45" s="69"/>
      <c r="T45" s="69"/>
      <c r="U45" s="69"/>
    </row>
    <row r="46" spans="1:21" ht="23.4" x14ac:dyDescent="0.45">
      <c r="A46" s="96"/>
      <c r="E46" s="102"/>
      <c r="F46" s="96"/>
      <c r="G46" s="96"/>
      <c r="H46" s="96"/>
      <c r="J46" s="69"/>
      <c r="K46" s="69"/>
      <c r="L46" s="69"/>
      <c r="M46" s="69"/>
      <c r="N46" s="69"/>
      <c r="O46" s="118"/>
      <c r="P46" s="118"/>
      <c r="Q46" s="69"/>
      <c r="R46" s="69"/>
      <c r="S46" s="69"/>
      <c r="T46" s="69"/>
      <c r="U46" s="69"/>
    </row>
    <row r="47" spans="1:21" ht="23.4" x14ac:dyDescent="0.45">
      <c r="A47" s="96"/>
      <c r="E47" s="102"/>
      <c r="F47" s="96"/>
      <c r="G47" s="96"/>
      <c r="H47" s="96"/>
      <c r="J47" s="69"/>
      <c r="K47" s="69"/>
      <c r="L47" s="69"/>
      <c r="M47" s="69"/>
      <c r="N47" s="69"/>
      <c r="O47" s="118"/>
      <c r="P47" s="118"/>
      <c r="Q47" s="69"/>
      <c r="R47" s="69"/>
      <c r="S47" s="69"/>
      <c r="T47" s="69"/>
      <c r="U47" s="69"/>
    </row>
    <row r="48" spans="1:21" ht="23.4" x14ac:dyDescent="0.45">
      <c r="A48" s="96"/>
      <c r="E48" s="102"/>
      <c r="F48" s="96"/>
      <c r="G48" s="96"/>
      <c r="H48" s="96"/>
      <c r="J48" s="69"/>
      <c r="K48" s="69"/>
      <c r="L48" s="69"/>
      <c r="M48" s="69"/>
      <c r="N48" s="69"/>
      <c r="O48" s="118"/>
      <c r="P48" s="118"/>
      <c r="Q48" s="69"/>
      <c r="R48" s="69"/>
      <c r="S48" s="69"/>
      <c r="T48" s="69"/>
      <c r="U48" s="69"/>
    </row>
    <row r="49" spans="1:21" ht="23.4" x14ac:dyDescent="0.45">
      <c r="A49" s="96"/>
      <c r="E49" s="102"/>
      <c r="F49" s="96"/>
      <c r="G49" s="96"/>
      <c r="H49" s="96"/>
      <c r="J49" s="69"/>
      <c r="K49" s="69"/>
      <c r="L49" s="69"/>
      <c r="M49" s="69"/>
      <c r="N49" s="69"/>
      <c r="O49" s="118"/>
      <c r="P49" s="118"/>
      <c r="Q49" s="69"/>
      <c r="R49" s="69"/>
      <c r="S49" s="69"/>
      <c r="T49" s="69"/>
      <c r="U49" s="69"/>
    </row>
    <row r="50" spans="1:21" ht="23.4" x14ac:dyDescent="0.45">
      <c r="A50" s="96"/>
      <c r="E50" s="102"/>
      <c r="F50" s="96"/>
      <c r="G50" s="96"/>
      <c r="H50" s="96"/>
      <c r="J50" s="69"/>
      <c r="K50" s="69"/>
      <c r="L50" s="69"/>
      <c r="M50" s="69"/>
      <c r="N50" s="69"/>
      <c r="O50" s="118"/>
      <c r="P50" s="118"/>
      <c r="Q50" s="69"/>
      <c r="R50" s="69"/>
      <c r="S50" s="69"/>
      <c r="T50" s="69"/>
      <c r="U50" s="69"/>
    </row>
    <row r="51" spans="1:21" ht="23.4" x14ac:dyDescent="0.45">
      <c r="A51" s="96"/>
      <c r="E51" s="102"/>
      <c r="F51" s="96"/>
      <c r="G51" s="96"/>
      <c r="H51" s="96"/>
      <c r="J51" s="69"/>
      <c r="K51" s="69"/>
      <c r="L51" s="69"/>
      <c r="M51" s="69"/>
      <c r="N51" s="69"/>
      <c r="O51" s="118"/>
      <c r="P51" s="118"/>
      <c r="Q51" s="69"/>
      <c r="R51" s="69"/>
      <c r="S51" s="69"/>
      <c r="T51" s="69"/>
      <c r="U51" s="69"/>
    </row>
    <row r="52" spans="1:21" ht="23.4" x14ac:dyDescent="0.45">
      <c r="A52" s="96"/>
      <c r="E52" s="102"/>
      <c r="F52" s="96"/>
      <c r="G52" s="96"/>
      <c r="H52" s="96"/>
      <c r="J52" s="69"/>
      <c r="K52" s="69"/>
      <c r="L52" s="69"/>
      <c r="M52" s="69"/>
      <c r="N52" s="69"/>
      <c r="O52" s="118"/>
      <c r="P52" s="118"/>
      <c r="Q52" s="69"/>
      <c r="R52" s="69"/>
      <c r="S52" s="69"/>
      <c r="T52" s="69"/>
      <c r="U52" s="69"/>
    </row>
    <row r="53" spans="1:21" ht="23.4" x14ac:dyDescent="0.45">
      <c r="A53" s="96"/>
      <c r="E53" s="102"/>
      <c r="F53" s="96"/>
      <c r="G53" s="96"/>
      <c r="H53" s="96"/>
      <c r="J53" s="69"/>
      <c r="K53" s="69"/>
      <c r="L53" s="69"/>
      <c r="M53" s="69"/>
      <c r="N53" s="69"/>
      <c r="O53" s="118"/>
      <c r="P53" s="118"/>
      <c r="Q53" s="69"/>
      <c r="R53" s="69"/>
      <c r="S53" s="69"/>
      <c r="T53" s="69"/>
      <c r="U53" s="69"/>
    </row>
    <row r="54" spans="1:21" ht="23.4" x14ac:dyDescent="0.45">
      <c r="A54" s="96"/>
      <c r="E54" s="102"/>
      <c r="F54" s="96"/>
      <c r="G54" s="96"/>
      <c r="H54" s="96"/>
      <c r="J54" s="69"/>
      <c r="K54" s="69"/>
      <c r="L54" s="69"/>
      <c r="M54" s="69"/>
      <c r="N54" s="69"/>
      <c r="O54" s="118"/>
      <c r="P54" s="118"/>
      <c r="Q54" s="69"/>
      <c r="R54" s="69"/>
      <c r="S54" s="69"/>
      <c r="T54" s="69"/>
      <c r="U54" s="69"/>
    </row>
    <row r="55" spans="1:21" ht="23.4" x14ac:dyDescent="0.45">
      <c r="A55" s="96"/>
      <c r="E55" s="102"/>
      <c r="F55" s="96"/>
      <c r="G55" s="96"/>
      <c r="H55" s="96"/>
      <c r="J55" s="69"/>
      <c r="K55" s="69"/>
      <c r="L55" s="69"/>
      <c r="M55" s="69"/>
      <c r="N55" s="69"/>
      <c r="O55" s="118"/>
      <c r="P55" s="118"/>
      <c r="Q55" s="69"/>
      <c r="R55" s="69"/>
      <c r="S55" s="69"/>
      <c r="T55" s="69"/>
      <c r="U55" s="69"/>
    </row>
    <row r="56" spans="1:21" ht="23.4" x14ac:dyDescent="0.45">
      <c r="A56" s="96"/>
      <c r="E56" s="102"/>
      <c r="F56" s="96"/>
      <c r="G56" s="96"/>
      <c r="H56" s="96"/>
      <c r="J56" s="69"/>
      <c r="K56" s="69"/>
      <c r="L56" s="69"/>
      <c r="M56" s="69"/>
      <c r="N56" s="69"/>
      <c r="O56" s="118"/>
      <c r="P56" s="118"/>
      <c r="Q56" s="69"/>
      <c r="R56" s="69"/>
      <c r="S56" s="69"/>
      <c r="T56" s="69"/>
      <c r="U56" s="69"/>
    </row>
    <row r="57" spans="1:21" ht="23.4" x14ac:dyDescent="0.45">
      <c r="A57" s="96"/>
      <c r="E57" s="102"/>
      <c r="F57" s="96"/>
      <c r="G57" s="96"/>
      <c r="H57" s="96"/>
      <c r="J57" s="69"/>
      <c r="K57" s="69"/>
      <c r="L57" s="69"/>
      <c r="M57" s="69"/>
      <c r="N57" s="69"/>
      <c r="O57" s="118"/>
      <c r="P57" s="118"/>
      <c r="Q57" s="69"/>
      <c r="R57" s="69"/>
      <c r="S57" s="69"/>
      <c r="T57" s="69"/>
      <c r="U57" s="69"/>
    </row>
    <row r="58" spans="1:21" ht="23.4" x14ac:dyDescent="0.45">
      <c r="A58" s="96"/>
      <c r="E58" s="102"/>
      <c r="F58" s="96"/>
      <c r="G58" s="96"/>
      <c r="H58" s="96"/>
      <c r="J58" s="69"/>
      <c r="K58" s="69"/>
      <c r="L58" s="69"/>
      <c r="M58" s="69"/>
      <c r="N58" s="69"/>
      <c r="O58" s="118"/>
      <c r="P58" s="118"/>
      <c r="Q58" s="69"/>
      <c r="R58" s="69"/>
      <c r="S58" s="69"/>
      <c r="T58" s="69"/>
      <c r="U58" s="69"/>
    </row>
    <row r="59" spans="1:21" ht="23.4" x14ac:dyDescent="0.45">
      <c r="A59" s="96"/>
      <c r="E59" s="102"/>
      <c r="F59" s="96"/>
      <c r="G59" s="96"/>
      <c r="H59" s="96"/>
      <c r="J59" s="69"/>
      <c r="K59" s="69"/>
      <c r="L59" s="69"/>
      <c r="M59" s="69"/>
      <c r="N59" s="69"/>
      <c r="O59" s="118"/>
      <c r="P59" s="118"/>
      <c r="Q59" s="69"/>
      <c r="R59" s="69"/>
      <c r="S59" s="69"/>
      <c r="T59" s="69"/>
      <c r="U59" s="69"/>
    </row>
    <row r="60" spans="1:21" ht="23.4" x14ac:dyDescent="0.45">
      <c r="A60" s="96"/>
      <c r="E60" s="102"/>
      <c r="F60" s="96"/>
      <c r="G60" s="96"/>
      <c r="H60" s="96"/>
      <c r="J60" s="69"/>
      <c r="K60" s="69"/>
      <c r="L60" s="69"/>
      <c r="M60" s="69"/>
      <c r="N60" s="69"/>
      <c r="O60" s="118"/>
      <c r="P60" s="118"/>
      <c r="Q60" s="69"/>
      <c r="R60" s="69"/>
      <c r="S60" s="69"/>
      <c r="T60" s="69"/>
      <c r="U60" s="69"/>
    </row>
    <row r="61" spans="1:21" ht="23.4" x14ac:dyDescent="0.45">
      <c r="A61" s="96"/>
      <c r="E61" s="102"/>
      <c r="F61" s="96"/>
      <c r="G61" s="96"/>
      <c r="H61" s="96"/>
      <c r="J61" s="69"/>
      <c r="K61" s="69"/>
      <c r="L61" s="69"/>
      <c r="M61" s="69"/>
      <c r="N61" s="69"/>
      <c r="O61" s="118"/>
      <c r="P61" s="118"/>
      <c r="Q61" s="69"/>
      <c r="R61" s="69"/>
      <c r="S61" s="69"/>
      <c r="T61" s="69"/>
      <c r="U61" s="69"/>
    </row>
    <row r="62" spans="1:21" ht="23.4" x14ac:dyDescent="0.45">
      <c r="A62" s="96"/>
      <c r="E62" s="102"/>
      <c r="F62" s="96"/>
      <c r="G62" s="96"/>
      <c r="H62" s="96"/>
      <c r="J62" s="69"/>
      <c r="K62" s="69"/>
      <c r="L62" s="69"/>
      <c r="M62" s="69"/>
      <c r="N62" s="69"/>
      <c r="O62" s="118"/>
      <c r="P62" s="118"/>
      <c r="Q62" s="69"/>
      <c r="R62" s="69"/>
      <c r="S62" s="69"/>
      <c r="T62" s="69"/>
      <c r="U62" s="69"/>
    </row>
    <row r="63" spans="1:21" ht="23.4" x14ac:dyDescent="0.45">
      <c r="A63" s="96"/>
      <c r="E63" s="102"/>
      <c r="F63" s="96"/>
      <c r="G63" s="96"/>
      <c r="H63" s="96"/>
      <c r="J63" s="69"/>
      <c r="K63" s="69"/>
      <c r="L63" s="69"/>
      <c r="M63" s="69"/>
      <c r="N63" s="69"/>
      <c r="O63" s="118"/>
      <c r="P63" s="118"/>
      <c r="Q63" s="69"/>
      <c r="R63" s="69"/>
      <c r="S63" s="69"/>
      <c r="T63" s="69"/>
      <c r="U63" s="69"/>
    </row>
    <row r="64" spans="1:21" ht="23.4" x14ac:dyDescent="0.45">
      <c r="A64" s="96"/>
      <c r="E64" s="102"/>
      <c r="F64" s="96"/>
      <c r="G64" s="96"/>
      <c r="H64" s="96"/>
      <c r="J64" s="69"/>
      <c r="K64" s="69"/>
      <c r="L64" s="69"/>
      <c r="M64" s="69"/>
      <c r="N64" s="69"/>
      <c r="O64" s="118"/>
      <c r="P64" s="118"/>
      <c r="Q64" s="69"/>
      <c r="R64" s="69"/>
      <c r="S64" s="69"/>
      <c r="T64" s="69"/>
      <c r="U64" s="69"/>
    </row>
    <row r="65" spans="1:21" ht="23.4" x14ac:dyDescent="0.45">
      <c r="A65" s="96"/>
      <c r="E65" s="102"/>
      <c r="F65" s="96"/>
      <c r="G65" s="96"/>
      <c r="H65" s="96"/>
      <c r="J65" s="69"/>
      <c r="K65" s="69"/>
      <c r="L65" s="69"/>
      <c r="M65" s="69"/>
      <c r="N65" s="69"/>
      <c r="O65" s="118"/>
      <c r="P65" s="118"/>
      <c r="Q65" s="69"/>
      <c r="R65" s="69"/>
      <c r="S65" s="69"/>
      <c r="T65" s="69"/>
      <c r="U65" s="69"/>
    </row>
    <row r="66" spans="1:21" ht="23.4" x14ac:dyDescent="0.45">
      <c r="A66" s="96"/>
      <c r="E66" s="102"/>
      <c r="F66" s="96"/>
      <c r="G66" s="96"/>
      <c r="H66" s="96"/>
      <c r="J66" s="69"/>
      <c r="K66" s="69"/>
      <c r="L66" s="69"/>
      <c r="M66" s="69"/>
      <c r="N66" s="69"/>
      <c r="O66" s="118"/>
      <c r="P66" s="118"/>
      <c r="Q66" s="69"/>
      <c r="R66" s="69"/>
      <c r="S66" s="69"/>
      <c r="T66" s="69"/>
      <c r="U66" s="69"/>
    </row>
    <row r="67" spans="1:21" ht="23.4" x14ac:dyDescent="0.45">
      <c r="A67" s="96"/>
      <c r="E67" s="102"/>
      <c r="F67" s="96"/>
      <c r="G67" s="96"/>
      <c r="H67" s="96"/>
      <c r="J67" s="69"/>
      <c r="K67" s="69"/>
      <c r="L67" s="69"/>
      <c r="M67" s="69"/>
      <c r="N67" s="69"/>
      <c r="O67" s="118"/>
      <c r="P67" s="118"/>
      <c r="Q67" s="69"/>
      <c r="R67" s="69"/>
      <c r="S67" s="69"/>
      <c r="T67" s="69"/>
      <c r="U67" s="69"/>
    </row>
    <row r="68" spans="1:21" ht="23.4" x14ac:dyDescent="0.45">
      <c r="A68" s="96"/>
      <c r="E68" s="102"/>
      <c r="F68" s="96"/>
      <c r="G68" s="96"/>
      <c r="H68" s="96"/>
      <c r="J68" s="69"/>
      <c r="K68" s="69"/>
      <c r="L68" s="69"/>
      <c r="M68" s="69"/>
      <c r="N68" s="69"/>
      <c r="O68" s="118"/>
      <c r="P68" s="118"/>
      <c r="Q68" s="69"/>
      <c r="R68" s="69"/>
      <c r="S68" s="69"/>
      <c r="T68" s="69"/>
      <c r="U68" s="69"/>
    </row>
    <row r="69" spans="1:21" ht="23.4" x14ac:dyDescent="0.45">
      <c r="A69" s="96"/>
      <c r="E69" s="102"/>
      <c r="F69" s="96"/>
      <c r="G69" s="96"/>
      <c r="H69" s="96"/>
      <c r="J69" s="69"/>
      <c r="K69" s="69"/>
      <c r="L69" s="69"/>
      <c r="M69" s="69"/>
      <c r="N69" s="69"/>
      <c r="O69" s="118"/>
      <c r="P69" s="118"/>
      <c r="Q69" s="69"/>
      <c r="R69" s="69"/>
      <c r="S69" s="69"/>
      <c r="T69" s="69"/>
      <c r="U69" s="69"/>
    </row>
    <row r="70" spans="1:21" ht="23.4" x14ac:dyDescent="0.45">
      <c r="A70" s="96"/>
      <c r="E70" s="102"/>
      <c r="F70" s="96"/>
      <c r="G70" s="96"/>
      <c r="H70" s="96"/>
      <c r="J70" s="69"/>
      <c r="K70" s="69"/>
      <c r="L70" s="69"/>
      <c r="M70" s="69"/>
      <c r="N70" s="69"/>
      <c r="O70" s="118"/>
      <c r="P70" s="118"/>
      <c r="Q70" s="69"/>
      <c r="R70" s="69"/>
      <c r="S70" s="69"/>
      <c r="T70" s="69"/>
      <c r="U70" s="69"/>
    </row>
    <row r="71" spans="1:21" ht="23.4" x14ac:dyDescent="0.45">
      <c r="A71" s="96"/>
      <c r="E71" s="102"/>
      <c r="F71" s="96"/>
      <c r="G71" s="96"/>
      <c r="H71" s="96"/>
      <c r="J71" s="69"/>
      <c r="K71" s="69"/>
      <c r="L71" s="69"/>
      <c r="M71" s="69"/>
      <c r="N71" s="69"/>
      <c r="O71" s="118"/>
      <c r="P71" s="118"/>
      <c r="Q71" s="69"/>
      <c r="R71" s="69"/>
      <c r="S71" s="69"/>
      <c r="T71" s="69"/>
      <c r="U71" s="69"/>
    </row>
    <row r="72" spans="1:21" ht="23.4" x14ac:dyDescent="0.45">
      <c r="A72" s="96"/>
      <c r="E72" s="102"/>
      <c r="F72" s="96"/>
      <c r="G72" s="96"/>
      <c r="H72" s="96"/>
      <c r="J72" s="69"/>
      <c r="K72" s="69"/>
      <c r="L72" s="69"/>
      <c r="M72" s="69"/>
      <c r="N72" s="69"/>
      <c r="O72" s="118"/>
      <c r="P72" s="118"/>
      <c r="Q72" s="69"/>
      <c r="R72" s="69"/>
      <c r="S72" s="69"/>
      <c r="T72" s="69"/>
      <c r="U72" s="69"/>
    </row>
    <row r="73" spans="1:21" ht="23.4" x14ac:dyDescent="0.45">
      <c r="A73" s="96"/>
      <c r="E73" s="102"/>
      <c r="F73" s="96"/>
      <c r="G73" s="96"/>
      <c r="H73" s="96"/>
      <c r="J73" s="69"/>
      <c r="K73" s="69"/>
      <c r="L73" s="69"/>
      <c r="M73" s="69"/>
      <c r="N73" s="69"/>
      <c r="O73" s="118"/>
      <c r="P73" s="118"/>
      <c r="Q73" s="69"/>
      <c r="R73" s="69"/>
      <c r="S73" s="69"/>
      <c r="T73" s="69"/>
      <c r="U73" s="69"/>
    </row>
    <row r="74" spans="1:21" ht="23.4" x14ac:dyDescent="0.45">
      <c r="A74" s="96"/>
      <c r="E74" s="102"/>
      <c r="F74" s="96"/>
      <c r="G74" s="96"/>
      <c r="H74" s="96"/>
      <c r="J74" s="69"/>
      <c r="K74" s="69"/>
      <c r="L74" s="69"/>
      <c r="M74" s="69"/>
      <c r="N74" s="69"/>
      <c r="O74" s="118"/>
      <c r="P74" s="118"/>
      <c r="Q74" s="69"/>
      <c r="R74" s="69"/>
      <c r="S74" s="69"/>
      <c r="T74" s="69"/>
      <c r="U74" s="69"/>
    </row>
    <row r="75" spans="1:21" ht="23.4" x14ac:dyDescent="0.45">
      <c r="A75" s="96"/>
      <c r="E75" s="102"/>
      <c r="F75" s="96"/>
      <c r="G75" s="96"/>
      <c r="H75" s="96"/>
      <c r="J75" s="69"/>
      <c r="K75" s="69"/>
      <c r="L75" s="69"/>
      <c r="M75" s="69"/>
      <c r="N75" s="69"/>
      <c r="O75" s="118"/>
      <c r="P75" s="118"/>
      <c r="Q75" s="69"/>
      <c r="R75" s="69"/>
      <c r="S75" s="69"/>
      <c r="T75" s="69"/>
      <c r="U75" s="69"/>
    </row>
    <row r="76" spans="1:21" ht="23.4" x14ac:dyDescent="0.45">
      <c r="A76" s="96"/>
      <c r="E76" s="102"/>
      <c r="F76" s="96"/>
      <c r="G76" s="96"/>
      <c r="H76" s="96"/>
      <c r="J76" s="69"/>
      <c r="K76" s="69"/>
      <c r="L76" s="69"/>
      <c r="M76" s="69"/>
      <c r="N76" s="69"/>
      <c r="O76" s="118"/>
      <c r="P76" s="118"/>
      <c r="Q76" s="69"/>
      <c r="R76" s="69"/>
      <c r="S76" s="69"/>
      <c r="T76" s="69"/>
      <c r="U76" s="69"/>
    </row>
    <row r="77" spans="1:21" ht="23.4" x14ac:dyDescent="0.45">
      <c r="A77" s="96"/>
      <c r="E77" s="102"/>
      <c r="F77" s="96"/>
      <c r="G77" s="96"/>
      <c r="H77" s="96"/>
      <c r="J77" s="69"/>
      <c r="K77" s="69"/>
      <c r="L77" s="69"/>
      <c r="M77" s="69"/>
      <c r="N77" s="69"/>
      <c r="O77" s="118"/>
      <c r="P77" s="118"/>
      <c r="Q77" s="69"/>
      <c r="R77" s="69"/>
      <c r="S77" s="69"/>
      <c r="T77" s="69"/>
      <c r="U77" s="69"/>
    </row>
    <row r="78" spans="1:21" ht="23.4" x14ac:dyDescent="0.45">
      <c r="A78" s="96"/>
      <c r="E78" s="102"/>
      <c r="F78" s="96"/>
      <c r="G78" s="96"/>
      <c r="H78" s="96"/>
      <c r="J78" s="69"/>
      <c r="K78" s="69"/>
      <c r="L78" s="69"/>
      <c r="M78" s="69"/>
      <c r="N78" s="69"/>
      <c r="O78" s="118"/>
      <c r="P78" s="118"/>
      <c r="Q78" s="69"/>
      <c r="R78" s="69"/>
      <c r="S78" s="69"/>
      <c r="T78" s="69"/>
      <c r="U78" s="69"/>
    </row>
    <row r="79" spans="1:21" ht="23.4" x14ac:dyDescent="0.45">
      <c r="A79" s="96"/>
      <c r="E79" s="102"/>
      <c r="F79" s="96"/>
      <c r="G79" s="96"/>
      <c r="H79" s="96"/>
      <c r="J79" s="69"/>
      <c r="K79" s="69"/>
      <c r="L79" s="69"/>
      <c r="M79" s="69"/>
      <c r="N79" s="69"/>
      <c r="O79" s="118"/>
      <c r="P79" s="118"/>
      <c r="Q79" s="69"/>
      <c r="R79" s="69"/>
      <c r="S79" s="69"/>
      <c r="T79" s="69"/>
      <c r="U79" s="69"/>
    </row>
    <row r="80" spans="1:21" ht="23.4" x14ac:dyDescent="0.45">
      <c r="A80" s="96"/>
      <c r="E80" s="102"/>
      <c r="F80" s="96"/>
      <c r="G80" s="96"/>
      <c r="H80" s="96"/>
      <c r="J80" s="69"/>
      <c r="K80" s="69"/>
      <c r="L80" s="69"/>
      <c r="M80" s="69"/>
      <c r="N80" s="69"/>
      <c r="O80" s="118"/>
      <c r="P80" s="118"/>
      <c r="Q80" s="69"/>
      <c r="R80" s="69"/>
      <c r="S80" s="69"/>
      <c r="T80" s="69"/>
      <c r="U80" s="69"/>
    </row>
    <row r="81" spans="1:21" ht="23.4" x14ac:dyDescent="0.45">
      <c r="A81" s="96"/>
      <c r="E81" s="102"/>
      <c r="F81" s="96"/>
      <c r="G81" s="96"/>
      <c r="H81" s="96"/>
      <c r="J81" s="69"/>
      <c r="K81" s="69"/>
      <c r="L81" s="69"/>
      <c r="M81" s="69"/>
      <c r="N81" s="69"/>
      <c r="O81" s="118"/>
      <c r="P81" s="118"/>
      <c r="Q81" s="69"/>
      <c r="R81" s="69"/>
      <c r="S81" s="69"/>
      <c r="T81" s="69"/>
      <c r="U81" s="69"/>
    </row>
    <row r="82" spans="1:21" ht="23.4" x14ac:dyDescent="0.45">
      <c r="A82" s="96"/>
      <c r="E82" s="102"/>
      <c r="F82" s="96"/>
      <c r="G82" s="96"/>
      <c r="H82" s="96"/>
      <c r="J82" s="69"/>
      <c r="K82" s="69"/>
      <c r="L82" s="69"/>
      <c r="M82" s="69"/>
      <c r="N82" s="69"/>
      <c r="O82" s="118"/>
      <c r="P82" s="118"/>
      <c r="Q82" s="69"/>
      <c r="R82" s="69"/>
      <c r="S82" s="69"/>
      <c r="T82" s="69"/>
      <c r="U82" s="69"/>
    </row>
    <row r="83" spans="1:21" ht="23.4" x14ac:dyDescent="0.45">
      <c r="A83" s="96"/>
      <c r="E83" s="102"/>
      <c r="F83" s="96"/>
      <c r="G83" s="96"/>
      <c r="H83" s="96"/>
      <c r="J83" s="69"/>
      <c r="K83" s="69"/>
      <c r="L83" s="69"/>
      <c r="M83" s="69"/>
      <c r="N83" s="69"/>
      <c r="O83" s="118"/>
      <c r="P83" s="118"/>
      <c r="Q83" s="69"/>
      <c r="R83" s="69"/>
      <c r="S83" s="69"/>
      <c r="T83" s="69"/>
      <c r="U83" s="69"/>
    </row>
    <row r="84" spans="1:21" ht="23.4" x14ac:dyDescent="0.45">
      <c r="A84" s="96"/>
      <c r="E84" s="102"/>
      <c r="F84" s="96"/>
      <c r="G84" s="96"/>
      <c r="H84" s="96"/>
      <c r="J84" s="69"/>
      <c r="K84" s="69"/>
      <c r="L84" s="69"/>
      <c r="M84" s="69"/>
      <c r="N84" s="69"/>
      <c r="O84" s="118"/>
      <c r="P84" s="118"/>
      <c r="Q84" s="69"/>
      <c r="R84" s="69"/>
      <c r="S84" s="69"/>
      <c r="T84" s="69"/>
      <c r="U84" s="69"/>
    </row>
    <row r="85" spans="1:21" ht="23.4" x14ac:dyDescent="0.45">
      <c r="A85" s="96"/>
      <c r="E85" s="102"/>
      <c r="F85" s="96"/>
      <c r="G85" s="96"/>
      <c r="H85" s="96"/>
      <c r="J85" s="69"/>
      <c r="K85" s="69"/>
      <c r="L85" s="69"/>
      <c r="M85" s="69"/>
      <c r="N85" s="69"/>
      <c r="O85" s="118"/>
      <c r="P85" s="118"/>
      <c r="Q85" s="69"/>
      <c r="R85" s="69"/>
      <c r="S85" s="69"/>
      <c r="T85" s="69"/>
      <c r="U85" s="69"/>
    </row>
    <row r="86" spans="1:21" ht="23.4" x14ac:dyDescent="0.45">
      <c r="A86" s="96"/>
      <c r="E86" s="102"/>
      <c r="F86" s="96"/>
      <c r="G86" s="96"/>
      <c r="H86" s="96"/>
      <c r="J86" s="69"/>
      <c r="K86" s="69"/>
      <c r="L86" s="69"/>
      <c r="M86" s="69"/>
      <c r="N86" s="69"/>
      <c r="O86" s="118"/>
      <c r="P86" s="118"/>
      <c r="Q86" s="69"/>
      <c r="R86" s="69"/>
      <c r="S86" s="69"/>
      <c r="T86" s="69"/>
      <c r="U86" s="69"/>
    </row>
    <row r="87" spans="1:21" ht="23.4" x14ac:dyDescent="0.45">
      <c r="A87" s="96"/>
      <c r="E87" s="102"/>
      <c r="F87" s="96"/>
      <c r="G87" s="96"/>
      <c r="H87" s="96"/>
      <c r="J87" s="69"/>
      <c r="K87" s="69"/>
      <c r="L87" s="69"/>
      <c r="M87" s="69"/>
      <c r="N87" s="69"/>
      <c r="O87" s="118"/>
      <c r="P87" s="118"/>
      <c r="Q87" s="69"/>
      <c r="R87" s="69"/>
      <c r="S87" s="69"/>
      <c r="T87" s="69"/>
      <c r="U87" s="69"/>
    </row>
    <row r="88" spans="1:21" ht="23.4" x14ac:dyDescent="0.45">
      <c r="A88" s="96"/>
      <c r="E88" s="102"/>
      <c r="F88" s="96"/>
      <c r="G88" s="96"/>
      <c r="H88" s="96"/>
      <c r="J88" s="69"/>
      <c r="K88" s="69"/>
      <c r="L88" s="69"/>
      <c r="M88" s="69"/>
      <c r="N88" s="69"/>
      <c r="O88" s="118"/>
      <c r="P88" s="118"/>
      <c r="Q88" s="69"/>
      <c r="R88" s="69"/>
      <c r="S88" s="69"/>
      <c r="T88" s="69"/>
      <c r="U88" s="69"/>
    </row>
    <row r="89" spans="1:21" ht="23.4" x14ac:dyDescent="0.45">
      <c r="A89" s="96"/>
      <c r="E89" s="102"/>
      <c r="F89" s="96"/>
      <c r="G89" s="96"/>
      <c r="H89" s="96"/>
      <c r="J89" s="69"/>
      <c r="K89" s="69"/>
      <c r="L89" s="69"/>
      <c r="M89" s="69"/>
      <c r="N89" s="69"/>
      <c r="O89" s="118"/>
      <c r="P89" s="118"/>
      <c r="Q89" s="69"/>
      <c r="R89" s="69"/>
      <c r="S89" s="69"/>
      <c r="T89" s="69"/>
      <c r="U89" s="69"/>
    </row>
    <row r="90" spans="1:21" ht="23.4" x14ac:dyDescent="0.45">
      <c r="A90" s="96"/>
      <c r="E90" s="102"/>
      <c r="F90" s="96"/>
      <c r="G90" s="96"/>
      <c r="H90" s="96"/>
      <c r="J90" s="69"/>
      <c r="K90" s="69"/>
      <c r="L90" s="69"/>
      <c r="M90" s="69"/>
      <c r="N90" s="69"/>
      <c r="O90" s="118"/>
      <c r="P90" s="118"/>
      <c r="Q90" s="69"/>
      <c r="R90" s="69"/>
      <c r="S90" s="69"/>
      <c r="T90" s="69"/>
      <c r="U90" s="69"/>
    </row>
    <row r="91" spans="1:21" ht="23.4" x14ac:dyDescent="0.45">
      <c r="A91" s="96"/>
      <c r="E91" s="102"/>
      <c r="F91" s="96"/>
      <c r="G91" s="96"/>
      <c r="H91" s="96"/>
      <c r="J91" s="69"/>
      <c r="K91" s="69"/>
      <c r="L91" s="69"/>
      <c r="M91" s="69"/>
      <c r="N91" s="69"/>
      <c r="O91" s="118"/>
      <c r="P91" s="118"/>
      <c r="Q91" s="69"/>
      <c r="R91" s="69"/>
      <c r="S91" s="69"/>
      <c r="T91" s="69"/>
      <c r="U91" s="69"/>
    </row>
    <row r="92" spans="1:21" ht="23.4" x14ac:dyDescent="0.45">
      <c r="A92" s="96"/>
      <c r="E92" s="102"/>
      <c r="F92" s="96"/>
      <c r="G92" s="96"/>
      <c r="H92" s="96"/>
      <c r="J92" s="69"/>
      <c r="K92" s="69"/>
      <c r="L92" s="69"/>
      <c r="M92" s="69"/>
      <c r="N92" s="69"/>
      <c r="O92" s="118"/>
      <c r="P92" s="118"/>
      <c r="Q92" s="69"/>
      <c r="R92" s="69"/>
      <c r="S92" s="69"/>
      <c r="T92" s="69"/>
      <c r="U92" s="69"/>
    </row>
    <row r="93" spans="1:21" ht="23.4" x14ac:dyDescent="0.45">
      <c r="A93" s="96"/>
      <c r="E93" s="102"/>
      <c r="F93" s="96"/>
      <c r="G93" s="96"/>
      <c r="H93" s="96"/>
      <c r="J93" s="69"/>
      <c r="K93" s="69"/>
      <c r="L93" s="69"/>
      <c r="M93" s="69"/>
      <c r="N93" s="69"/>
      <c r="O93" s="118"/>
      <c r="P93" s="118"/>
      <c r="Q93" s="69"/>
      <c r="R93" s="69"/>
      <c r="S93" s="69"/>
      <c r="T93" s="69"/>
      <c r="U93" s="69"/>
    </row>
    <row r="94" spans="1:21" ht="23.4" x14ac:dyDescent="0.45">
      <c r="A94" s="96"/>
      <c r="E94" s="102"/>
      <c r="F94" s="96"/>
      <c r="G94" s="96"/>
      <c r="H94" s="96"/>
      <c r="J94" s="69"/>
      <c r="K94" s="69"/>
      <c r="L94" s="69"/>
      <c r="M94" s="69"/>
      <c r="N94" s="69"/>
      <c r="O94" s="118"/>
      <c r="P94" s="118"/>
      <c r="Q94" s="69"/>
      <c r="R94" s="69"/>
      <c r="S94" s="69"/>
      <c r="T94" s="69"/>
      <c r="U94" s="69"/>
    </row>
    <row r="95" spans="1:21" ht="23.4" x14ac:dyDescent="0.45">
      <c r="A95" s="96"/>
      <c r="E95" s="102"/>
      <c r="F95" s="96"/>
      <c r="G95" s="96"/>
      <c r="H95" s="96"/>
      <c r="J95" s="69"/>
      <c r="K95" s="69"/>
      <c r="L95" s="69"/>
      <c r="M95" s="69"/>
      <c r="N95" s="69"/>
      <c r="O95" s="118"/>
      <c r="P95" s="118"/>
      <c r="Q95" s="69"/>
      <c r="R95" s="69"/>
      <c r="S95" s="69"/>
      <c r="T95" s="69"/>
      <c r="U95" s="69"/>
    </row>
    <row r="96" spans="1:21" ht="23.4" x14ac:dyDescent="0.45">
      <c r="A96" s="96"/>
      <c r="E96" s="102"/>
      <c r="F96" s="96"/>
      <c r="G96" s="96"/>
      <c r="H96" s="96"/>
      <c r="J96" s="69"/>
      <c r="K96" s="69"/>
      <c r="L96" s="69"/>
      <c r="M96" s="69"/>
      <c r="N96" s="69"/>
      <c r="O96" s="118"/>
      <c r="P96" s="118"/>
      <c r="Q96" s="69"/>
      <c r="R96" s="69"/>
      <c r="S96" s="69"/>
      <c r="T96" s="69"/>
      <c r="U96" s="69"/>
    </row>
    <row r="97" spans="1:21" ht="23.4" x14ac:dyDescent="0.45">
      <c r="A97" s="96"/>
      <c r="E97" s="102"/>
      <c r="F97" s="96"/>
      <c r="G97" s="96"/>
      <c r="H97" s="96"/>
      <c r="J97" s="69"/>
      <c r="K97" s="69"/>
      <c r="L97" s="69"/>
      <c r="M97" s="69"/>
      <c r="N97" s="69"/>
      <c r="O97" s="118"/>
      <c r="P97" s="118"/>
      <c r="Q97" s="69"/>
      <c r="R97" s="69"/>
      <c r="S97" s="69"/>
      <c r="T97" s="69"/>
      <c r="U97" s="69"/>
    </row>
    <row r="98" spans="1:21" ht="23.4" x14ac:dyDescent="0.45">
      <c r="A98" s="96"/>
      <c r="E98" s="102"/>
      <c r="F98" s="96"/>
      <c r="G98" s="96"/>
      <c r="H98" s="96"/>
      <c r="J98" s="69"/>
      <c r="K98" s="69"/>
      <c r="L98" s="69"/>
      <c r="M98" s="69"/>
      <c r="N98" s="69"/>
      <c r="O98" s="118"/>
      <c r="P98" s="118"/>
      <c r="Q98" s="69"/>
      <c r="R98" s="69"/>
      <c r="S98" s="69"/>
      <c r="T98" s="69"/>
      <c r="U98" s="69"/>
    </row>
    <row r="99" spans="1:21" ht="23.4" x14ac:dyDescent="0.45">
      <c r="A99" s="96"/>
      <c r="E99" s="102"/>
      <c r="F99" s="96"/>
      <c r="G99" s="96"/>
      <c r="H99" s="96"/>
      <c r="J99" s="69"/>
      <c r="K99" s="69"/>
      <c r="L99" s="69"/>
      <c r="M99" s="69"/>
      <c r="N99" s="69"/>
      <c r="O99" s="118"/>
      <c r="P99" s="118"/>
      <c r="Q99" s="69"/>
      <c r="R99" s="69"/>
      <c r="S99" s="69"/>
      <c r="T99" s="69"/>
      <c r="U99" s="69"/>
    </row>
    <row r="100" spans="1:21" ht="23.4" x14ac:dyDescent="0.45">
      <c r="A100" s="96"/>
      <c r="E100" s="102"/>
      <c r="F100" s="96"/>
      <c r="G100" s="96"/>
      <c r="H100" s="96"/>
      <c r="J100" s="69"/>
      <c r="K100" s="69"/>
      <c r="L100" s="69"/>
      <c r="M100" s="69"/>
      <c r="N100" s="69"/>
      <c r="O100" s="118"/>
      <c r="P100" s="118"/>
      <c r="Q100" s="69"/>
      <c r="R100" s="69"/>
      <c r="S100" s="69"/>
      <c r="T100" s="69"/>
      <c r="U100" s="69"/>
    </row>
    <row r="101" spans="1:21" ht="23.4" x14ac:dyDescent="0.45">
      <c r="A101" s="96"/>
      <c r="E101" s="102"/>
      <c r="F101" s="96"/>
      <c r="G101" s="96"/>
      <c r="H101" s="96"/>
      <c r="J101" s="69"/>
      <c r="K101" s="69"/>
      <c r="L101" s="69"/>
      <c r="M101" s="69"/>
      <c r="N101" s="69"/>
      <c r="O101" s="118"/>
      <c r="P101" s="118"/>
      <c r="Q101" s="69"/>
      <c r="R101" s="69"/>
      <c r="S101" s="69"/>
      <c r="T101" s="69"/>
      <c r="U101" s="69"/>
    </row>
    <row r="102" spans="1:21" ht="23.4" x14ac:dyDescent="0.45">
      <c r="A102" s="96"/>
      <c r="E102" s="102"/>
      <c r="F102" s="96"/>
      <c r="G102" s="96"/>
      <c r="H102" s="96"/>
      <c r="J102" s="69"/>
      <c r="K102" s="69"/>
      <c r="L102" s="69"/>
      <c r="M102" s="69"/>
      <c r="N102" s="69"/>
      <c r="O102" s="118"/>
      <c r="P102" s="118"/>
      <c r="Q102" s="69"/>
      <c r="R102" s="69"/>
      <c r="S102" s="69"/>
      <c r="T102" s="69"/>
      <c r="U102" s="69"/>
    </row>
    <row r="103" spans="1:21" ht="23.4" x14ac:dyDescent="0.45">
      <c r="A103" s="96"/>
      <c r="E103" s="102"/>
      <c r="F103" s="96"/>
      <c r="G103" s="96"/>
      <c r="H103" s="96"/>
      <c r="J103" s="69"/>
      <c r="K103" s="69"/>
      <c r="L103" s="69"/>
      <c r="M103" s="69"/>
      <c r="N103" s="69"/>
      <c r="O103" s="118"/>
      <c r="P103" s="118"/>
      <c r="Q103" s="69"/>
      <c r="R103" s="69"/>
      <c r="S103" s="69"/>
      <c r="T103" s="69"/>
      <c r="U103" s="69"/>
    </row>
    <row r="104" spans="1:21" ht="23.4" x14ac:dyDescent="0.45">
      <c r="A104" s="96"/>
      <c r="E104" s="102"/>
      <c r="F104" s="96"/>
      <c r="G104" s="96"/>
      <c r="H104" s="96"/>
      <c r="J104" s="69"/>
      <c r="K104" s="69"/>
      <c r="L104" s="69"/>
      <c r="M104" s="69"/>
      <c r="N104" s="69"/>
      <c r="O104" s="118"/>
      <c r="P104" s="118"/>
      <c r="Q104" s="69"/>
      <c r="R104" s="69"/>
      <c r="S104" s="69"/>
      <c r="T104" s="69"/>
      <c r="U104" s="69"/>
    </row>
    <row r="105" spans="1:21" ht="23.4" x14ac:dyDescent="0.45">
      <c r="A105" s="96"/>
      <c r="E105" s="102"/>
      <c r="F105" s="96"/>
      <c r="G105" s="96"/>
      <c r="H105" s="96"/>
      <c r="J105" s="69"/>
      <c r="K105" s="69"/>
      <c r="L105" s="69"/>
      <c r="M105" s="69"/>
      <c r="N105" s="69"/>
      <c r="O105" s="118"/>
      <c r="P105" s="118"/>
      <c r="Q105" s="69"/>
      <c r="R105" s="69"/>
      <c r="S105" s="69"/>
      <c r="T105" s="69"/>
      <c r="U105" s="69"/>
    </row>
    <row r="106" spans="1:21" ht="23.4" x14ac:dyDescent="0.45">
      <c r="A106" s="96"/>
      <c r="E106" s="102"/>
      <c r="F106" s="96"/>
      <c r="G106" s="96"/>
      <c r="H106" s="96"/>
      <c r="J106" s="69"/>
      <c r="K106" s="69"/>
      <c r="L106" s="69"/>
      <c r="M106" s="69"/>
      <c r="N106" s="69"/>
      <c r="O106" s="118"/>
      <c r="P106" s="118"/>
      <c r="Q106" s="69"/>
      <c r="R106" s="69"/>
      <c r="S106" s="69"/>
      <c r="T106" s="69"/>
      <c r="U106" s="69"/>
    </row>
    <row r="107" spans="1:21" ht="23.4" x14ac:dyDescent="0.45">
      <c r="A107" s="96"/>
      <c r="E107" s="102"/>
      <c r="F107" s="96"/>
      <c r="G107" s="96"/>
      <c r="H107" s="96"/>
      <c r="J107" s="69"/>
      <c r="K107" s="69"/>
      <c r="L107" s="69"/>
      <c r="M107" s="69"/>
      <c r="N107" s="69"/>
      <c r="O107" s="118"/>
      <c r="P107" s="118"/>
      <c r="Q107" s="69"/>
      <c r="R107" s="69"/>
      <c r="S107" s="69"/>
      <c r="T107" s="69"/>
      <c r="U107" s="69"/>
    </row>
    <row r="108" spans="1:21" ht="23.4" x14ac:dyDescent="0.45">
      <c r="A108" s="96"/>
      <c r="E108" s="102"/>
      <c r="F108" s="96"/>
      <c r="G108" s="96"/>
      <c r="H108" s="96"/>
      <c r="J108" s="69"/>
      <c r="K108" s="69"/>
      <c r="L108" s="69"/>
      <c r="M108" s="69"/>
      <c r="N108" s="69"/>
      <c r="O108" s="118"/>
      <c r="P108" s="118"/>
      <c r="Q108" s="69"/>
      <c r="R108" s="69"/>
      <c r="S108" s="69"/>
      <c r="T108" s="69"/>
      <c r="U108" s="69"/>
    </row>
    <row r="109" spans="1:21" ht="23.4" x14ac:dyDescent="0.45">
      <c r="A109" s="96"/>
      <c r="E109" s="102"/>
      <c r="F109" s="96"/>
      <c r="G109" s="96"/>
      <c r="H109" s="96"/>
      <c r="J109" s="69"/>
      <c r="K109" s="69"/>
      <c r="L109" s="69"/>
      <c r="M109" s="69"/>
      <c r="N109" s="69"/>
      <c r="O109" s="118"/>
      <c r="P109" s="118"/>
      <c r="Q109" s="69"/>
      <c r="R109" s="69"/>
      <c r="S109" s="69"/>
      <c r="T109" s="69"/>
      <c r="U109" s="69"/>
    </row>
    <row r="110" spans="1:21" ht="23.4" x14ac:dyDescent="0.45">
      <c r="A110" s="96"/>
      <c r="E110" s="102"/>
      <c r="F110" s="96"/>
      <c r="G110" s="96"/>
      <c r="H110" s="96"/>
      <c r="J110" s="69"/>
      <c r="K110" s="69"/>
      <c r="L110" s="69"/>
      <c r="M110" s="69"/>
      <c r="N110" s="69"/>
      <c r="O110" s="118"/>
      <c r="P110" s="118"/>
      <c r="Q110" s="69"/>
      <c r="R110" s="69"/>
      <c r="S110" s="69"/>
      <c r="T110" s="69"/>
      <c r="U110" s="69"/>
    </row>
    <row r="111" spans="1:21" ht="23.4" x14ac:dyDescent="0.45">
      <c r="A111" s="96"/>
      <c r="E111" s="102"/>
      <c r="F111" s="96"/>
      <c r="G111" s="96"/>
      <c r="H111" s="96"/>
      <c r="J111" s="69"/>
      <c r="K111" s="69"/>
      <c r="L111" s="69"/>
      <c r="M111" s="69"/>
      <c r="N111" s="69"/>
      <c r="O111" s="118"/>
      <c r="P111" s="118"/>
      <c r="Q111" s="69"/>
      <c r="R111" s="69"/>
      <c r="S111" s="69"/>
      <c r="T111" s="69"/>
      <c r="U111" s="69"/>
    </row>
    <row r="112" spans="1:21" ht="23.4" x14ac:dyDescent="0.45">
      <c r="A112" s="96"/>
      <c r="E112" s="102"/>
      <c r="F112" s="96"/>
      <c r="G112" s="96"/>
      <c r="H112" s="96"/>
      <c r="J112" s="69"/>
      <c r="K112" s="69"/>
      <c r="L112" s="69"/>
      <c r="M112" s="69"/>
      <c r="N112" s="69"/>
      <c r="O112" s="118"/>
      <c r="P112" s="118"/>
      <c r="Q112" s="69"/>
      <c r="R112" s="69"/>
      <c r="S112" s="69"/>
      <c r="T112" s="69"/>
      <c r="U112" s="69"/>
    </row>
    <row r="113" spans="1:21" ht="23.4" x14ac:dyDescent="0.45">
      <c r="A113" s="96"/>
      <c r="E113" s="102"/>
      <c r="F113" s="96"/>
      <c r="G113" s="96"/>
      <c r="H113" s="96"/>
      <c r="J113" s="69"/>
      <c r="K113" s="69"/>
      <c r="L113" s="69"/>
      <c r="M113" s="69"/>
      <c r="N113" s="69"/>
      <c r="O113" s="118"/>
      <c r="P113" s="118"/>
      <c r="Q113" s="69"/>
      <c r="R113" s="69"/>
      <c r="S113" s="69"/>
      <c r="T113" s="69"/>
      <c r="U113" s="69"/>
    </row>
    <row r="114" spans="1:21" ht="23.4" x14ac:dyDescent="0.45">
      <c r="A114" s="96"/>
      <c r="E114" s="102"/>
      <c r="F114" s="96"/>
      <c r="G114" s="96"/>
      <c r="H114" s="96"/>
      <c r="J114" s="69"/>
      <c r="K114" s="69"/>
      <c r="L114" s="69"/>
      <c r="M114" s="69"/>
      <c r="N114" s="69"/>
      <c r="O114" s="118"/>
      <c r="P114" s="118"/>
      <c r="Q114" s="69"/>
      <c r="R114" s="69"/>
      <c r="S114" s="69"/>
      <c r="T114" s="69"/>
      <c r="U114" s="69"/>
    </row>
    <row r="115" spans="1:21" ht="23.4" x14ac:dyDescent="0.45">
      <c r="A115" s="96"/>
      <c r="E115" s="102"/>
      <c r="F115" s="96"/>
      <c r="G115" s="96"/>
      <c r="H115" s="96"/>
      <c r="J115" s="69"/>
      <c r="K115" s="69"/>
      <c r="L115" s="69"/>
      <c r="M115" s="69"/>
      <c r="N115" s="69"/>
      <c r="O115" s="118"/>
      <c r="P115" s="118"/>
      <c r="Q115" s="69"/>
      <c r="R115" s="69"/>
      <c r="S115" s="69"/>
      <c r="T115" s="69"/>
      <c r="U115" s="69"/>
    </row>
    <row r="116" spans="1:21" ht="23.4" x14ac:dyDescent="0.45">
      <c r="A116" s="96"/>
      <c r="E116" s="102"/>
      <c r="F116" s="96"/>
      <c r="G116" s="96"/>
      <c r="H116" s="96"/>
      <c r="J116" s="69"/>
      <c r="K116" s="69"/>
      <c r="L116" s="69"/>
      <c r="M116" s="69"/>
      <c r="N116" s="69"/>
      <c r="O116" s="118"/>
      <c r="P116" s="118"/>
      <c r="Q116" s="69"/>
      <c r="R116" s="69"/>
      <c r="S116" s="69"/>
      <c r="T116" s="69"/>
      <c r="U116" s="69"/>
    </row>
    <row r="117" spans="1:21" ht="23.4" x14ac:dyDescent="0.45">
      <c r="A117" s="96"/>
      <c r="E117" s="102"/>
      <c r="F117" s="96"/>
      <c r="G117" s="96"/>
      <c r="H117" s="96"/>
      <c r="J117" s="69"/>
      <c r="K117" s="69"/>
      <c r="L117" s="69"/>
      <c r="M117" s="69"/>
      <c r="N117" s="69"/>
      <c r="O117" s="118"/>
      <c r="P117" s="118"/>
      <c r="Q117" s="69"/>
      <c r="R117" s="69"/>
      <c r="S117" s="69"/>
      <c r="T117" s="69"/>
      <c r="U117" s="69"/>
    </row>
    <row r="118" spans="1:21" ht="23.4" x14ac:dyDescent="0.45">
      <c r="A118" s="96"/>
      <c r="E118" s="102"/>
      <c r="F118" s="96"/>
      <c r="G118" s="96"/>
      <c r="H118" s="96"/>
      <c r="J118" s="69"/>
      <c r="K118" s="69"/>
      <c r="L118" s="69"/>
      <c r="M118" s="69"/>
      <c r="N118" s="69"/>
      <c r="O118" s="118"/>
      <c r="P118" s="118"/>
      <c r="Q118" s="69"/>
      <c r="R118" s="69"/>
      <c r="S118" s="69"/>
      <c r="T118" s="69"/>
      <c r="U118" s="69"/>
    </row>
    <row r="119" spans="1:21" ht="23.4" x14ac:dyDescent="0.45">
      <c r="A119" s="96"/>
      <c r="E119" s="102"/>
      <c r="F119" s="96"/>
      <c r="G119" s="96"/>
      <c r="H119" s="96"/>
      <c r="J119" s="69"/>
      <c r="K119" s="69"/>
      <c r="L119" s="69"/>
      <c r="M119" s="69"/>
      <c r="N119" s="69"/>
      <c r="O119" s="118"/>
      <c r="P119" s="118"/>
      <c r="Q119" s="69"/>
      <c r="R119" s="69"/>
      <c r="S119" s="69"/>
      <c r="T119" s="69"/>
      <c r="U119" s="69"/>
    </row>
    <row r="120" spans="1:21" ht="23.4" x14ac:dyDescent="0.45">
      <c r="A120" s="96"/>
      <c r="E120" s="102"/>
      <c r="F120" s="96"/>
      <c r="G120" s="96"/>
      <c r="H120" s="96"/>
      <c r="J120" s="69"/>
      <c r="K120" s="69"/>
      <c r="L120" s="69"/>
      <c r="M120" s="69"/>
      <c r="N120" s="69"/>
      <c r="O120" s="118"/>
      <c r="P120" s="118"/>
      <c r="Q120" s="69"/>
      <c r="R120" s="69"/>
      <c r="S120" s="69"/>
      <c r="T120" s="69"/>
      <c r="U120" s="69"/>
    </row>
    <row r="121" spans="1:21" ht="23.4" x14ac:dyDescent="0.45">
      <c r="A121" s="96"/>
      <c r="E121" s="102"/>
      <c r="F121" s="96"/>
      <c r="G121" s="96"/>
      <c r="H121" s="96"/>
      <c r="J121" s="69"/>
      <c r="K121" s="69"/>
      <c r="L121" s="69"/>
      <c r="M121" s="69"/>
      <c r="N121" s="69"/>
      <c r="O121" s="118"/>
      <c r="P121" s="118"/>
      <c r="Q121" s="69"/>
      <c r="R121" s="69"/>
      <c r="S121" s="69"/>
      <c r="T121" s="69"/>
      <c r="U121" s="69"/>
    </row>
    <row r="122" spans="1:21" ht="23.4" x14ac:dyDescent="0.45">
      <c r="A122" s="96"/>
      <c r="E122" s="102"/>
      <c r="F122" s="96"/>
      <c r="G122" s="96"/>
      <c r="H122" s="96"/>
      <c r="J122" s="69"/>
      <c r="K122" s="69"/>
      <c r="L122" s="69"/>
      <c r="M122" s="69"/>
      <c r="N122" s="69"/>
      <c r="O122" s="118"/>
      <c r="P122" s="118"/>
      <c r="Q122" s="69"/>
      <c r="R122" s="69"/>
      <c r="S122" s="69"/>
      <c r="T122" s="69"/>
      <c r="U122" s="69"/>
    </row>
    <row r="123" spans="1:21" ht="23.4" x14ac:dyDescent="0.45">
      <c r="A123" s="96"/>
      <c r="E123" s="102"/>
      <c r="F123" s="96"/>
      <c r="G123" s="96"/>
      <c r="H123" s="96"/>
      <c r="J123" s="69"/>
      <c r="K123" s="69"/>
      <c r="L123" s="69"/>
      <c r="M123" s="69"/>
      <c r="N123" s="69"/>
      <c r="O123" s="118"/>
      <c r="P123" s="118"/>
      <c r="Q123" s="69"/>
      <c r="R123" s="69"/>
      <c r="S123" s="69"/>
      <c r="T123" s="69"/>
      <c r="U123" s="69"/>
    </row>
    <row r="124" spans="1:21" ht="23.4" x14ac:dyDescent="0.45">
      <c r="A124" s="96"/>
      <c r="E124" s="102"/>
      <c r="F124" s="96"/>
      <c r="G124" s="96"/>
      <c r="H124" s="96"/>
      <c r="J124" s="69"/>
      <c r="K124" s="69"/>
      <c r="L124" s="69"/>
      <c r="M124" s="69"/>
      <c r="N124" s="69"/>
      <c r="O124" s="118"/>
      <c r="P124" s="118"/>
      <c r="Q124" s="69"/>
      <c r="R124" s="69"/>
      <c r="S124" s="69"/>
      <c r="T124" s="69"/>
      <c r="U124" s="69"/>
    </row>
    <row r="125" spans="1:21" ht="23.4" x14ac:dyDescent="0.45">
      <c r="A125" s="96"/>
      <c r="E125" s="102"/>
      <c r="F125" s="96"/>
      <c r="G125" s="96"/>
      <c r="H125" s="96"/>
      <c r="J125" s="69"/>
      <c r="K125" s="69"/>
      <c r="L125" s="69"/>
      <c r="M125" s="69"/>
      <c r="N125" s="69"/>
      <c r="O125" s="118"/>
      <c r="P125" s="118"/>
      <c r="Q125" s="69"/>
      <c r="R125" s="69"/>
      <c r="S125" s="69"/>
      <c r="T125" s="69"/>
      <c r="U125" s="69"/>
    </row>
    <row r="126" spans="1:21" ht="23.4" x14ac:dyDescent="0.45">
      <c r="A126" s="96"/>
      <c r="E126" s="102"/>
      <c r="F126" s="96"/>
      <c r="G126" s="96"/>
      <c r="H126" s="96"/>
      <c r="J126" s="69"/>
      <c r="K126" s="69"/>
      <c r="L126" s="69"/>
      <c r="M126" s="69"/>
      <c r="N126" s="69"/>
      <c r="O126" s="118"/>
      <c r="P126" s="118"/>
      <c r="Q126" s="69"/>
      <c r="R126" s="69"/>
      <c r="S126" s="69"/>
      <c r="T126" s="69"/>
      <c r="U126" s="69"/>
    </row>
    <row r="127" spans="1:21" ht="23.4" x14ac:dyDescent="0.45">
      <c r="A127" s="96"/>
      <c r="E127" s="102"/>
      <c r="F127" s="96"/>
      <c r="G127" s="96"/>
      <c r="H127" s="96"/>
      <c r="J127" s="69"/>
      <c r="K127" s="69"/>
      <c r="L127" s="69"/>
      <c r="M127" s="69"/>
      <c r="N127" s="69"/>
      <c r="O127" s="118"/>
      <c r="P127" s="118"/>
      <c r="Q127" s="69"/>
      <c r="R127" s="69"/>
      <c r="S127" s="69"/>
      <c r="T127" s="69"/>
      <c r="U127" s="69"/>
    </row>
    <row r="128" spans="1:21" ht="23.4" x14ac:dyDescent="0.45">
      <c r="A128" s="96"/>
      <c r="E128" s="102"/>
      <c r="F128" s="96"/>
      <c r="G128" s="96"/>
      <c r="H128" s="96"/>
      <c r="J128" s="69"/>
      <c r="K128" s="69"/>
      <c r="L128" s="69"/>
      <c r="M128" s="69"/>
      <c r="N128" s="69"/>
      <c r="O128" s="118"/>
      <c r="P128" s="118"/>
      <c r="Q128" s="69"/>
      <c r="R128" s="69"/>
      <c r="S128" s="69"/>
      <c r="T128" s="69"/>
      <c r="U128" s="69"/>
    </row>
    <row r="129" spans="1:21" ht="23.4" x14ac:dyDescent="0.45">
      <c r="A129" s="96"/>
      <c r="E129" s="102"/>
      <c r="F129" s="96"/>
      <c r="G129" s="96"/>
      <c r="H129" s="96"/>
      <c r="J129" s="69"/>
      <c r="K129" s="69"/>
      <c r="L129" s="69"/>
      <c r="M129" s="69"/>
      <c r="N129" s="69"/>
      <c r="O129" s="118"/>
      <c r="P129" s="118"/>
      <c r="Q129" s="69"/>
      <c r="R129" s="69"/>
      <c r="S129" s="69"/>
      <c r="T129" s="69"/>
      <c r="U129" s="69"/>
    </row>
    <row r="130" spans="1:21" ht="23.4" x14ac:dyDescent="0.45">
      <c r="A130" s="96"/>
      <c r="E130" s="102"/>
      <c r="F130" s="96"/>
      <c r="G130" s="96"/>
      <c r="H130" s="96"/>
      <c r="J130" s="69"/>
      <c r="K130" s="69"/>
      <c r="L130" s="69"/>
      <c r="M130" s="69"/>
      <c r="N130" s="69"/>
      <c r="O130" s="118"/>
      <c r="P130" s="118"/>
      <c r="Q130" s="69"/>
      <c r="R130" s="69"/>
      <c r="S130" s="69"/>
      <c r="T130" s="69"/>
      <c r="U130" s="69"/>
    </row>
    <row r="131" spans="1:21" ht="23.4" x14ac:dyDescent="0.45">
      <c r="A131" s="96"/>
      <c r="E131" s="102"/>
      <c r="F131" s="96"/>
      <c r="G131" s="96"/>
      <c r="H131" s="96"/>
      <c r="J131" s="69"/>
      <c r="K131" s="69"/>
      <c r="L131" s="69"/>
      <c r="M131" s="69"/>
      <c r="N131" s="69"/>
      <c r="O131" s="118"/>
      <c r="P131" s="118"/>
      <c r="Q131" s="69"/>
      <c r="R131" s="69"/>
      <c r="S131" s="69"/>
      <c r="T131" s="69"/>
      <c r="U131" s="69"/>
    </row>
    <row r="132" spans="1:21" ht="23.4" x14ac:dyDescent="0.45">
      <c r="A132" s="96"/>
      <c r="E132" s="102"/>
      <c r="F132" s="96"/>
      <c r="G132" s="96"/>
      <c r="H132" s="96"/>
      <c r="J132" s="69"/>
      <c r="K132" s="69"/>
      <c r="L132" s="69"/>
      <c r="M132" s="69"/>
      <c r="N132" s="69"/>
      <c r="O132" s="118"/>
      <c r="P132" s="118"/>
      <c r="Q132" s="69"/>
      <c r="R132" s="69"/>
      <c r="S132" s="69"/>
      <c r="T132" s="69"/>
      <c r="U132" s="69"/>
    </row>
    <row r="133" spans="1:21" ht="23.4" x14ac:dyDescent="0.45">
      <c r="A133" s="96"/>
      <c r="E133" s="102"/>
      <c r="F133" s="96"/>
      <c r="G133" s="96"/>
      <c r="H133" s="96"/>
      <c r="J133" s="69"/>
      <c r="K133" s="69"/>
      <c r="L133" s="69"/>
      <c r="M133" s="69"/>
      <c r="N133" s="69"/>
      <c r="O133" s="118"/>
      <c r="P133" s="118"/>
      <c r="Q133" s="69"/>
      <c r="R133" s="69"/>
      <c r="S133" s="69"/>
      <c r="T133" s="69"/>
      <c r="U133" s="69"/>
    </row>
    <row r="134" spans="1:21" ht="23.4" x14ac:dyDescent="0.45">
      <c r="A134" s="96"/>
      <c r="E134" s="102"/>
      <c r="F134" s="96"/>
      <c r="G134" s="96"/>
      <c r="H134" s="96"/>
      <c r="J134" s="69"/>
      <c r="K134" s="69"/>
      <c r="L134" s="69"/>
      <c r="M134" s="69"/>
      <c r="N134" s="69"/>
      <c r="O134" s="118"/>
      <c r="P134" s="118"/>
      <c r="Q134" s="69"/>
      <c r="R134" s="69"/>
      <c r="S134" s="69"/>
      <c r="T134" s="69"/>
      <c r="U134" s="69"/>
    </row>
    <row r="135" spans="1:21" ht="23.4" x14ac:dyDescent="0.45">
      <c r="A135" s="96"/>
      <c r="E135" s="102"/>
      <c r="F135" s="96"/>
      <c r="G135" s="96"/>
      <c r="H135" s="96"/>
      <c r="J135" s="69"/>
      <c r="K135" s="69"/>
      <c r="L135" s="69"/>
      <c r="M135" s="69"/>
      <c r="N135" s="69"/>
      <c r="O135" s="118"/>
      <c r="P135" s="118"/>
      <c r="Q135" s="69"/>
      <c r="R135" s="69"/>
      <c r="S135" s="69"/>
      <c r="T135" s="69"/>
      <c r="U135" s="69"/>
    </row>
    <row r="136" spans="1:21" ht="23.4" x14ac:dyDescent="0.45">
      <c r="A136" s="96"/>
      <c r="E136" s="102"/>
      <c r="F136" s="96"/>
      <c r="G136" s="96"/>
      <c r="H136" s="96"/>
      <c r="J136" s="69"/>
      <c r="K136" s="69"/>
      <c r="L136" s="69"/>
      <c r="M136" s="69"/>
      <c r="N136" s="69"/>
      <c r="O136" s="118"/>
      <c r="P136" s="118"/>
      <c r="Q136" s="69"/>
      <c r="R136" s="69"/>
      <c r="S136" s="69"/>
      <c r="T136" s="69"/>
      <c r="U136" s="69"/>
    </row>
    <row r="137" spans="1:21" ht="23.4" x14ac:dyDescent="0.45">
      <c r="A137" s="96"/>
      <c r="E137" s="102"/>
      <c r="F137" s="96"/>
      <c r="G137" s="96"/>
      <c r="H137" s="96"/>
      <c r="J137" s="69"/>
      <c r="K137" s="69"/>
      <c r="L137" s="69"/>
      <c r="M137" s="69"/>
      <c r="N137" s="69"/>
      <c r="O137" s="118"/>
      <c r="P137" s="118"/>
      <c r="Q137" s="69"/>
      <c r="R137" s="69"/>
      <c r="S137" s="69"/>
      <c r="T137" s="69"/>
      <c r="U137" s="69"/>
    </row>
    <row r="138" spans="1:21" ht="23.4" x14ac:dyDescent="0.45">
      <c r="A138" s="96"/>
      <c r="E138" s="102"/>
      <c r="F138" s="96"/>
      <c r="G138" s="96"/>
      <c r="H138" s="96"/>
      <c r="J138" s="69"/>
      <c r="K138" s="69"/>
      <c r="L138" s="69"/>
      <c r="M138" s="69"/>
      <c r="N138" s="69"/>
      <c r="O138" s="118"/>
      <c r="P138" s="118"/>
      <c r="Q138" s="69"/>
      <c r="R138" s="69"/>
      <c r="S138" s="69"/>
      <c r="T138" s="69"/>
      <c r="U138" s="69"/>
    </row>
    <row r="139" spans="1:21" ht="23.4" x14ac:dyDescent="0.45">
      <c r="A139" s="96"/>
      <c r="E139" s="102"/>
      <c r="F139" s="96"/>
      <c r="G139" s="96"/>
      <c r="H139" s="96"/>
      <c r="J139" s="69"/>
      <c r="K139" s="69"/>
      <c r="L139" s="69"/>
      <c r="M139" s="69"/>
      <c r="N139" s="69"/>
      <c r="O139" s="118"/>
      <c r="P139" s="118"/>
      <c r="Q139" s="69"/>
      <c r="R139" s="69"/>
      <c r="S139" s="69"/>
      <c r="T139" s="69"/>
      <c r="U139" s="69"/>
    </row>
    <row r="140" spans="1:21" ht="23.4" x14ac:dyDescent="0.45">
      <c r="A140" s="96"/>
      <c r="E140" s="102"/>
      <c r="F140" s="96"/>
      <c r="G140" s="96"/>
      <c r="H140" s="96"/>
      <c r="J140" s="69"/>
      <c r="K140" s="69"/>
      <c r="L140" s="69"/>
      <c r="M140" s="69"/>
      <c r="N140" s="69"/>
      <c r="O140" s="118"/>
      <c r="P140" s="118"/>
      <c r="Q140" s="69"/>
      <c r="R140" s="69"/>
      <c r="S140" s="69"/>
      <c r="T140" s="69"/>
      <c r="U140" s="69"/>
    </row>
    <row r="141" spans="1:21" ht="23.4" x14ac:dyDescent="0.45">
      <c r="A141" s="96"/>
      <c r="E141" s="102"/>
      <c r="F141" s="96"/>
      <c r="G141" s="96"/>
      <c r="H141" s="96"/>
      <c r="J141" s="69"/>
      <c r="K141" s="69"/>
      <c r="L141" s="69"/>
      <c r="M141" s="69"/>
      <c r="N141" s="69"/>
      <c r="O141" s="118"/>
      <c r="P141" s="118"/>
      <c r="Q141" s="69"/>
      <c r="R141" s="69"/>
      <c r="S141" s="69"/>
      <c r="T141" s="69"/>
      <c r="U141" s="69"/>
    </row>
    <row r="142" spans="1:21" ht="23.4" x14ac:dyDescent="0.45">
      <c r="A142" s="96"/>
      <c r="E142" s="102"/>
      <c r="F142" s="96"/>
      <c r="G142" s="96"/>
      <c r="H142" s="96"/>
      <c r="J142" s="69"/>
      <c r="K142" s="69"/>
      <c r="L142" s="69"/>
      <c r="M142" s="69"/>
      <c r="N142" s="69"/>
      <c r="O142" s="118"/>
      <c r="P142" s="118"/>
      <c r="Q142" s="69"/>
      <c r="R142" s="69"/>
      <c r="S142" s="69"/>
      <c r="T142" s="69"/>
      <c r="U142" s="69"/>
    </row>
    <row r="143" spans="1:21" ht="23.4" x14ac:dyDescent="0.45">
      <c r="A143" s="96"/>
      <c r="E143" s="102"/>
      <c r="F143" s="96"/>
      <c r="G143" s="96"/>
      <c r="H143" s="96"/>
      <c r="J143" s="69"/>
      <c r="K143" s="69"/>
      <c r="L143" s="69"/>
      <c r="M143" s="69"/>
      <c r="N143" s="69"/>
      <c r="O143" s="118"/>
      <c r="P143" s="118"/>
      <c r="Q143" s="69"/>
      <c r="R143" s="69"/>
      <c r="S143" s="69"/>
      <c r="T143" s="69"/>
      <c r="U143" s="69"/>
    </row>
    <row r="144" spans="1:21" ht="23.4" x14ac:dyDescent="0.45">
      <c r="A144" s="96"/>
      <c r="E144" s="102"/>
      <c r="F144" s="96"/>
      <c r="G144" s="96"/>
      <c r="H144" s="96"/>
      <c r="J144" s="69"/>
      <c r="K144" s="69"/>
      <c r="L144" s="69"/>
      <c r="M144" s="69"/>
      <c r="N144" s="69"/>
      <c r="O144" s="118"/>
      <c r="P144" s="118"/>
      <c r="Q144" s="69"/>
      <c r="R144" s="69"/>
      <c r="S144" s="69"/>
      <c r="T144" s="69"/>
      <c r="U144" s="69"/>
    </row>
    <row r="145" spans="1:21" ht="23.4" x14ac:dyDescent="0.45">
      <c r="A145" s="96"/>
      <c r="E145" s="102"/>
      <c r="F145" s="96"/>
      <c r="G145" s="96"/>
      <c r="H145" s="96"/>
      <c r="J145" s="69"/>
      <c r="K145" s="69"/>
      <c r="L145" s="69"/>
      <c r="M145" s="69"/>
      <c r="N145" s="69"/>
      <c r="O145" s="118"/>
      <c r="P145" s="118"/>
      <c r="Q145" s="69"/>
      <c r="R145" s="69"/>
      <c r="S145" s="69"/>
      <c r="T145" s="69"/>
      <c r="U145" s="69"/>
    </row>
    <row r="146" spans="1:21" ht="23.4" x14ac:dyDescent="0.45">
      <c r="A146" s="96"/>
      <c r="E146" s="102"/>
      <c r="F146" s="96"/>
      <c r="G146" s="96"/>
      <c r="H146" s="96"/>
      <c r="J146" s="69"/>
      <c r="K146" s="69"/>
      <c r="L146" s="69"/>
      <c r="M146" s="69"/>
      <c r="N146" s="69"/>
      <c r="O146" s="118"/>
      <c r="P146" s="118"/>
      <c r="Q146" s="69"/>
      <c r="R146" s="69"/>
      <c r="S146" s="69"/>
      <c r="T146" s="69"/>
      <c r="U146" s="69"/>
    </row>
    <row r="147" spans="1:21" ht="23.4" x14ac:dyDescent="0.45">
      <c r="A147" s="96"/>
      <c r="E147" s="102"/>
      <c r="F147" s="96"/>
      <c r="G147" s="96"/>
      <c r="H147" s="96"/>
      <c r="J147" s="69"/>
      <c r="K147" s="69"/>
      <c r="L147" s="69"/>
      <c r="M147" s="69"/>
      <c r="N147" s="69"/>
      <c r="O147" s="118"/>
      <c r="P147" s="118"/>
      <c r="Q147" s="69"/>
      <c r="R147" s="69"/>
      <c r="S147" s="69"/>
      <c r="T147" s="69"/>
      <c r="U147" s="69"/>
    </row>
    <row r="148" spans="1:21" ht="23.4" x14ac:dyDescent="0.45">
      <c r="A148" s="96"/>
      <c r="E148" s="102"/>
      <c r="F148" s="96"/>
      <c r="G148" s="96"/>
      <c r="H148" s="96"/>
      <c r="J148" s="69"/>
      <c r="K148" s="69"/>
      <c r="L148" s="69"/>
      <c r="M148" s="69"/>
      <c r="N148" s="69"/>
      <c r="O148" s="118"/>
      <c r="P148" s="118"/>
      <c r="Q148" s="69"/>
      <c r="R148" s="69"/>
      <c r="S148" s="69"/>
      <c r="T148" s="69"/>
      <c r="U148" s="69"/>
    </row>
    <row r="149" spans="1:21" ht="23.4" x14ac:dyDescent="0.45">
      <c r="A149" s="96"/>
      <c r="E149" s="102"/>
      <c r="F149" s="96"/>
      <c r="G149" s="96"/>
      <c r="H149" s="96"/>
      <c r="J149" s="69"/>
      <c r="K149" s="69"/>
      <c r="L149" s="69"/>
      <c r="M149" s="69"/>
      <c r="N149" s="69"/>
      <c r="O149" s="118"/>
      <c r="P149" s="118"/>
      <c r="Q149" s="69"/>
      <c r="R149" s="69"/>
      <c r="S149" s="69"/>
      <c r="T149" s="69"/>
      <c r="U149" s="69"/>
    </row>
    <row r="150" spans="1:21" ht="23.4" x14ac:dyDescent="0.45">
      <c r="A150" s="96"/>
      <c r="E150" s="102"/>
      <c r="F150" s="96"/>
      <c r="G150" s="96"/>
      <c r="H150" s="96"/>
      <c r="J150" s="69"/>
      <c r="K150" s="69"/>
      <c r="L150" s="69"/>
      <c r="M150" s="69"/>
      <c r="N150" s="69"/>
      <c r="O150" s="118"/>
      <c r="P150" s="118"/>
      <c r="Q150" s="69"/>
      <c r="R150" s="69"/>
      <c r="S150" s="69"/>
      <c r="T150" s="69"/>
      <c r="U150" s="69"/>
    </row>
    <row r="151" spans="1:21" ht="23.4" x14ac:dyDescent="0.45">
      <c r="A151" s="96"/>
      <c r="E151" s="102"/>
      <c r="F151" s="96"/>
      <c r="G151" s="96"/>
      <c r="H151" s="96"/>
      <c r="J151" s="69"/>
      <c r="K151" s="69"/>
      <c r="L151" s="69"/>
      <c r="M151" s="69"/>
      <c r="N151" s="69"/>
      <c r="O151" s="118"/>
      <c r="P151" s="118"/>
      <c r="Q151" s="69"/>
      <c r="R151" s="69"/>
      <c r="S151" s="69"/>
      <c r="T151" s="69"/>
      <c r="U151" s="69"/>
    </row>
    <row r="152" spans="1:21" ht="23.4" x14ac:dyDescent="0.45">
      <c r="A152" s="96"/>
      <c r="E152" s="102"/>
      <c r="F152" s="96"/>
      <c r="G152" s="96"/>
      <c r="H152" s="96"/>
      <c r="J152" s="69"/>
      <c r="K152" s="69"/>
      <c r="L152" s="69"/>
      <c r="M152" s="69"/>
      <c r="N152" s="69"/>
      <c r="O152" s="118"/>
      <c r="P152" s="118"/>
      <c r="Q152" s="69"/>
      <c r="R152" s="69"/>
      <c r="S152" s="69"/>
      <c r="T152" s="69"/>
      <c r="U152" s="69"/>
    </row>
    <row r="153" spans="1:21" ht="23.4" x14ac:dyDescent="0.45">
      <c r="A153" s="96"/>
      <c r="E153" s="102"/>
      <c r="F153" s="96"/>
      <c r="G153" s="96"/>
      <c r="H153" s="96"/>
      <c r="J153" s="69"/>
      <c r="K153" s="69"/>
      <c r="L153" s="69"/>
      <c r="M153" s="69"/>
      <c r="N153" s="69"/>
      <c r="O153" s="118"/>
      <c r="P153" s="118"/>
      <c r="Q153" s="69"/>
      <c r="R153" s="69"/>
      <c r="S153" s="69"/>
      <c r="T153" s="69"/>
      <c r="U153" s="69"/>
    </row>
    <row r="154" spans="1:21" ht="23.4" x14ac:dyDescent="0.45">
      <c r="A154" s="96"/>
      <c r="E154" s="102"/>
      <c r="F154" s="96"/>
      <c r="G154" s="96"/>
      <c r="H154" s="96"/>
      <c r="J154" s="69"/>
      <c r="K154" s="69"/>
      <c r="L154" s="69"/>
      <c r="M154" s="69"/>
      <c r="N154" s="69"/>
      <c r="O154" s="118"/>
      <c r="P154" s="118"/>
      <c r="Q154" s="69"/>
      <c r="R154" s="69"/>
      <c r="S154" s="69"/>
      <c r="T154" s="69"/>
      <c r="U154" s="69"/>
    </row>
    <row r="155" spans="1:21" ht="23.4" x14ac:dyDescent="0.45">
      <c r="A155" s="96"/>
      <c r="E155" s="102"/>
      <c r="F155" s="96"/>
      <c r="G155" s="96"/>
      <c r="H155" s="96"/>
      <c r="J155" s="69"/>
      <c r="K155" s="69"/>
      <c r="L155" s="69"/>
      <c r="M155" s="69"/>
      <c r="N155" s="69"/>
      <c r="O155" s="118"/>
      <c r="P155" s="118"/>
      <c r="Q155" s="69"/>
      <c r="R155" s="69"/>
      <c r="S155" s="69"/>
      <c r="T155" s="69"/>
      <c r="U155" s="69"/>
    </row>
    <row r="156" spans="1:21" ht="23.4" x14ac:dyDescent="0.45">
      <c r="A156" s="96"/>
      <c r="E156" s="102"/>
      <c r="F156" s="96"/>
      <c r="G156" s="96"/>
      <c r="H156" s="96"/>
      <c r="J156" s="69"/>
      <c r="K156" s="69"/>
      <c r="L156" s="69"/>
      <c r="M156" s="69"/>
      <c r="N156" s="69"/>
      <c r="O156" s="118"/>
      <c r="P156" s="118"/>
      <c r="Q156" s="69"/>
      <c r="R156" s="69"/>
      <c r="S156" s="69"/>
      <c r="T156" s="69"/>
      <c r="U156" s="69"/>
    </row>
    <row r="157" spans="1:21" ht="23.4" x14ac:dyDescent="0.45">
      <c r="A157" s="96"/>
      <c r="E157" s="102"/>
      <c r="F157" s="96"/>
      <c r="G157" s="96"/>
      <c r="H157" s="96"/>
      <c r="J157" s="69"/>
      <c r="K157" s="69"/>
      <c r="L157" s="69"/>
      <c r="M157" s="69"/>
      <c r="N157" s="69"/>
      <c r="O157" s="118"/>
      <c r="P157" s="118"/>
      <c r="Q157" s="69"/>
      <c r="R157" s="69"/>
      <c r="S157" s="69"/>
      <c r="T157" s="69"/>
      <c r="U157" s="69"/>
    </row>
    <row r="158" spans="1:21" ht="23.4" x14ac:dyDescent="0.45">
      <c r="A158" s="96"/>
      <c r="E158" s="102"/>
      <c r="F158" s="96"/>
      <c r="G158" s="96"/>
      <c r="H158" s="96"/>
      <c r="J158" s="69"/>
      <c r="K158" s="69"/>
      <c r="L158" s="69"/>
      <c r="M158" s="69"/>
      <c r="N158" s="69"/>
      <c r="O158" s="118"/>
      <c r="P158" s="118"/>
      <c r="Q158" s="69"/>
      <c r="R158" s="69"/>
      <c r="S158" s="69"/>
      <c r="T158" s="69"/>
      <c r="U158" s="69"/>
    </row>
    <row r="159" spans="1:21" ht="23.4" x14ac:dyDescent="0.45">
      <c r="A159" s="96"/>
      <c r="E159" s="102"/>
      <c r="F159" s="96"/>
      <c r="G159" s="96"/>
      <c r="H159" s="96"/>
      <c r="J159" s="69"/>
      <c r="K159" s="69"/>
      <c r="L159" s="69"/>
      <c r="M159" s="69"/>
      <c r="N159" s="69"/>
      <c r="O159" s="118"/>
      <c r="P159" s="118"/>
      <c r="Q159" s="69"/>
      <c r="R159" s="69"/>
      <c r="S159" s="69"/>
      <c r="T159" s="69"/>
      <c r="U159" s="69"/>
    </row>
    <row r="160" spans="1:21" ht="23.4" x14ac:dyDescent="0.45">
      <c r="A160" s="96"/>
      <c r="E160" s="102"/>
      <c r="F160" s="96"/>
      <c r="G160" s="96"/>
      <c r="H160" s="96"/>
      <c r="J160" s="69"/>
      <c r="K160" s="69"/>
      <c r="L160" s="69"/>
      <c r="M160" s="69"/>
      <c r="N160" s="69"/>
      <c r="O160" s="118"/>
      <c r="P160" s="118"/>
      <c r="Q160" s="69"/>
      <c r="R160" s="69"/>
      <c r="S160" s="69"/>
      <c r="T160" s="69"/>
      <c r="U160" s="69"/>
    </row>
    <row r="161" spans="1:21" ht="23.4" x14ac:dyDescent="0.45">
      <c r="A161" s="96"/>
      <c r="E161" s="102"/>
      <c r="F161" s="96"/>
      <c r="G161" s="96"/>
      <c r="H161" s="96"/>
      <c r="J161" s="69"/>
      <c r="K161" s="69"/>
      <c r="L161" s="69"/>
      <c r="M161" s="69"/>
      <c r="N161" s="69"/>
      <c r="O161" s="118"/>
      <c r="P161" s="118"/>
      <c r="Q161" s="69"/>
      <c r="R161" s="69"/>
      <c r="S161" s="69"/>
      <c r="T161" s="69"/>
      <c r="U161" s="69"/>
    </row>
    <row r="162" spans="1:21" ht="23.4" x14ac:dyDescent="0.45">
      <c r="A162" s="96"/>
      <c r="E162" s="102"/>
      <c r="F162" s="96"/>
      <c r="G162" s="96"/>
      <c r="H162" s="96"/>
      <c r="J162" s="69"/>
      <c r="K162" s="69"/>
      <c r="L162" s="69"/>
      <c r="M162" s="69"/>
      <c r="N162" s="69"/>
      <c r="O162" s="118"/>
      <c r="P162" s="118"/>
      <c r="Q162" s="69"/>
      <c r="R162" s="69"/>
      <c r="S162" s="69"/>
      <c r="T162" s="69"/>
      <c r="U162" s="69"/>
    </row>
    <row r="163" spans="1:21" ht="23.4" x14ac:dyDescent="0.45">
      <c r="A163" s="96"/>
      <c r="E163" s="102"/>
      <c r="F163" s="96"/>
      <c r="G163" s="96"/>
      <c r="H163" s="96"/>
      <c r="J163" s="69"/>
      <c r="K163" s="69"/>
      <c r="L163" s="69"/>
      <c r="M163" s="69"/>
      <c r="N163" s="69"/>
      <c r="O163" s="118"/>
      <c r="P163" s="118"/>
      <c r="Q163" s="69"/>
      <c r="R163" s="69"/>
      <c r="S163" s="69"/>
      <c r="T163" s="69"/>
      <c r="U163" s="69"/>
    </row>
    <row r="164" spans="1:21" ht="23.4" x14ac:dyDescent="0.45">
      <c r="A164" s="96"/>
      <c r="E164" s="102"/>
      <c r="F164" s="96"/>
      <c r="G164" s="96"/>
      <c r="H164" s="96"/>
      <c r="J164" s="69"/>
      <c r="K164" s="69"/>
      <c r="L164" s="69"/>
      <c r="M164" s="69"/>
      <c r="N164" s="69"/>
      <c r="O164" s="118"/>
      <c r="P164" s="118"/>
      <c r="Q164" s="69"/>
      <c r="R164" s="69"/>
      <c r="S164" s="69"/>
      <c r="T164" s="69"/>
      <c r="U164" s="69"/>
    </row>
    <row r="165" spans="1:21" ht="23.4" x14ac:dyDescent="0.45">
      <c r="A165" s="96"/>
      <c r="E165" s="102"/>
      <c r="F165" s="96"/>
      <c r="G165" s="96"/>
      <c r="H165" s="96"/>
      <c r="J165" s="69"/>
      <c r="K165" s="69"/>
      <c r="L165" s="69"/>
      <c r="M165" s="69"/>
      <c r="N165" s="69"/>
      <c r="O165" s="118"/>
      <c r="P165" s="118"/>
      <c r="Q165" s="69"/>
      <c r="R165" s="69"/>
      <c r="S165" s="69"/>
      <c r="T165" s="69"/>
      <c r="U165" s="69"/>
    </row>
    <row r="166" spans="1:21" ht="23.4" x14ac:dyDescent="0.45">
      <c r="A166" s="96"/>
      <c r="E166" s="102"/>
      <c r="F166" s="96"/>
      <c r="G166" s="96"/>
      <c r="H166" s="96"/>
      <c r="J166" s="69"/>
      <c r="K166" s="69"/>
      <c r="L166" s="69"/>
      <c r="M166" s="69"/>
      <c r="N166" s="69"/>
      <c r="O166" s="118"/>
      <c r="P166" s="118"/>
      <c r="Q166" s="69"/>
      <c r="R166" s="69"/>
      <c r="S166" s="69"/>
      <c r="T166" s="69"/>
      <c r="U166" s="69"/>
    </row>
    <row r="167" spans="1:21" ht="23.4" x14ac:dyDescent="0.45">
      <c r="A167" s="96"/>
      <c r="E167" s="102"/>
      <c r="F167" s="96"/>
      <c r="G167" s="96"/>
      <c r="H167" s="96"/>
      <c r="J167" s="69"/>
      <c r="K167" s="69"/>
      <c r="L167" s="69"/>
      <c r="M167" s="69"/>
      <c r="N167" s="69"/>
      <c r="O167" s="118"/>
      <c r="P167" s="118"/>
      <c r="Q167" s="69"/>
      <c r="R167" s="69"/>
      <c r="S167" s="69"/>
      <c r="T167" s="69"/>
      <c r="U167" s="69"/>
    </row>
    <row r="168" spans="1:21" ht="23.4" x14ac:dyDescent="0.45">
      <c r="A168" s="96"/>
      <c r="E168" s="102"/>
      <c r="F168" s="96"/>
      <c r="G168" s="96"/>
      <c r="H168" s="96"/>
      <c r="J168" s="69"/>
      <c r="K168" s="69"/>
      <c r="L168" s="69"/>
      <c r="M168" s="69"/>
      <c r="N168" s="69"/>
      <c r="O168" s="118"/>
      <c r="P168" s="118"/>
      <c r="Q168" s="69"/>
      <c r="R168" s="69"/>
      <c r="S168" s="69"/>
      <c r="T168" s="69"/>
      <c r="U168" s="69"/>
    </row>
    <row r="169" spans="1:21" ht="23.4" x14ac:dyDescent="0.45">
      <c r="A169" s="96"/>
      <c r="E169" s="102"/>
      <c r="F169" s="96"/>
      <c r="G169" s="96"/>
      <c r="H169" s="96"/>
      <c r="J169" s="69"/>
      <c r="K169" s="69"/>
      <c r="L169" s="69"/>
      <c r="M169" s="69"/>
      <c r="N169" s="69"/>
      <c r="O169" s="118"/>
      <c r="P169" s="118"/>
      <c r="Q169" s="69"/>
      <c r="R169" s="69"/>
      <c r="S169" s="69"/>
      <c r="T169" s="69"/>
      <c r="U169" s="69"/>
    </row>
    <row r="170" spans="1:21" ht="23.4" x14ac:dyDescent="0.45">
      <c r="A170" s="96"/>
      <c r="E170" s="102"/>
      <c r="F170" s="96"/>
      <c r="G170" s="96"/>
      <c r="H170" s="96"/>
      <c r="J170" s="69"/>
      <c r="K170" s="69"/>
      <c r="L170" s="69"/>
      <c r="M170" s="69"/>
      <c r="N170" s="69"/>
      <c r="O170" s="118"/>
      <c r="P170" s="118"/>
      <c r="Q170" s="69"/>
      <c r="R170" s="69"/>
      <c r="S170" s="69"/>
      <c r="T170" s="69"/>
      <c r="U170" s="69"/>
    </row>
    <row r="171" spans="1:21" ht="23.4" x14ac:dyDescent="0.45">
      <c r="A171" s="96"/>
      <c r="E171" s="102"/>
      <c r="F171" s="96"/>
      <c r="G171" s="96"/>
      <c r="H171" s="96"/>
      <c r="J171" s="69"/>
      <c r="K171" s="69"/>
      <c r="L171" s="69"/>
      <c r="M171" s="69"/>
      <c r="N171" s="69"/>
      <c r="O171" s="118"/>
      <c r="P171" s="118"/>
      <c r="Q171" s="69"/>
      <c r="R171" s="69"/>
      <c r="S171" s="69"/>
      <c r="T171" s="69"/>
      <c r="U171" s="69"/>
    </row>
  </sheetData>
  <mergeCells count="3">
    <mergeCell ref="A2:F2"/>
    <mergeCell ref="F4:H4"/>
    <mergeCell ref="H2:I2"/>
  </mergeCells>
  <conditionalFormatting sqref="B5">
    <cfRule type="expression" dxfId="1468" priority="1133">
      <formula>"$G$2=""See + Match"""</formula>
    </cfRule>
  </conditionalFormatting>
  <conditionalFormatting sqref="O5:P5">
    <cfRule type="expression" dxfId="1467" priority="1107">
      <formula>"$J$2&lt;&gt;1"</formula>
    </cfRule>
    <cfRule type="expression" dxfId="1466" priority="1108">
      <formula>"$J$2 = 1"</formula>
    </cfRule>
  </conditionalFormatting>
  <conditionalFormatting sqref="O5:P5">
    <cfRule type="expression" dxfId="1465" priority="1106">
      <formula>"N5=""hello"""</formula>
    </cfRule>
  </conditionalFormatting>
  <conditionalFormatting sqref="B6">
    <cfRule type="expression" dxfId="1464" priority="1048">
      <formula>"$G$2=""See + Match"""</formula>
    </cfRule>
  </conditionalFormatting>
  <conditionalFormatting sqref="O6:P32">
    <cfRule type="expression" dxfId="1463" priority="1046">
      <formula>"$J$2&lt;&gt;1"</formula>
    </cfRule>
    <cfRule type="expression" dxfId="1462" priority="1047">
      <formula>"$J$2 = 1"</formula>
    </cfRule>
  </conditionalFormatting>
  <conditionalFormatting sqref="O6:P32">
    <cfRule type="expression" dxfId="1461" priority="1045">
      <formula>"N5=""hello"""</formula>
    </cfRule>
  </conditionalFormatting>
  <conditionalFormatting sqref="Q32">
    <cfRule type="expression" dxfId="1460" priority="1044">
      <formula>"$J$2 = 1"</formula>
    </cfRule>
  </conditionalFormatting>
  <conditionalFormatting sqref="H32">
    <cfRule type="expression" dxfId="1459" priority="1036">
      <formula>$D32="wrong"</formula>
    </cfRule>
    <cfRule type="expression" dxfId="1458" priority="1037">
      <formula>$D32="right"</formula>
    </cfRule>
  </conditionalFormatting>
  <conditionalFormatting sqref="F32">
    <cfRule type="expression" dxfId="1457" priority="1040">
      <formula>$D32="wrong"</formula>
    </cfRule>
    <cfRule type="expression" dxfId="1456" priority="1041">
      <formula>$D32="right"</formula>
    </cfRule>
  </conditionalFormatting>
  <conditionalFormatting sqref="G32">
    <cfRule type="expression" dxfId="1455" priority="1038">
      <formula>$D32="wrong"</formula>
    </cfRule>
    <cfRule type="expression" dxfId="1454" priority="1039">
      <formula>$D32="right"</formula>
    </cfRule>
  </conditionalFormatting>
  <conditionalFormatting sqref="B7">
    <cfRule type="expression" dxfId="1453" priority="983">
      <formula>"$G$2=""See + Match"""</formula>
    </cfRule>
  </conditionalFormatting>
  <conditionalFormatting sqref="B8">
    <cfRule type="expression" dxfId="1452" priority="982">
      <formula>"$G$2=""See + Match"""</formula>
    </cfRule>
  </conditionalFormatting>
  <conditionalFormatting sqref="B9">
    <cfRule type="expression" dxfId="1451" priority="981">
      <formula>"$G$2=""See + Match"""</formula>
    </cfRule>
  </conditionalFormatting>
  <conditionalFormatting sqref="B10">
    <cfRule type="expression" dxfId="1450" priority="980">
      <formula>"$G$2=""See + Match"""</formula>
    </cfRule>
  </conditionalFormatting>
  <conditionalFormatting sqref="B11">
    <cfRule type="expression" dxfId="1449" priority="979">
      <formula>"$G$2=""See + Match"""</formula>
    </cfRule>
  </conditionalFormatting>
  <conditionalFormatting sqref="B12">
    <cfRule type="expression" dxfId="1448" priority="978">
      <formula>"$G$2=""See + Match"""</formula>
    </cfRule>
  </conditionalFormatting>
  <conditionalFormatting sqref="B13">
    <cfRule type="expression" dxfId="1447" priority="977">
      <formula>"$G$2=""See + Match"""</formula>
    </cfRule>
  </conditionalFormatting>
  <conditionalFormatting sqref="B14">
    <cfRule type="expression" dxfId="1446" priority="976">
      <formula>"$G$2=""See + Match"""</formula>
    </cfRule>
  </conditionalFormatting>
  <conditionalFormatting sqref="B15">
    <cfRule type="expression" dxfId="1445" priority="975">
      <formula>"$G$2=""See + Match"""</formula>
    </cfRule>
  </conditionalFormatting>
  <conditionalFormatting sqref="B16">
    <cfRule type="expression" dxfId="1444" priority="974">
      <formula>"$G$2=""See + Match"""</formula>
    </cfRule>
  </conditionalFormatting>
  <conditionalFormatting sqref="B17">
    <cfRule type="expression" dxfId="1443" priority="973">
      <formula>"$G$2=""See + Match"""</formula>
    </cfRule>
  </conditionalFormatting>
  <conditionalFormatting sqref="B18">
    <cfRule type="expression" dxfId="1442" priority="972">
      <formula>"$G$2=""See + Match"""</formula>
    </cfRule>
  </conditionalFormatting>
  <conditionalFormatting sqref="B19">
    <cfRule type="expression" dxfId="1441" priority="971">
      <formula>"$G$2=""See + Match"""</formula>
    </cfRule>
  </conditionalFormatting>
  <conditionalFormatting sqref="B20">
    <cfRule type="expression" dxfId="1440" priority="970">
      <formula>"$G$2=""See + Match"""</formula>
    </cfRule>
  </conditionalFormatting>
  <conditionalFormatting sqref="B21">
    <cfRule type="expression" dxfId="1439" priority="969">
      <formula>"$G$2=""See + Match"""</formula>
    </cfRule>
  </conditionalFormatting>
  <conditionalFormatting sqref="B22">
    <cfRule type="expression" dxfId="1438" priority="968">
      <formula>"$G$2=""See + Match"""</formula>
    </cfRule>
  </conditionalFormatting>
  <conditionalFormatting sqref="B23">
    <cfRule type="expression" dxfId="1437" priority="967">
      <formula>"$G$2=""See + Match"""</formula>
    </cfRule>
  </conditionalFormatting>
  <conditionalFormatting sqref="B24">
    <cfRule type="expression" dxfId="1436" priority="966">
      <formula>"$G$2=""See + Match"""</formula>
    </cfRule>
  </conditionalFormatting>
  <conditionalFormatting sqref="B25">
    <cfRule type="expression" dxfId="1435" priority="965">
      <formula>"$G$2=""See + Match"""</formula>
    </cfRule>
  </conditionalFormatting>
  <conditionalFormatting sqref="B26">
    <cfRule type="expression" dxfId="1434" priority="964">
      <formula>"$G$2=""See + Match"""</formula>
    </cfRule>
  </conditionalFormatting>
  <conditionalFormatting sqref="B27">
    <cfRule type="expression" dxfId="1433" priority="963">
      <formula>"$G$2=""See + Match"""</formula>
    </cfRule>
  </conditionalFormatting>
  <conditionalFormatting sqref="B28">
    <cfRule type="expression" dxfId="1432" priority="962">
      <formula>"$G$2=""See + Match"""</formula>
    </cfRule>
  </conditionalFormatting>
  <conditionalFormatting sqref="B29">
    <cfRule type="expression" dxfId="1431" priority="961">
      <formula>"$G$2=""See + Match"""</formula>
    </cfRule>
  </conditionalFormatting>
  <conditionalFormatting sqref="B30">
    <cfRule type="expression" dxfId="1430" priority="960">
      <formula>"$G$2=""See + Match"""</formula>
    </cfRule>
  </conditionalFormatting>
  <conditionalFormatting sqref="B31">
    <cfRule type="expression" dxfId="1429" priority="959">
      <formula>"$G$2=""See + Match"""</formula>
    </cfRule>
  </conditionalFormatting>
  <conditionalFormatting sqref="B32">
    <cfRule type="expression" dxfId="1428" priority="958">
      <formula>"$G$2=""See + Match"""</formula>
    </cfRule>
  </conditionalFormatting>
  <conditionalFormatting sqref="H5">
    <cfRule type="expression" dxfId="1427" priority="728">
      <formula>$D5="wrong"</formula>
    </cfRule>
    <cfRule type="expression" dxfId="1426" priority="729">
      <formula>$D5="right"</formula>
    </cfRule>
  </conditionalFormatting>
  <conditionalFormatting sqref="F5">
    <cfRule type="expression" dxfId="1425" priority="732">
      <formula>$D5="wrong"</formula>
    </cfRule>
    <cfRule type="expression" dxfId="1424" priority="733">
      <formula>$D5="right"</formula>
    </cfRule>
  </conditionalFormatting>
  <conditionalFormatting sqref="G5">
    <cfRule type="expression" dxfId="1423" priority="730">
      <formula>$D5="wrong"</formula>
    </cfRule>
    <cfRule type="expression" dxfId="1422" priority="731">
      <formula>$D5="right"</formula>
    </cfRule>
  </conditionalFormatting>
  <conditionalFormatting sqref="H6">
    <cfRule type="expression" dxfId="1421" priority="722">
      <formula>$D6="wrong"</formula>
    </cfRule>
    <cfRule type="expression" dxfId="1420" priority="723">
      <formula>$D6="right"</formula>
    </cfRule>
  </conditionalFormatting>
  <conditionalFormatting sqref="F6">
    <cfRule type="expression" dxfId="1419" priority="726">
      <formula>$D6="wrong"</formula>
    </cfRule>
    <cfRule type="expression" dxfId="1418" priority="727">
      <formula>$D6="right"</formula>
    </cfRule>
  </conditionalFormatting>
  <conditionalFormatting sqref="G6">
    <cfRule type="expression" dxfId="1417" priority="724">
      <formula>$D6="wrong"</formula>
    </cfRule>
    <cfRule type="expression" dxfId="1416" priority="725">
      <formula>$D6="right"</formula>
    </cfRule>
  </conditionalFormatting>
  <conditionalFormatting sqref="H7">
    <cfRule type="expression" dxfId="1415" priority="716">
      <formula>$D7="wrong"</formula>
    </cfRule>
    <cfRule type="expression" dxfId="1414" priority="717">
      <formula>$D7="right"</formula>
    </cfRule>
  </conditionalFormatting>
  <conditionalFormatting sqref="F7">
    <cfRule type="expression" dxfId="1413" priority="720">
      <formula>$D7="wrong"</formula>
    </cfRule>
    <cfRule type="expression" dxfId="1412" priority="721">
      <formula>$D7="right"</formula>
    </cfRule>
  </conditionalFormatting>
  <conditionalFormatting sqref="G7">
    <cfRule type="expression" dxfId="1411" priority="718">
      <formula>$D7="wrong"</formula>
    </cfRule>
    <cfRule type="expression" dxfId="1410" priority="719">
      <formula>$D7="right"</formula>
    </cfRule>
  </conditionalFormatting>
  <conditionalFormatting sqref="F8">
    <cfRule type="expression" dxfId="1409" priority="714">
      <formula>$D8="wrong"</formula>
    </cfRule>
    <cfRule type="expression" dxfId="1408" priority="715">
      <formula>$D8="right"</formula>
    </cfRule>
  </conditionalFormatting>
  <conditionalFormatting sqref="F9">
    <cfRule type="expression" dxfId="1407" priority="712">
      <formula>$D9="wrong"</formula>
    </cfRule>
    <cfRule type="expression" dxfId="1406" priority="713">
      <formula>$D9="right"</formula>
    </cfRule>
  </conditionalFormatting>
  <conditionalFormatting sqref="F10">
    <cfRule type="expression" dxfId="1405" priority="710">
      <formula>$D10="wrong"</formula>
    </cfRule>
    <cfRule type="expression" dxfId="1404" priority="711">
      <formula>$D10="right"</formula>
    </cfRule>
  </conditionalFormatting>
  <conditionalFormatting sqref="F11">
    <cfRule type="expression" dxfId="1403" priority="708">
      <formula>$D11="wrong"</formula>
    </cfRule>
    <cfRule type="expression" dxfId="1402" priority="709">
      <formula>$D11="right"</formula>
    </cfRule>
  </conditionalFormatting>
  <conditionalFormatting sqref="F12">
    <cfRule type="expression" dxfId="1401" priority="706">
      <formula>$D12="wrong"</formula>
    </cfRule>
    <cfRule type="expression" dxfId="1400" priority="707">
      <formula>$D12="right"</formula>
    </cfRule>
  </conditionalFormatting>
  <conditionalFormatting sqref="F13">
    <cfRule type="expression" dxfId="1399" priority="704">
      <formula>$D13="wrong"</formula>
    </cfRule>
    <cfRule type="expression" dxfId="1398" priority="705">
      <formula>$D13="right"</formula>
    </cfRule>
  </conditionalFormatting>
  <conditionalFormatting sqref="F14">
    <cfRule type="expression" dxfId="1397" priority="702">
      <formula>$D14="wrong"</formula>
    </cfRule>
    <cfRule type="expression" dxfId="1396" priority="703">
      <formula>$D14="right"</formula>
    </cfRule>
  </conditionalFormatting>
  <conditionalFormatting sqref="F15">
    <cfRule type="expression" dxfId="1395" priority="700">
      <formula>$D15="wrong"</formula>
    </cfRule>
    <cfRule type="expression" dxfId="1394" priority="701">
      <formula>$D15="right"</formula>
    </cfRule>
  </conditionalFormatting>
  <conditionalFormatting sqref="F16">
    <cfRule type="expression" dxfId="1393" priority="698">
      <formula>$D16="wrong"</formula>
    </cfRule>
    <cfRule type="expression" dxfId="1392" priority="699">
      <formula>$D16="right"</formula>
    </cfRule>
  </conditionalFormatting>
  <conditionalFormatting sqref="F17">
    <cfRule type="expression" dxfId="1391" priority="696">
      <formula>$D17="wrong"</formula>
    </cfRule>
    <cfRule type="expression" dxfId="1390" priority="697">
      <formula>$D17="right"</formula>
    </cfRule>
  </conditionalFormatting>
  <conditionalFormatting sqref="F19">
    <cfRule type="expression" dxfId="1389" priority="692">
      <formula>$D19="wrong"</formula>
    </cfRule>
    <cfRule type="expression" dxfId="1388" priority="693">
      <formula>$D19="right"</formula>
    </cfRule>
  </conditionalFormatting>
  <conditionalFormatting sqref="F20">
    <cfRule type="expression" dxfId="1387" priority="690">
      <formula>$D20="wrong"</formula>
    </cfRule>
    <cfRule type="expression" dxfId="1386" priority="691">
      <formula>$D20="right"</formula>
    </cfRule>
  </conditionalFormatting>
  <conditionalFormatting sqref="F21">
    <cfRule type="expression" dxfId="1385" priority="688">
      <formula>$D21="wrong"</formula>
    </cfRule>
    <cfRule type="expression" dxfId="1384" priority="689">
      <formula>$D21="right"</formula>
    </cfRule>
  </conditionalFormatting>
  <conditionalFormatting sqref="F22">
    <cfRule type="expression" dxfId="1383" priority="686">
      <formula>$D22="wrong"</formula>
    </cfRule>
    <cfRule type="expression" dxfId="1382" priority="687">
      <formula>$D22="right"</formula>
    </cfRule>
  </conditionalFormatting>
  <conditionalFormatting sqref="F23">
    <cfRule type="expression" dxfId="1381" priority="684">
      <formula>$D23="wrong"</formula>
    </cfRule>
    <cfRule type="expression" dxfId="1380" priority="685">
      <formula>$D23="right"</formula>
    </cfRule>
  </conditionalFormatting>
  <conditionalFormatting sqref="F24">
    <cfRule type="expression" dxfId="1379" priority="682">
      <formula>$D24="wrong"</formula>
    </cfRule>
    <cfRule type="expression" dxfId="1378" priority="683">
      <formula>$D24="right"</formula>
    </cfRule>
  </conditionalFormatting>
  <conditionalFormatting sqref="F25">
    <cfRule type="expression" dxfId="1377" priority="680">
      <formula>$D25="wrong"</formula>
    </cfRule>
    <cfRule type="expression" dxfId="1376" priority="681">
      <formula>$D25="right"</formula>
    </cfRule>
  </conditionalFormatting>
  <conditionalFormatting sqref="F26">
    <cfRule type="expression" dxfId="1375" priority="678">
      <formula>$D26="wrong"</formula>
    </cfRule>
    <cfRule type="expression" dxfId="1374" priority="679">
      <formula>$D26="right"</formula>
    </cfRule>
  </conditionalFormatting>
  <conditionalFormatting sqref="F27">
    <cfRule type="expression" dxfId="1373" priority="676">
      <formula>$D27="wrong"</formula>
    </cfRule>
    <cfRule type="expression" dxfId="1372" priority="677">
      <formula>$D27="right"</formula>
    </cfRule>
  </conditionalFormatting>
  <conditionalFormatting sqref="F28">
    <cfRule type="expression" dxfId="1371" priority="674">
      <formula>$D28="wrong"</formula>
    </cfRule>
    <cfRule type="expression" dxfId="1370" priority="675">
      <formula>$D28="right"</formula>
    </cfRule>
  </conditionalFormatting>
  <conditionalFormatting sqref="F29">
    <cfRule type="expression" dxfId="1369" priority="672">
      <formula>$D29="wrong"</formula>
    </cfRule>
    <cfRule type="expression" dxfId="1368" priority="673">
      <formula>$D29="right"</formula>
    </cfRule>
  </conditionalFormatting>
  <conditionalFormatting sqref="F30">
    <cfRule type="expression" dxfId="1367" priority="670">
      <formula>$D30="wrong"</formula>
    </cfRule>
    <cfRule type="expression" dxfId="1366" priority="671">
      <formula>$D30="right"</formula>
    </cfRule>
  </conditionalFormatting>
  <conditionalFormatting sqref="F31">
    <cfRule type="expression" dxfId="1365" priority="668">
      <formula>$D31="wrong"</formula>
    </cfRule>
    <cfRule type="expression" dxfId="1364" priority="669">
      <formula>$D31="right"</formula>
    </cfRule>
  </conditionalFormatting>
  <conditionalFormatting sqref="G8">
    <cfRule type="expression" dxfId="1363" priority="666">
      <formula>$D8="wrong"</formula>
    </cfRule>
    <cfRule type="expression" dxfId="1362" priority="667">
      <formula>$D8="right"</formula>
    </cfRule>
  </conditionalFormatting>
  <conditionalFormatting sqref="G9">
    <cfRule type="expression" dxfId="1361" priority="664">
      <formula>$D9="wrong"</formula>
    </cfRule>
    <cfRule type="expression" dxfId="1360" priority="665">
      <formula>$D9="right"</formula>
    </cfRule>
  </conditionalFormatting>
  <conditionalFormatting sqref="G10">
    <cfRule type="expression" dxfId="1359" priority="662">
      <formula>$D10="wrong"</formula>
    </cfRule>
    <cfRule type="expression" dxfId="1358" priority="663">
      <formula>$D10="right"</formula>
    </cfRule>
  </conditionalFormatting>
  <conditionalFormatting sqref="G11">
    <cfRule type="expression" dxfId="1357" priority="660">
      <formula>$D11="wrong"</formula>
    </cfRule>
    <cfRule type="expression" dxfId="1356" priority="661">
      <formula>$D11="right"</formula>
    </cfRule>
  </conditionalFormatting>
  <conditionalFormatting sqref="G12">
    <cfRule type="expression" dxfId="1355" priority="658">
      <formula>$D12="wrong"</formula>
    </cfRule>
    <cfRule type="expression" dxfId="1354" priority="659">
      <formula>$D12="right"</formula>
    </cfRule>
  </conditionalFormatting>
  <conditionalFormatting sqref="G13">
    <cfRule type="expression" dxfId="1353" priority="656">
      <formula>$D13="wrong"</formula>
    </cfRule>
    <cfRule type="expression" dxfId="1352" priority="657">
      <formula>$D13="right"</formula>
    </cfRule>
  </conditionalFormatting>
  <conditionalFormatting sqref="G14">
    <cfRule type="expression" dxfId="1351" priority="654">
      <formula>$D14="wrong"</formula>
    </cfRule>
    <cfRule type="expression" dxfId="1350" priority="655">
      <formula>$D14="right"</formula>
    </cfRule>
  </conditionalFormatting>
  <conditionalFormatting sqref="G15">
    <cfRule type="expression" dxfId="1349" priority="652">
      <formula>$D15="wrong"</formula>
    </cfRule>
    <cfRule type="expression" dxfId="1348" priority="653">
      <formula>$D15="right"</formula>
    </cfRule>
  </conditionalFormatting>
  <conditionalFormatting sqref="G16">
    <cfRule type="expression" dxfId="1347" priority="650">
      <formula>$D16="wrong"</formula>
    </cfRule>
    <cfRule type="expression" dxfId="1346" priority="651">
      <formula>$D16="right"</formula>
    </cfRule>
  </conditionalFormatting>
  <conditionalFormatting sqref="G17">
    <cfRule type="expression" dxfId="1345" priority="648">
      <formula>$D17="wrong"</formula>
    </cfRule>
    <cfRule type="expression" dxfId="1344" priority="649">
      <formula>$D17="right"</formula>
    </cfRule>
  </conditionalFormatting>
  <conditionalFormatting sqref="G18">
    <cfRule type="expression" dxfId="1343" priority="646">
      <formula>$D18="wrong"</formula>
    </cfRule>
    <cfRule type="expression" dxfId="1342" priority="647">
      <formula>$D18="right"</formula>
    </cfRule>
  </conditionalFormatting>
  <conditionalFormatting sqref="G19">
    <cfRule type="expression" dxfId="1341" priority="644">
      <formula>$D19="wrong"</formula>
    </cfRule>
    <cfRule type="expression" dxfId="1340" priority="645">
      <formula>$D19="right"</formula>
    </cfRule>
  </conditionalFormatting>
  <conditionalFormatting sqref="G20">
    <cfRule type="expression" dxfId="1339" priority="642">
      <formula>$D20="wrong"</formula>
    </cfRule>
    <cfRule type="expression" dxfId="1338" priority="643">
      <formula>$D20="right"</formula>
    </cfRule>
  </conditionalFormatting>
  <conditionalFormatting sqref="G21">
    <cfRule type="expression" dxfId="1337" priority="640">
      <formula>$D21="wrong"</formula>
    </cfRule>
    <cfRule type="expression" dxfId="1336" priority="641">
      <formula>$D21="right"</formula>
    </cfRule>
  </conditionalFormatting>
  <conditionalFormatting sqref="G22">
    <cfRule type="expression" dxfId="1335" priority="638">
      <formula>$D22="wrong"</formula>
    </cfRule>
    <cfRule type="expression" dxfId="1334" priority="639">
      <formula>$D22="right"</formula>
    </cfRule>
  </conditionalFormatting>
  <conditionalFormatting sqref="G23">
    <cfRule type="expression" dxfId="1333" priority="636">
      <formula>$D23="wrong"</formula>
    </cfRule>
    <cfRule type="expression" dxfId="1332" priority="637">
      <formula>$D23="right"</formula>
    </cfRule>
  </conditionalFormatting>
  <conditionalFormatting sqref="G24">
    <cfRule type="expression" dxfId="1331" priority="634">
      <formula>$D24="wrong"</formula>
    </cfRule>
    <cfRule type="expression" dxfId="1330" priority="635">
      <formula>$D24="right"</formula>
    </cfRule>
  </conditionalFormatting>
  <conditionalFormatting sqref="G25">
    <cfRule type="expression" dxfId="1329" priority="632">
      <formula>$D25="wrong"</formula>
    </cfRule>
    <cfRule type="expression" dxfId="1328" priority="633">
      <formula>$D25="right"</formula>
    </cfRule>
  </conditionalFormatting>
  <conditionalFormatting sqref="G26">
    <cfRule type="expression" dxfId="1327" priority="630">
      <formula>$D26="wrong"</formula>
    </cfRule>
    <cfRule type="expression" dxfId="1326" priority="631">
      <formula>$D26="right"</formula>
    </cfRule>
  </conditionalFormatting>
  <conditionalFormatting sqref="G27">
    <cfRule type="expression" dxfId="1325" priority="628">
      <formula>$D27="wrong"</formula>
    </cfRule>
    <cfRule type="expression" dxfId="1324" priority="629">
      <formula>$D27="right"</formula>
    </cfRule>
  </conditionalFormatting>
  <conditionalFormatting sqref="G28">
    <cfRule type="expression" dxfId="1323" priority="626">
      <formula>$D28="wrong"</formula>
    </cfRule>
    <cfRule type="expression" dxfId="1322" priority="627">
      <formula>$D28="right"</formula>
    </cfRule>
  </conditionalFormatting>
  <conditionalFormatting sqref="G29">
    <cfRule type="expression" dxfId="1321" priority="624">
      <formula>$D29="wrong"</formula>
    </cfRule>
    <cfRule type="expression" dxfId="1320" priority="625">
      <formula>$D29="right"</formula>
    </cfRule>
  </conditionalFormatting>
  <conditionalFormatting sqref="G30">
    <cfRule type="expression" dxfId="1319" priority="622">
      <formula>$D30="wrong"</formula>
    </cfRule>
    <cfRule type="expression" dxfId="1318" priority="623">
      <formula>$D30="right"</formula>
    </cfRule>
  </conditionalFormatting>
  <conditionalFormatting sqref="G31">
    <cfRule type="expression" dxfId="1317" priority="620">
      <formula>$D31="wrong"</formula>
    </cfRule>
    <cfRule type="expression" dxfId="1316" priority="621">
      <formula>$D31="right"</formula>
    </cfRule>
  </conditionalFormatting>
  <conditionalFormatting sqref="H8">
    <cfRule type="expression" dxfId="1315" priority="618">
      <formula>$D8="wrong"</formula>
    </cfRule>
    <cfRule type="expression" dxfId="1314" priority="619">
      <formula>$D8="right"</formula>
    </cfRule>
  </conditionalFormatting>
  <conditionalFormatting sqref="H9">
    <cfRule type="expression" dxfId="1313" priority="616">
      <formula>$D9="wrong"</formula>
    </cfRule>
    <cfRule type="expression" dxfId="1312" priority="617">
      <formula>$D9="right"</formula>
    </cfRule>
  </conditionalFormatting>
  <conditionalFormatting sqref="H10">
    <cfRule type="expression" dxfId="1311" priority="614">
      <formula>$D10="wrong"</formula>
    </cfRule>
    <cfRule type="expression" dxfId="1310" priority="615">
      <formula>$D10="right"</formula>
    </cfRule>
  </conditionalFormatting>
  <conditionalFormatting sqref="H11">
    <cfRule type="expression" dxfId="1309" priority="612">
      <formula>$D11="wrong"</formula>
    </cfRule>
    <cfRule type="expression" dxfId="1308" priority="613">
      <formula>$D11="right"</formula>
    </cfRule>
  </conditionalFormatting>
  <conditionalFormatting sqref="H12">
    <cfRule type="expression" dxfId="1307" priority="610">
      <formula>$D12="wrong"</formula>
    </cfRule>
    <cfRule type="expression" dxfId="1306" priority="611">
      <formula>$D12="right"</formula>
    </cfRule>
  </conditionalFormatting>
  <conditionalFormatting sqref="H13">
    <cfRule type="expression" dxfId="1305" priority="608">
      <formula>$D13="wrong"</formula>
    </cfRule>
    <cfRule type="expression" dxfId="1304" priority="609">
      <formula>$D13="right"</formula>
    </cfRule>
  </conditionalFormatting>
  <conditionalFormatting sqref="H14">
    <cfRule type="expression" dxfId="1303" priority="606">
      <formula>$D14="wrong"</formula>
    </cfRule>
    <cfRule type="expression" dxfId="1302" priority="607">
      <formula>$D14="right"</formula>
    </cfRule>
  </conditionalFormatting>
  <conditionalFormatting sqref="H15">
    <cfRule type="expression" dxfId="1301" priority="604">
      <formula>$D15="wrong"</formula>
    </cfRule>
    <cfRule type="expression" dxfId="1300" priority="605">
      <formula>$D15="right"</formula>
    </cfRule>
  </conditionalFormatting>
  <conditionalFormatting sqref="H16">
    <cfRule type="expression" dxfId="1299" priority="602">
      <formula>$D16="wrong"</formula>
    </cfRule>
    <cfRule type="expression" dxfId="1298" priority="603">
      <formula>$D16="right"</formula>
    </cfRule>
  </conditionalFormatting>
  <conditionalFormatting sqref="H17">
    <cfRule type="expression" dxfId="1297" priority="600">
      <formula>$D17="wrong"</formula>
    </cfRule>
    <cfRule type="expression" dxfId="1296" priority="601">
      <formula>$D17="right"</formula>
    </cfRule>
  </conditionalFormatting>
  <conditionalFormatting sqref="H18">
    <cfRule type="expression" dxfId="1295" priority="598">
      <formula>$D18="wrong"</formula>
    </cfRule>
    <cfRule type="expression" dxfId="1294" priority="599">
      <formula>$D18="right"</formula>
    </cfRule>
  </conditionalFormatting>
  <conditionalFormatting sqref="H19">
    <cfRule type="expression" dxfId="1293" priority="596">
      <formula>$D19="wrong"</formula>
    </cfRule>
    <cfRule type="expression" dxfId="1292" priority="597">
      <formula>$D19="right"</formula>
    </cfRule>
  </conditionalFormatting>
  <conditionalFormatting sqref="H20">
    <cfRule type="expression" dxfId="1291" priority="594">
      <formula>$D20="wrong"</formula>
    </cfRule>
    <cfRule type="expression" dxfId="1290" priority="595">
      <formula>$D20="right"</formula>
    </cfRule>
  </conditionalFormatting>
  <conditionalFormatting sqref="H21">
    <cfRule type="expression" dxfId="1289" priority="592">
      <formula>$D21="wrong"</formula>
    </cfRule>
    <cfRule type="expression" dxfId="1288" priority="593">
      <formula>$D21="right"</formula>
    </cfRule>
  </conditionalFormatting>
  <conditionalFormatting sqref="H22">
    <cfRule type="expression" dxfId="1287" priority="590">
      <formula>$D22="wrong"</formula>
    </cfRule>
    <cfRule type="expression" dxfId="1286" priority="591">
      <formula>$D22="right"</formula>
    </cfRule>
  </conditionalFormatting>
  <conditionalFormatting sqref="H23">
    <cfRule type="expression" dxfId="1285" priority="588">
      <formula>$D23="wrong"</formula>
    </cfRule>
    <cfRule type="expression" dxfId="1284" priority="589">
      <formula>$D23="right"</formula>
    </cfRule>
  </conditionalFormatting>
  <conditionalFormatting sqref="H24">
    <cfRule type="expression" dxfId="1283" priority="586">
      <formula>$D24="wrong"</formula>
    </cfRule>
    <cfRule type="expression" dxfId="1282" priority="587">
      <formula>$D24="right"</formula>
    </cfRule>
  </conditionalFormatting>
  <conditionalFormatting sqref="H25">
    <cfRule type="expression" dxfId="1281" priority="584">
      <formula>$D25="wrong"</formula>
    </cfRule>
    <cfRule type="expression" dxfId="1280" priority="585">
      <formula>$D25="right"</formula>
    </cfRule>
  </conditionalFormatting>
  <conditionalFormatting sqref="H26">
    <cfRule type="expression" dxfId="1279" priority="582">
      <formula>$D26="wrong"</formula>
    </cfRule>
    <cfRule type="expression" dxfId="1278" priority="583">
      <formula>$D26="right"</formula>
    </cfRule>
  </conditionalFormatting>
  <conditionalFormatting sqref="H27">
    <cfRule type="expression" dxfId="1277" priority="580">
      <formula>$D27="wrong"</formula>
    </cfRule>
    <cfRule type="expression" dxfId="1276" priority="581">
      <formula>$D27="right"</formula>
    </cfRule>
  </conditionalFormatting>
  <conditionalFormatting sqref="H28">
    <cfRule type="expression" dxfId="1275" priority="578">
      <formula>$D28="wrong"</formula>
    </cfRule>
    <cfRule type="expression" dxfId="1274" priority="579">
      <formula>$D28="right"</formula>
    </cfRule>
  </conditionalFormatting>
  <conditionalFormatting sqref="H29">
    <cfRule type="expression" dxfId="1273" priority="576">
      <formula>$D29="wrong"</formula>
    </cfRule>
    <cfRule type="expression" dxfId="1272" priority="577">
      <formula>$D29="right"</formula>
    </cfRule>
  </conditionalFormatting>
  <conditionalFormatting sqref="H30">
    <cfRule type="expression" dxfId="1271" priority="574">
      <formula>$D30="wrong"</formula>
    </cfRule>
    <cfRule type="expression" dxfId="1270" priority="575">
      <formula>$D30="right"</formula>
    </cfRule>
  </conditionalFormatting>
  <conditionalFormatting sqref="H31">
    <cfRule type="expression" dxfId="1269" priority="572">
      <formula>$D31="wrong"</formula>
    </cfRule>
    <cfRule type="expression" dxfId="1268" priority="573">
      <formula>$D31="right"</formula>
    </cfRule>
  </conditionalFormatting>
  <conditionalFormatting sqref="F18">
    <cfRule type="expression" dxfId="1267" priority="327">
      <formula>$D18="wrong"</formula>
    </cfRule>
    <cfRule type="expression" dxfId="1266" priority="328">
      <formula>$D18="right"</formula>
    </cfRule>
  </conditionalFormatting>
  <conditionalFormatting sqref="A5">
    <cfRule type="expression" dxfId="1265" priority="53">
      <formula>$G$2="See"</formula>
    </cfRule>
    <cfRule type="expression" dxfId="1264" priority="54">
      <formula>$G$2&lt;&gt;"See"</formula>
    </cfRule>
  </conditionalFormatting>
  <conditionalFormatting sqref="A6">
    <cfRule type="expression" dxfId="1263" priority="51">
      <formula>$G$2="See"</formula>
    </cfRule>
    <cfRule type="expression" dxfId="1262" priority="52">
      <formula>$G$2&lt;&gt;"See"</formula>
    </cfRule>
  </conditionalFormatting>
  <conditionalFormatting sqref="A7">
    <cfRule type="expression" dxfId="1261" priority="49">
      <formula>$G$2="See"</formula>
    </cfRule>
    <cfRule type="expression" dxfId="1260" priority="50">
      <formula>$G$2&lt;&gt;"See"</formula>
    </cfRule>
  </conditionalFormatting>
  <conditionalFormatting sqref="A8">
    <cfRule type="expression" dxfId="1259" priority="47">
      <formula>$G$2="See"</formula>
    </cfRule>
    <cfRule type="expression" dxfId="1258" priority="48">
      <formula>$G$2&lt;&gt;"See"</formula>
    </cfRule>
  </conditionalFormatting>
  <conditionalFormatting sqref="A9">
    <cfRule type="expression" dxfId="1257" priority="45">
      <formula>$G$2="See"</formula>
    </cfRule>
    <cfRule type="expression" dxfId="1256" priority="46">
      <formula>$G$2&lt;&gt;"See"</formula>
    </cfRule>
  </conditionalFormatting>
  <conditionalFormatting sqref="A10">
    <cfRule type="expression" dxfId="1255" priority="43">
      <formula>$G$2="See"</formula>
    </cfRule>
    <cfRule type="expression" dxfId="1254" priority="44">
      <formula>$G$2&lt;&gt;"See"</formula>
    </cfRule>
  </conditionalFormatting>
  <conditionalFormatting sqref="A11">
    <cfRule type="expression" dxfId="1253" priority="41">
      <formula>$G$2="See"</formula>
    </cfRule>
    <cfRule type="expression" dxfId="1252" priority="42">
      <formula>$G$2&lt;&gt;"See"</formula>
    </cfRule>
  </conditionalFormatting>
  <conditionalFormatting sqref="A12">
    <cfRule type="expression" dxfId="1251" priority="39">
      <formula>$G$2="See"</formula>
    </cfRule>
    <cfRule type="expression" dxfId="1250" priority="40">
      <formula>$G$2&lt;&gt;"See"</formula>
    </cfRule>
  </conditionalFormatting>
  <conditionalFormatting sqref="A13">
    <cfRule type="expression" dxfId="1249" priority="37">
      <formula>$G$2="See"</formula>
    </cfRule>
    <cfRule type="expression" dxfId="1248" priority="38">
      <formula>$G$2&lt;&gt;"See"</formula>
    </cfRule>
  </conditionalFormatting>
  <conditionalFormatting sqref="A14">
    <cfRule type="expression" dxfId="1247" priority="35">
      <formula>$G$2="See"</formula>
    </cfRule>
    <cfRule type="expression" dxfId="1246" priority="36">
      <formula>$G$2&lt;&gt;"See"</formula>
    </cfRule>
  </conditionalFormatting>
  <conditionalFormatting sqref="A15">
    <cfRule type="expression" dxfId="1245" priority="33">
      <formula>$G$2="See"</formula>
    </cfRule>
    <cfRule type="expression" dxfId="1244" priority="34">
      <formula>$G$2&lt;&gt;"See"</formula>
    </cfRule>
  </conditionalFormatting>
  <conditionalFormatting sqref="A16">
    <cfRule type="expression" dxfId="1243" priority="31">
      <formula>$G$2="See"</formula>
    </cfRule>
    <cfRule type="expression" dxfId="1242" priority="32">
      <formula>$G$2&lt;&gt;"See"</formula>
    </cfRule>
  </conditionalFormatting>
  <conditionalFormatting sqref="A17">
    <cfRule type="expression" dxfId="1241" priority="29">
      <formula>$G$2="See"</formula>
    </cfRule>
    <cfRule type="expression" dxfId="1240" priority="30">
      <formula>$G$2&lt;&gt;"See"</formula>
    </cfRule>
  </conditionalFormatting>
  <conditionalFormatting sqref="A18">
    <cfRule type="expression" dxfId="1239" priority="27">
      <formula>$G$2="See"</formula>
    </cfRule>
    <cfRule type="expression" dxfId="1238" priority="28">
      <formula>$G$2&lt;&gt;"See"</formula>
    </cfRule>
  </conditionalFormatting>
  <conditionalFormatting sqref="A19">
    <cfRule type="expression" dxfId="1237" priority="25">
      <formula>$G$2="See"</formula>
    </cfRule>
    <cfRule type="expression" dxfId="1236" priority="26">
      <formula>$G$2&lt;&gt;"See"</formula>
    </cfRule>
  </conditionalFormatting>
  <conditionalFormatting sqref="A20">
    <cfRule type="expression" dxfId="1235" priority="23">
      <formula>$G$2="See"</formula>
    </cfRule>
    <cfRule type="expression" dxfId="1234" priority="24">
      <formula>$G$2&lt;&gt;"See"</formula>
    </cfRule>
  </conditionalFormatting>
  <conditionalFormatting sqref="A21">
    <cfRule type="expression" dxfId="1233" priority="21">
      <formula>$G$2="See"</formula>
    </cfRule>
    <cfRule type="expression" dxfId="1232" priority="22">
      <formula>$G$2&lt;&gt;"See"</formula>
    </cfRule>
  </conditionalFormatting>
  <conditionalFormatting sqref="A22">
    <cfRule type="expression" dxfId="1231" priority="19">
      <formula>$G$2="See"</formula>
    </cfRule>
    <cfRule type="expression" dxfId="1230" priority="20">
      <formula>$G$2&lt;&gt;"See"</formula>
    </cfRule>
  </conditionalFormatting>
  <conditionalFormatting sqref="A23">
    <cfRule type="expression" dxfId="1229" priority="17">
      <formula>$G$2="See"</formula>
    </cfRule>
    <cfRule type="expression" dxfId="1228" priority="18">
      <formula>$G$2&lt;&gt;"See"</formula>
    </cfRule>
  </conditionalFormatting>
  <conditionalFormatting sqref="A24">
    <cfRule type="expression" dxfId="1227" priority="15">
      <formula>$G$2="See"</formula>
    </cfRule>
    <cfRule type="expression" dxfId="1226" priority="16">
      <formula>$G$2&lt;&gt;"See"</formula>
    </cfRule>
  </conditionalFormatting>
  <conditionalFormatting sqref="A25">
    <cfRule type="expression" dxfId="1225" priority="13">
      <formula>$G$2="See"</formula>
    </cfRule>
    <cfRule type="expression" dxfId="1224" priority="14">
      <formula>$G$2&lt;&gt;"See"</formula>
    </cfRule>
  </conditionalFormatting>
  <conditionalFormatting sqref="A26">
    <cfRule type="expression" dxfId="1223" priority="11">
      <formula>$G$2="See"</formula>
    </cfRule>
    <cfRule type="expression" dxfId="1222" priority="12">
      <formula>$G$2&lt;&gt;"See"</formula>
    </cfRule>
  </conditionalFormatting>
  <conditionalFormatting sqref="A27">
    <cfRule type="expression" dxfId="1221" priority="9">
      <formula>$G$2="See"</formula>
    </cfRule>
    <cfRule type="expression" dxfId="1220" priority="10">
      <formula>$G$2&lt;&gt;"See"</formula>
    </cfRule>
  </conditionalFormatting>
  <conditionalFormatting sqref="A28">
    <cfRule type="expression" dxfId="1219" priority="7">
      <formula>$G$2="See"</formula>
    </cfRule>
    <cfRule type="expression" dxfId="1218" priority="8">
      <formula>$G$2&lt;&gt;"See"</formula>
    </cfRule>
  </conditionalFormatting>
  <conditionalFormatting sqref="A29">
    <cfRule type="expression" dxfId="1217" priority="5">
      <formula>$G$2="See"</formula>
    </cfRule>
    <cfRule type="expression" dxfId="1216" priority="6">
      <formula>$G$2&lt;&gt;"See"</formula>
    </cfRule>
  </conditionalFormatting>
  <conditionalFormatting sqref="A30">
    <cfRule type="expression" dxfId="1215" priority="3">
      <formula>$G$2="See"</formula>
    </cfRule>
    <cfRule type="expression" dxfId="1214" priority="4">
      <formula>$G$2&lt;&gt;"See"</formula>
    </cfRule>
  </conditionalFormatting>
  <conditionalFormatting sqref="A31">
    <cfRule type="expression" dxfId="1213" priority="1">
      <formula>$G$2="See"</formula>
    </cfRule>
    <cfRule type="expression" dxfId="1212" priority="2">
      <formula>$G$2&lt;&gt;"See"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08F1-2D1A-4668-9682-66767F328CF5}">
  <dimension ref="A1:S34"/>
  <sheetViews>
    <sheetView topLeftCell="A17" workbookViewId="0">
      <selection activeCell="A5" sqref="A5:A31"/>
    </sheetView>
  </sheetViews>
  <sheetFormatPr defaultRowHeight="18" x14ac:dyDescent="0.35"/>
  <cols>
    <col min="1" max="1" width="11.77734375" style="2" customWidth="1"/>
    <col min="2" max="2" width="2.77734375" style="1" customWidth="1"/>
    <col min="3" max="3" width="2.77734375" style="9" customWidth="1"/>
    <col min="4" max="4" width="2.77734375" style="1" customWidth="1"/>
    <col min="5" max="5" width="4.88671875" style="21" customWidth="1"/>
    <col min="6" max="8" width="12.77734375" style="2" customWidth="1"/>
    <col min="9" max="9" width="7.5546875" customWidth="1"/>
    <col min="10" max="10" width="3.88671875" customWidth="1"/>
    <col min="15" max="16" width="9.77734375" style="99" customWidth="1"/>
  </cols>
  <sheetData>
    <row r="1" spans="1:19" ht="23.4" x14ac:dyDescent="0.45">
      <c r="A1" s="96"/>
      <c r="B1" s="102"/>
      <c r="C1" s="103"/>
      <c r="D1" s="102"/>
      <c r="E1" s="102"/>
      <c r="F1" s="96"/>
      <c r="G1" s="96"/>
      <c r="H1" s="96"/>
      <c r="I1" s="96"/>
      <c r="J1" s="96"/>
      <c r="K1" s="69"/>
      <c r="L1" s="69"/>
      <c r="M1" s="69"/>
      <c r="N1" s="69"/>
      <c r="O1" s="118"/>
      <c r="P1" s="118"/>
      <c r="Q1" s="69"/>
      <c r="R1" s="69"/>
    </row>
    <row r="2" spans="1:19" ht="23.4" x14ac:dyDescent="0.45">
      <c r="A2" s="155" t="s">
        <v>129</v>
      </c>
      <c r="B2" s="155"/>
      <c r="C2" s="155"/>
      <c r="D2" s="155"/>
      <c r="E2" s="155"/>
      <c r="F2" s="155"/>
      <c r="G2" s="27" t="str">
        <f>[1]!wwsCheckbox("See",28,FALSE)</f>
        <v>See</v>
      </c>
      <c r="H2" s="158" t="str">
        <f>[1]!wwsCheckbox("Hear only",28,TRUE)</f>
        <v>Hear only</v>
      </c>
      <c r="I2" s="158"/>
      <c r="J2" s="127"/>
      <c r="K2" s="127"/>
      <c r="L2" s="69"/>
      <c r="M2" s="69"/>
      <c r="N2" s="69"/>
      <c r="O2" s="136" t="s">
        <v>154</v>
      </c>
      <c r="P2" s="136"/>
      <c r="Q2" s="69"/>
      <c r="R2" s="69"/>
    </row>
    <row r="3" spans="1:19" ht="51" customHeight="1" x14ac:dyDescent="0.45">
      <c r="A3" s="125"/>
      <c r="B3" s="128"/>
      <c r="C3" s="128"/>
      <c r="D3" s="128"/>
      <c r="E3" s="102"/>
      <c r="F3" s="96"/>
      <c r="G3" s="96"/>
      <c r="H3" s="96"/>
      <c r="I3" s="96"/>
      <c r="J3" s="96"/>
      <c r="K3" s="69"/>
      <c r="L3" s="69"/>
      <c r="M3" s="69"/>
      <c r="N3" s="69"/>
      <c r="O3" s="135" t="s">
        <v>153</v>
      </c>
      <c r="P3" s="135" t="s">
        <v>155</v>
      </c>
      <c r="Q3" s="69"/>
      <c r="R3" s="69"/>
    </row>
    <row r="4" spans="1:19" ht="27.6" customHeight="1" x14ac:dyDescent="0.45">
      <c r="A4" s="125"/>
      <c r="B4" s="128"/>
      <c r="C4" s="128"/>
      <c r="D4" s="128"/>
      <c r="E4" s="104"/>
      <c r="F4" s="161" t="s">
        <v>0</v>
      </c>
      <c r="G4" s="161"/>
      <c r="H4" s="161"/>
      <c r="I4" s="106"/>
      <c r="J4" s="105"/>
      <c r="K4" s="69"/>
      <c r="L4" s="69"/>
      <c r="M4" s="69"/>
      <c r="N4" s="69"/>
      <c r="O4" s="118"/>
      <c r="P4" s="118"/>
      <c r="Q4" s="69"/>
      <c r="R4" s="69"/>
    </row>
    <row r="5" spans="1:19" s="39" customFormat="1" ht="25.05" customHeight="1" x14ac:dyDescent="0.3">
      <c r="A5" s="7" t="s">
        <v>120</v>
      </c>
      <c r="B5" s="138">
        <f>IF(I5="GOOD",1,0)</f>
        <v>1</v>
      </c>
      <c r="C5" s="139" t="str">
        <f>IF(OR(F5&gt;"",G5&gt;"",H5&gt;""),"click",0)</f>
        <v>click</v>
      </c>
      <c r="D5" s="140" t="str">
        <f t="shared" ref="D5:D31" si="0">IF(C5="click",IF(I5="GOOD","right","wrong"))</f>
        <v>right</v>
      </c>
      <c r="E5" s="141">
        <v>1</v>
      </c>
      <c r="F5" s="7" t="str">
        <f>[1]!wwsCheckbox("us",1,FALSE)</f>
        <v>us</v>
      </c>
      <c r="G5" s="7" t="str">
        <f>[1]!wwsCheckbox("as",1,FALSE)</f>
        <v>as</v>
      </c>
      <c r="H5" s="7" t="str">
        <f>[1]!wwsCheckbox("is",1,FALSE)</f>
        <v>is</v>
      </c>
      <c r="I5" s="104" t="str">
        <f t="shared" ref="I5:I31" si="1">IF(OR(F5=A5,G5=A5,H5=A5),"GOOD","")</f>
        <v>GOOD</v>
      </c>
      <c r="J5" s="95"/>
      <c r="L5" s="106"/>
      <c r="M5" s="122"/>
      <c r="N5" s="106"/>
      <c r="O5" s="119" t="s">
        <v>120</v>
      </c>
      <c r="P5" s="119" t="s">
        <v>16</v>
      </c>
      <c r="Q5" s="7"/>
      <c r="R5" s="7"/>
      <c r="S5" s="24"/>
    </row>
    <row r="6" spans="1:19" s="39" customFormat="1" ht="25.05" customHeight="1" x14ac:dyDescent="0.3">
      <c r="A6" s="7" t="s">
        <v>3</v>
      </c>
      <c r="B6" s="138">
        <f t="shared" ref="B6:B31" si="2">IF(I6="GOOD",1,0)</f>
        <v>1</v>
      </c>
      <c r="C6" s="139" t="str">
        <f t="shared" ref="C6:C31" si="3">IF(OR(F6&gt;"",G6&gt;"",H6&gt;""),"click",0)</f>
        <v>click</v>
      </c>
      <c r="D6" s="140" t="str">
        <f t="shared" si="0"/>
        <v>right</v>
      </c>
      <c r="E6" s="141">
        <v>2</v>
      </c>
      <c r="F6" s="7" t="str">
        <f>[1]!wwsCheckbox("an",2,FALSE)</f>
        <v>an</v>
      </c>
      <c r="G6" s="7" t="str">
        <f>[1]!wwsCheckbox("and",2,FALSE)</f>
        <v>and</v>
      </c>
      <c r="H6" s="7" t="str">
        <f>[1]!wwsCheckbox("end",2,FALSE)</f>
        <v>end</v>
      </c>
      <c r="I6" s="104" t="str">
        <f t="shared" si="1"/>
        <v>GOOD</v>
      </c>
      <c r="J6" s="95"/>
      <c r="K6" s="106"/>
      <c r="L6" s="106"/>
      <c r="M6" s="122"/>
      <c r="N6" s="106"/>
      <c r="O6" s="119" t="s">
        <v>3</v>
      </c>
      <c r="P6" s="119" t="s">
        <v>131</v>
      </c>
      <c r="Q6" s="7"/>
      <c r="R6" s="7"/>
      <c r="S6" s="24"/>
    </row>
    <row r="7" spans="1:19" s="39" customFormat="1" ht="25.05" customHeight="1" x14ac:dyDescent="0.3">
      <c r="A7" s="7" t="s">
        <v>130</v>
      </c>
      <c r="B7" s="138">
        <f t="shared" si="2"/>
        <v>1</v>
      </c>
      <c r="C7" s="139" t="str">
        <f t="shared" si="3"/>
        <v>click</v>
      </c>
      <c r="D7" s="140" t="str">
        <f t="shared" si="0"/>
        <v>right</v>
      </c>
      <c r="E7" s="141">
        <v>3</v>
      </c>
      <c r="F7" s="7" t="str">
        <f>[1]!wwsCheckbox("ate",3,FALSE)</f>
        <v>ate</v>
      </c>
      <c r="G7" s="7" t="str">
        <f>[1]!wwsCheckbox("eat",3,FALSE)</f>
        <v>eat</v>
      </c>
      <c r="H7" s="7" t="str">
        <f>[1]!wwsCheckbox("each",3,FALSE)</f>
        <v>each</v>
      </c>
      <c r="I7" s="104" t="str">
        <f t="shared" si="1"/>
        <v>GOOD</v>
      </c>
      <c r="J7" s="95"/>
      <c r="K7" s="106"/>
      <c r="L7" s="106"/>
      <c r="M7" s="122"/>
      <c r="N7" s="106"/>
      <c r="O7" s="119" t="s">
        <v>130</v>
      </c>
      <c r="P7" s="119" t="s">
        <v>145</v>
      </c>
      <c r="Q7" s="7"/>
      <c r="R7" s="7"/>
      <c r="S7" s="24"/>
    </row>
    <row r="8" spans="1:19" s="39" customFormat="1" ht="25.05" customHeight="1" x14ac:dyDescent="0.3">
      <c r="A8" s="7" t="s">
        <v>121</v>
      </c>
      <c r="B8" s="138">
        <f t="shared" si="2"/>
        <v>1</v>
      </c>
      <c r="C8" s="139" t="str">
        <f t="shared" si="3"/>
        <v>click</v>
      </c>
      <c r="D8" s="140" t="str">
        <f t="shared" si="0"/>
        <v>right</v>
      </c>
      <c r="E8" s="141">
        <v>4</v>
      </c>
      <c r="F8" s="7" t="str">
        <f>[1]!wwsCheckbox("he",4,FALSE)</f>
        <v>he</v>
      </c>
      <c r="G8" s="7" t="str">
        <f>[1]!wwsCheckbox("her",4,FALSE)</f>
        <v>her</v>
      </c>
      <c r="H8" s="7" t="str">
        <f>[1]!wwsCheckbox("here",4,FALSE)</f>
        <v>here</v>
      </c>
      <c r="I8" s="104" t="str">
        <f t="shared" si="1"/>
        <v>GOOD</v>
      </c>
      <c r="J8" s="95"/>
      <c r="K8" s="106"/>
      <c r="L8" s="106"/>
      <c r="M8" s="122"/>
      <c r="N8" s="106"/>
      <c r="O8" s="119" t="s">
        <v>121</v>
      </c>
      <c r="P8" s="119" t="s">
        <v>7</v>
      </c>
      <c r="Q8" s="7"/>
      <c r="R8" s="7"/>
      <c r="S8" s="24"/>
    </row>
    <row r="9" spans="1:19" s="39" customFormat="1" ht="25.05" customHeight="1" x14ac:dyDescent="0.3">
      <c r="A9" s="7" t="s">
        <v>131</v>
      </c>
      <c r="B9" s="138">
        <f t="shared" si="2"/>
        <v>1</v>
      </c>
      <c r="C9" s="139" t="str">
        <f t="shared" si="3"/>
        <v>click</v>
      </c>
      <c r="D9" s="140" t="str">
        <f t="shared" si="0"/>
        <v>right</v>
      </c>
      <c r="E9" s="141">
        <v>5</v>
      </c>
      <c r="F9" s="7" t="str">
        <f>[1]!wwsCheckbox("in",5,FALSE)</f>
        <v>in</v>
      </c>
      <c r="G9" s="7" t="str">
        <f>[1]!wwsCheckbox("end",5,FALSE)</f>
        <v>end</v>
      </c>
      <c r="H9" s="7" t="str">
        <f>[1]!wwsCheckbox("and",5,FALSE)</f>
        <v>and</v>
      </c>
      <c r="I9" s="104" t="str">
        <f t="shared" si="1"/>
        <v>GOOD</v>
      </c>
      <c r="J9" s="95"/>
      <c r="K9" s="106"/>
      <c r="L9" s="106"/>
      <c r="M9" s="122"/>
      <c r="N9" s="106"/>
      <c r="O9" s="119" t="s">
        <v>131</v>
      </c>
      <c r="P9" s="119" t="s">
        <v>3</v>
      </c>
      <c r="Q9" s="7"/>
      <c r="R9" s="7"/>
      <c r="S9" s="24"/>
    </row>
    <row r="10" spans="1:19" s="39" customFormat="1" ht="25.05" customHeight="1" x14ac:dyDescent="0.3">
      <c r="A10" s="7" t="s">
        <v>132</v>
      </c>
      <c r="B10" s="138">
        <f t="shared" si="2"/>
        <v>1</v>
      </c>
      <c r="C10" s="139" t="str">
        <f t="shared" si="3"/>
        <v>click</v>
      </c>
      <c r="D10" s="140" t="str">
        <f t="shared" si="0"/>
        <v>right</v>
      </c>
      <c r="E10" s="141">
        <v>6</v>
      </c>
      <c r="F10" s="7" t="str">
        <f>[1]!wwsCheckbox("the",6,FALSE)</f>
        <v>the</v>
      </c>
      <c r="G10" s="7" t="str">
        <f>[1]!wwsCheckbox("they",6,FALSE)</f>
        <v>they</v>
      </c>
      <c r="H10" s="7" t="str">
        <f>[1]!wwsCheckbox("there",6,FALSE)</f>
        <v>there</v>
      </c>
      <c r="I10" s="104" t="str">
        <f t="shared" si="1"/>
        <v>GOOD</v>
      </c>
      <c r="J10" s="95"/>
      <c r="K10" s="106"/>
      <c r="L10" s="106"/>
      <c r="M10" s="122"/>
      <c r="N10" s="106"/>
      <c r="O10" s="119" t="s">
        <v>132</v>
      </c>
      <c r="P10" s="119" t="s">
        <v>2</v>
      </c>
      <c r="Q10" s="7"/>
      <c r="R10" s="7"/>
      <c r="S10" s="24"/>
    </row>
    <row r="11" spans="1:19" s="39" customFormat="1" ht="25.05" customHeight="1" x14ac:dyDescent="0.3">
      <c r="A11" s="7" t="s">
        <v>122</v>
      </c>
      <c r="B11" s="138">
        <f t="shared" si="2"/>
        <v>1</v>
      </c>
      <c r="C11" s="139" t="str">
        <f t="shared" si="3"/>
        <v>click</v>
      </c>
      <c r="D11" s="140" t="str">
        <f t="shared" si="0"/>
        <v>right</v>
      </c>
      <c r="E11" s="141">
        <v>7</v>
      </c>
      <c r="F11" s="7" t="str">
        <f>[1]!wwsCheckbox("if",7,FALSE)</f>
        <v>if</v>
      </c>
      <c r="G11" s="7" t="str">
        <f>[1]!wwsCheckbox("it",7,FALSE)</f>
        <v>it</v>
      </c>
      <c r="H11" s="7" t="str">
        <f>[1]!wwsCheckbox("is",7,FALSE)</f>
        <v>is</v>
      </c>
      <c r="I11" s="104" t="str">
        <f t="shared" si="1"/>
        <v>GOOD</v>
      </c>
      <c r="J11" s="95"/>
      <c r="K11" s="106"/>
      <c r="L11" s="106"/>
      <c r="M11" s="122"/>
      <c r="N11" s="106"/>
      <c r="O11" s="119" t="s">
        <v>122</v>
      </c>
      <c r="P11" s="119" t="s">
        <v>10</v>
      </c>
      <c r="Q11" s="7"/>
      <c r="R11" s="7"/>
      <c r="S11" s="24"/>
    </row>
    <row r="12" spans="1:19" s="39" customFormat="1" ht="25.05" customHeight="1" x14ac:dyDescent="0.3">
      <c r="A12" s="7" t="s">
        <v>8</v>
      </c>
      <c r="B12" s="138">
        <f t="shared" si="2"/>
        <v>1</v>
      </c>
      <c r="C12" s="139" t="str">
        <f t="shared" si="3"/>
        <v>click</v>
      </c>
      <c r="D12" s="140" t="str">
        <f t="shared" si="0"/>
        <v>right</v>
      </c>
      <c r="E12" s="141">
        <v>8</v>
      </c>
      <c r="F12" s="7" t="str">
        <f>[1]!wwsCheckbox("is",8,FALSE)</f>
        <v>is</v>
      </c>
      <c r="G12" s="7" t="str">
        <f>[1]!wwsCheckbox("his",8,FALSE)</f>
        <v>his</v>
      </c>
      <c r="H12" s="7" t="str">
        <f>[1]!wwsCheckbox("as",8,FALSE)</f>
        <v>as</v>
      </c>
      <c r="I12" s="104" t="str">
        <f t="shared" si="1"/>
        <v>GOOD</v>
      </c>
      <c r="J12" s="95"/>
      <c r="K12" s="106"/>
      <c r="L12" s="106"/>
      <c r="M12" s="122"/>
      <c r="N12" s="106"/>
      <c r="O12" s="119" t="s">
        <v>8</v>
      </c>
      <c r="P12" s="119" t="s">
        <v>17</v>
      </c>
      <c r="Q12" s="7"/>
      <c r="R12" s="7"/>
      <c r="S12" s="24"/>
    </row>
    <row r="13" spans="1:19" s="39" customFormat="1" ht="25.05" customHeight="1" x14ac:dyDescent="0.3">
      <c r="A13" s="7" t="s">
        <v>133</v>
      </c>
      <c r="B13" s="138">
        <f t="shared" si="2"/>
        <v>1</v>
      </c>
      <c r="C13" s="139" t="str">
        <f t="shared" si="3"/>
        <v>click</v>
      </c>
      <c r="D13" s="140" t="str">
        <f t="shared" si="0"/>
        <v>right</v>
      </c>
      <c r="E13" s="141">
        <v>9</v>
      </c>
      <c r="F13" s="7" t="str">
        <f>[1]!wwsCheckbox("he",9,FALSE)</f>
        <v>he</v>
      </c>
      <c r="G13" s="7" t="str">
        <f>[1]!wwsCheckbox("she",9,FALSE)</f>
        <v>she</v>
      </c>
      <c r="H13" s="7" t="str">
        <f>[1]!wwsCheckbox("her",9,FALSE)</f>
        <v>her</v>
      </c>
      <c r="I13" s="104" t="str">
        <f t="shared" si="1"/>
        <v>GOOD</v>
      </c>
      <c r="J13" s="95"/>
      <c r="K13" s="106"/>
      <c r="L13" s="106"/>
      <c r="M13" s="122"/>
      <c r="N13" s="106"/>
      <c r="O13" s="119" t="s">
        <v>133</v>
      </c>
      <c r="P13" s="119" t="s">
        <v>146</v>
      </c>
      <c r="Q13" s="7"/>
      <c r="R13" s="7"/>
      <c r="S13" s="24"/>
    </row>
    <row r="14" spans="1:19" s="39" customFormat="1" ht="25.05" customHeight="1" x14ac:dyDescent="0.3">
      <c r="A14" s="7" t="s">
        <v>134</v>
      </c>
      <c r="B14" s="138">
        <f t="shared" si="2"/>
        <v>1</v>
      </c>
      <c r="C14" s="139" t="str">
        <f t="shared" si="3"/>
        <v>click</v>
      </c>
      <c r="D14" s="140" t="str">
        <f t="shared" si="0"/>
        <v>right</v>
      </c>
      <c r="E14" s="141">
        <v>10</v>
      </c>
      <c r="F14" s="7" t="str">
        <f>[1]!wwsCheckbox("you",10,FALSE)</f>
        <v>you</v>
      </c>
      <c r="G14" s="7" t="str">
        <f>[1]!wwsCheckbox("use",10,FALSE)</f>
        <v>use</v>
      </c>
      <c r="H14" s="7" t="str">
        <f>[1]!wwsCheckbox("your",10,FALSE)</f>
        <v>your</v>
      </c>
      <c r="I14" s="104" t="str">
        <f t="shared" si="1"/>
        <v>GOOD</v>
      </c>
      <c r="J14" s="95"/>
      <c r="K14" s="106"/>
      <c r="L14" s="106"/>
      <c r="M14" s="122"/>
      <c r="N14" s="106"/>
      <c r="O14" s="119" t="s">
        <v>134</v>
      </c>
      <c r="P14" s="119" t="s">
        <v>9</v>
      </c>
      <c r="Q14" s="7"/>
      <c r="R14" s="7"/>
      <c r="S14" s="24"/>
    </row>
    <row r="15" spans="1:19" s="39" customFormat="1" ht="25.05" customHeight="1" x14ac:dyDescent="0.3">
      <c r="A15" s="7" t="s">
        <v>135</v>
      </c>
      <c r="B15" s="138">
        <f t="shared" si="2"/>
        <v>1</v>
      </c>
      <c r="C15" s="139" t="str">
        <f t="shared" si="3"/>
        <v>click</v>
      </c>
      <c r="D15" s="140" t="str">
        <f t="shared" si="0"/>
        <v>right</v>
      </c>
      <c r="E15" s="141">
        <v>11</v>
      </c>
      <c r="F15" s="7" t="str">
        <f>[1]!wwsCheckbox("are",11,FALSE)</f>
        <v>are</v>
      </c>
      <c r="G15" s="7" t="str">
        <f>[1]!wwsCheckbox("or",11,FALSE)</f>
        <v>or</v>
      </c>
      <c r="H15" s="7" t="str">
        <f>[1]!wwsCheckbox("our",11,FALSE)</f>
        <v>our</v>
      </c>
      <c r="I15" s="104" t="str">
        <f t="shared" si="1"/>
        <v>GOOD</v>
      </c>
      <c r="J15" s="95"/>
      <c r="K15" s="106"/>
      <c r="L15" s="106"/>
      <c r="M15" s="122"/>
      <c r="N15" s="106"/>
      <c r="O15" s="119" t="s">
        <v>135</v>
      </c>
      <c r="P15" s="119" t="s">
        <v>12</v>
      </c>
      <c r="Q15" s="7"/>
      <c r="R15" s="7"/>
      <c r="S15" s="24"/>
    </row>
    <row r="16" spans="1:19" s="39" customFormat="1" ht="25.05" customHeight="1" x14ac:dyDescent="0.3">
      <c r="A16" s="7" t="s">
        <v>136</v>
      </c>
      <c r="B16" s="138">
        <f t="shared" si="2"/>
        <v>1</v>
      </c>
      <c r="C16" s="139" t="str">
        <f t="shared" si="3"/>
        <v>click</v>
      </c>
      <c r="D16" s="140" t="str">
        <f t="shared" si="0"/>
        <v>right</v>
      </c>
      <c r="E16" s="141">
        <v>12</v>
      </c>
      <c r="F16" s="7" t="str">
        <f>[1]!wwsCheckbox("sad",12,FALSE)</f>
        <v>sad</v>
      </c>
      <c r="G16" s="7" t="str">
        <f>[1]!wwsCheckbox("sat",12,FALSE)</f>
        <v>sat</v>
      </c>
      <c r="H16" s="7" t="str">
        <f>[1]!wwsCheckbox("said",12,FALSE)</f>
        <v>said</v>
      </c>
      <c r="I16" s="104" t="str">
        <f t="shared" si="1"/>
        <v>GOOD</v>
      </c>
      <c r="J16" s="95"/>
      <c r="K16" s="106"/>
      <c r="L16" s="106"/>
      <c r="M16" s="122"/>
      <c r="N16" s="106"/>
      <c r="O16" s="119" t="s">
        <v>136</v>
      </c>
      <c r="P16" s="119" t="s">
        <v>123</v>
      </c>
      <c r="Q16" s="7"/>
      <c r="R16" s="7"/>
      <c r="S16" s="24"/>
    </row>
    <row r="17" spans="1:19" s="39" customFormat="1" ht="25.05" customHeight="1" x14ac:dyDescent="0.3">
      <c r="A17" s="7" t="s">
        <v>137</v>
      </c>
      <c r="B17" s="138">
        <f t="shared" si="2"/>
        <v>1</v>
      </c>
      <c r="C17" s="139" t="str">
        <f t="shared" si="3"/>
        <v>click</v>
      </c>
      <c r="D17" s="140" t="str">
        <f t="shared" si="0"/>
        <v>right</v>
      </c>
      <c r="E17" s="141">
        <v>13</v>
      </c>
      <c r="F17" s="7" t="str">
        <f>[1]!wwsCheckbox("here",13,FALSE)</f>
        <v>here</v>
      </c>
      <c r="G17" s="7" t="str">
        <f>[1]!wwsCheckbox("where",13,FALSE)</f>
        <v>where</v>
      </c>
      <c r="H17" s="7" t="str">
        <f>[1]!wwsCheckbox("were",13,FALSE)</f>
        <v>were</v>
      </c>
      <c r="I17" s="104" t="str">
        <f t="shared" si="1"/>
        <v>GOOD</v>
      </c>
      <c r="J17" s="95"/>
      <c r="K17" s="106"/>
      <c r="L17" s="106"/>
      <c r="M17" s="122"/>
      <c r="N17" s="106"/>
      <c r="O17" s="119" t="s">
        <v>137</v>
      </c>
      <c r="P17" s="119" t="s">
        <v>147</v>
      </c>
      <c r="Q17" s="7"/>
      <c r="R17" s="7"/>
      <c r="S17" s="24"/>
    </row>
    <row r="18" spans="1:19" s="39" customFormat="1" ht="25.05" customHeight="1" x14ac:dyDescent="0.3">
      <c r="A18" s="7" t="s">
        <v>138</v>
      </c>
      <c r="B18" s="138">
        <f t="shared" si="2"/>
        <v>1</v>
      </c>
      <c r="C18" s="139" t="str">
        <f>IF(OR(L18&gt;"",G18&gt;"",H18&gt;""),"click",0)</f>
        <v>click</v>
      </c>
      <c r="D18" s="140" t="str">
        <f t="shared" si="0"/>
        <v>right</v>
      </c>
      <c r="E18" s="141">
        <v>14</v>
      </c>
      <c r="F18" s="7" t="str">
        <f>[1]!wwsCheckbox("thise",14,FALSE)</f>
        <v>thise</v>
      </c>
      <c r="G18" s="7" t="str">
        <f>[1]!wwsCheckbox("these",14,FALSE)</f>
        <v>these</v>
      </c>
      <c r="H18" s="7" t="str">
        <f>[1]!wwsCheckbox("those",14,FALSE)</f>
        <v>those</v>
      </c>
      <c r="I18" s="104" t="str">
        <f t="shared" si="1"/>
        <v>GOOD</v>
      </c>
      <c r="J18" s="95"/>
      <c r="K18" s="106"/>
      <c r="L18" s="95"/>
      <c r="M18" s="122"/>
      <c r="N18" s="106"/>
      <c r="O18" s="119" t="s">
        <v>138</v>
      </c>
      <c r="P18" s="119" t="s">
        <v>148</v>
      </c>
      <c r="Q18" s="7"/>
      <c r="R18" s="7"/>
      <c r="S18" s="24"/>
    </row>
    <row r="19" spans="1:19" s="39" customFormat="1" ht="25.05" customHeight="1" x14ac:dyDescent="0.3">
      <c r="A19" s="7" t="s">
        <v>139</v>
      </c>
      <c r="B19" s="138">
        <f t="shared" si="2"/>
        <v>1</v>
      </c>
      <c r="C19" s="139" t="str">
        <f t="shared" si="3"/>
        <v>click</v>
      </c>
      <c r="D19" s="140" t="str">
        <f t="shared" si="0"/>
        <v>right</v>
      </c>
      <c r="E19" s="141">
        <v>15</v>
      </c>
      <c r="F19" s="7" t="str">
        <f>[1]!wwsCheckbox("went",15,FALSE)</f>
        <v>went</v>
      </c>
      <c r="G19" s="7" t="str">
        <f>[1]!wwsCheckbox("what",15,FALSE)</f>
        <v>what</v>
      </c>
      <c r="H19" s="7" t="str">
        <f>[1]!wwsCheckbox("want",15,FALSE)</f>
        <v>want</v>
      </c>
      <c r="I19" s="104" t="str">
        <f t="shared" si="1"/>
        <v>GOOD</v>
      </c>
      <c r="J19" s="95"/>
      <c r="K19" s="106"/>
      <c r="L19" s="106"/>
      <c r="M19" s="122"/>
      <c r="N19" s="106"/>
      <c r="O19" s="119" t="s">
        <v>139</v>
      </c>
      <c r="P19" s="119" t="s">
        <v>124</v>
      </c>
      <c r="Q19" s="7"/>
      <c r="R19" s="7"/>
      <c r="S19" s="24"/>
    </row>
    <row r="20" spans="1:19" s="39" customFormat="1" ht="25.05" customHeight="1" x14ac:dyDescent="0.3">
      <c r="A20" s="7" t="s">
        <v>23</v>
      </c>
      <c r="B20" s="138">
        <f t="shared" si="2"/>
        <v>1</v>
      </c>
      <c r="C20" s="139" t="str">
        <f t="shared" si="3"/>
        <v>click</v>
      </c>
      <c r="D20" s="140" t="str">
        <f t="shared" si="0"/>
        <v>right</v>
      </c>
      <c r="E20" s="141">
        <v>16</v>
      </c>
      <c r="F20" s="7" t="str">
        <f>[1]!wwsCheckbox("for",16,FALSE)</f>
        <v>for</v>
      </c>
      <c r="G20" s="7" t="str">
        <f>[1]!wwsCheckbox("from",16,FALSE)</f>
        <v>from</v>
      </c>
      <c r="H20" s="7" t="str">
        <f>[1]!wwsCheckbox("front",16,FALSE)</f>
        <v>front</v>
      </c>
      <c r="I20" s="104" t="str">
        <f t="shared" si="1"/>
        <v>GOOD</v>
      </c>
      <c r="J20" s="95"/>
      <c r="K20" s="106"/>
      <c r="L20" s="106"/>
      <c r="M20" s="122"/>
      <c r="N20" s="106"/>
      <c r="O20" s="119" t="s">
        <v>23</v>
      </c>
      <c r="P20" s="119" t="s">
        <v>13</v>
      </c>
      <c r="Q20" s="7"/>
      <c r="R20" s="7"/>
      <c r="S20" s="24"/>
    </row>
    <row r="21" spans="1:19" s="39" customFormat="1" ht="25.05" customHeight="1" x14ac:dyDescent="0.3">
      <c r="A21" s="7" t="s">
        <v>18</v>
      </c>
      <c r="B21" s="138">
        <f t="shared" si="2"/>
        <v>1</v>
      </c>
      <c r="C21" s="139" t="str">
        <f t="shared" si="3"/>
        <v>click</v>
      </c>
      <c r="D21" s="140" t="str">
        <f t="shared" si="0"/>
        <v>right</v>
      </c>
      <c r="E21" s="141">
        <v>17</v>
      </c>
      <c r="F21" s="7" t="str">
        <f>[1]!wwsCheckbox("with",17,FALSE)</f>
        <v>with</v>
      </c>
      <c r="G21" s="7" t="str">
        <f>[1]!wwsCheckbox("which",17,FALSE)</f>
        <v>which</v>
      </c>
      <c r="H21" s="7" t="str">
        <f>[1]!wwsCheckbox("when",17,FALSE)</f>
        <v>when</v>
      </c>
      <c r="I21" s="104" t="str">
        <f t="shared" si="1"/>
        <v>GOOD</v>
      </c>
      <c r="J21" s="95"/>
      <c r="K21" s="106"/>
      <c r="L21" s="106"/>
      <c r="M21" s="122"/>
      <c r="N21" s="106"/>
      <c r="O21" s="119" t="s">
        <v>18</v>
      </c>
      <c r="P21" s="119" t="s">
        <v>125</v>
      </c>
      <c r="Q21" s="7"/>
      <c r="R21" s="7"/>
      <c r="S21" s="24"/>
    </row>
    <row r="22" spans="1:19" s="39" customFormat="1" ht="25.05" customHeight="1" x14ac:dyDescent="0.3">
      <c r="A22" s="7" t="s">
        <v>140</v>
      </c>
      <c r="B22" s="138">
        <f t="shared" si="2"/>
        <v>1</v>
      </c>
      <c r="C22" s="139" t="str">
        <f t="shared" si="3"/>
        <v>click</v>
      </c>
      <c r="D22" s="140" t="str">
        <f t="shared" si="0"/>
        <v>right</v>
      </c>
      <c r="E22" s="141">
        <v>18</v>
      </c>
      <c r="F22" s="7" t="str">
        <f>[1]!wwsCheckbox("now",18,FALSE)</f>
        <v>now</v>
      </c>
      <c r="G22" s="7" t="str">
        <f>[1]!wwsCheckbox("who",18,FALSE)</f>
        <v>who</v>
      </c>
      <c r="H22" s="7" t="str">
        <f>[1]!wwsCheckbox("how",18,FALSE)</f>
        <v>how</v>
      </c>
      <c r="I22" s="104" t="str">
        <f t="shared" si="1"/>
        <v>GOOD</v>
      </c>
      <c r="J22" s="95"/>
      <c r="K22" s="106"/>
      <c r="L22" s="106"/>
      <c r="M22" s="122"/>
      <c r="N22" s="106"/>
      <c r="O22" s="119" t="s">
        <v>140</v>
      </c>
      <c r="P22" s="119" t="s">
        <v>126</v>
      </c>
      <c r="Q22" s="7"/>
      <c r="R22" s="7"/>
      <c r="S22" s="24"/>
    </row>
    <row r="23" spans="1:19" s="39" customFormat="1" ht="25.05" customHeight="1" x14ac:dyDescent="0.3">
      <c r="A23" s="7" t="s">
        <v>141</v>
      </c>
      <c r="B23" s="138">
        <f t="shared" si="2"/>
        <v>1</v>
      </c>
      <c r="C23" s="139" t="str">
        <f t="shared" si="3"/>
        <v>click</v>
      </c>
      <c r="D23" s="140" t="str">
        <f t="shared" si="0"/>
        <v>right</v>
      </c>
      <c r="E23" s="141">
        <v>19</v>
      </c>
      <c r="F23" s="7" t="str">
        <f>[1]!wwsCheckbox("as",19,FALSE)</f>
        <v>as</v>
      </c>
      <c r="G23" s="7" t="str">
        <f>[1]!wwsCheckbox("is",19,FALSE)</f>
        <v>is</v>
      </c>
      <c r="H23" s="7" t="str">
        <f>[1]!wwsCheckbox("has",19,FALSE)</f>
        <v>has</v>
      </c>
      <c r="I23" s="104" t="str">
        <f t="shared" si="1"/>
        <v>GOOD</v>
      </c>
      <c r="J23" s="95"/>
      <c r="K23" s="106"/>
      <c r="L23" s="106"/>
      <c r="M23" s="122"/>
      <c r="N23" s="106"/>
      <c r="O23" s="119" t="s">
        <v>141</v>
      </c>
      <c r="P23" s="119" t="s">
        <v>16</v>
      </c>
      <c r="Q23" s="7"/>
      <c r="R23" s="7"/>
      <c r="S23" s="24"/>
    </row>
    <row r="24" spans="1:19" s="39" customFormat="1" ht="25.05" customHeight="1" x14ac:dyDescent="0.3">
      <c r="A24" s="7" t="s">
        <v>126</v>
      </c>
      <c r="B24" s="138">
        <f t="shared" si="2"/>
        <v>1</v>
      </c>
      <c r="C24" s="139" t="str">
        <f t="shared" si="3"/>
        <v>click</v>
      </c>
      <c r="D24" s="140" t="str">
        <f t="shared" si="0"/>
        <v>right</v>
      </c>
      <c r="E24" s="141">
        <v>20</v>
      </c>
      <c r="F24" s="7" t="str">
        <f>[1]!wwsCheckbox("now",20,FALSE)</f>
        <v>now</v>
      </c>
      <c r="G24" s="7" t="str">
        <f>[1]!wwsCheckbox("know",20,FALSE)</f>
        <v>know</v>
      </c>
      <c r="H24" s="7" t="str">
        <f>[1]!wwsCheckbox("how",20,FALSE)</f>
        <v>how</v>
      </c>
      <c r="I24" s="104" t="str">
        <f t="shared" si="1"/>
        <v>GOOD</v>
      </c>
      <c r="J24" s="95"/>
      <c r="K24" s="106"/>
      <c r="L24" s="106"/>
      <c r="M24" s="122"/>
      <c r="N24" s="106"/>
      <c r="O24" s="119" t="s">
        <v>126</v>
      </c>
      <c r="P24" s="119" t="s">
        <v>149</v>
      </c>
      <c r="Q24" s="7"/>
      <c r="R24" s="7"/>
      <c r="S24" s="24"/>
    </row>
    <row r="25" spans="1:19" s="39" customFormat="1" ht="25.05" customHeight="1" x14ac:dyDescent="0.3">
      <c r="A25" s="7" t="s">
        <v>142</v>
      </c>
      <c r="B25" s="138">
        <f t="shared" si="2"/>
        <v>1</v>
      </c>
      <c r="C25" s="139" t="str">
        <f t="shared" si="3"/>
        <v>click</v>
      </c>
      <c r="D25" s="140" t="str">
        <f t="shared" si="0"/>
        <v>right</v>
      </c>
      <c r="E25" s="141">
        <v>21</v>
      </c>
      <c r="F25" s="7" t="str">
        <f>[1]!wwsCheckbox("if",21,FALSE)</f>
        <v>if</v>
      </c>
      <c r="G25" s="7" t="str">
        <f>[1]!wwsCheckbox("of",21,FALSE)</f>
        <v>of</v>
      </c>
      <c r="H25" s="7" t="str">
        <f>[1]!wwsCheckbox("off",21,FALSE)</f>
        <v>off</v>
      </c>
      <c r="I25" s="104" t="str">
        <f t="shared" si="1"/>
        <v>GOOD</v>
      </c>
      <c r="J25" s="95"/>
      <c r="K25" s="106"/>
      <c r="L25" s="106"/>
      <c r="M25" s="122"/>
      <c r="N25" s="106"/>
      <c r="O25" s="119" t="s">
        <v>142</v>
      </c>
      <c r="P25" s="119" t="s">
        <v>122</v>
      </c>
      <c r="Q25" s="7"/>
      <c r="R25" s="7"/>
      <c r="S25" s="24"/>
    </row>
    <row r="26" spans="1:19" s="39" customFormat="1" ht="25.05" customHeight="1" x14ac:dyDescent="0.3">
      <c r="A26" s="7" t="s">
        <v>143</v>
      </c>
      <c r="B26" s="138">
        <f t="shared" si="2"/>
        <v>1</v>
      </c>
      <c r="C26" s="139" t="str">
        <f t="shared" si="3"/>
        <v>click</v>
      </c>
      <c r="D26" s="140" t="str">
        <f t="shared" si="0"/>
        <v>right</v>
      </c>
      <c r="E26" s="141">
        <v>22</v>
      </c>
      <c r="F26" s="7" t="str">
        <f>[1]!wwsCheckbox("nut",22,FALSE)</f>
        <v>nut</v>
      </c>
      <c r="G26" s="7" t="str">
        <f>[1]!wwsCheckbox("not",22,FALSE)</f>
        <v>not</v>
      </c>
      <c r="H26" s="7" t="str">
        <f>[1]!wwsCheckbox("net",22,FALSE)</f>
        <v>net</v>
      </c>
      <c r="I26" s="104" t="str">
        <f t="shared" si="1"/>
        <v>GOOD</v>
      </c>
      <c r="J26" s="95"/>
      <c r="K26" s="106"/>
      <c r="L26" s="106"/>
      <c r="M26" s="122"/>
      <c r="N26" s="106"/>
      <c r="O26" s="119" t="s">
        <v>143</v>
      </c>
      <c r="P26" s="119" t="s">
        <v>150</v>
      </c>
      <c r="Q26" s="7"/>
      <c r="R26" s="7"/>
      <c r="S26" s="24"/>
    </row>
    <row r="27" spans="1:19" s="39" customFormat="1" ht="25.05" customHeight="1" x14ac:dyDescent="0.3">
      <c r="A27" s="7" t="s">
        <v>127</v>
      </c>
      <c r="B27" s="138">
        <f t="shared" si="2"/>
        <v>1</v>
      </c>
      <c r="C27" s="139" t="str">
        <f t="shared" si="3"/>
        <v>click</v>
      </c>
      <c r="D27" s="140" t="str">
        <f t="shared" si="0"/>
        <v>right</v>
      </c>
      <c r="E27" s="141">
        <v>23</v>
      </c>
      <c r="F27" s="7" t="str">
        <f>[1]!wwsCheckbox("must",23,FALSE)</f>
        <v>must</v>
      </c>
      <c r="G27" s="7" t="str">
        <f>[1]!wwsCheckbox("most",23,FALSE)</f>
        <v>most</v>
      </c>
      <c r="H27" s="7" t="str">
        <f>[1]!wwsCheckbox("much",23,FALSE)</f>
        <v>much</v>
      </c>
      <c r="I27" s="104" t="str">
        <f t="shared" si="1"/>
        <v>GOOD</v>
      </c>
      <c r="J27" s="95"/>
      <c r="K27" s="106"/>
      <c r="L27" s="106"/>
      <c r="M27" s="122"/>
      <c r="N27" s="106"/>
      <c r="O27" s="119" t="s">
        <v>127</v>
      </c>
      <c r="P27" s="119" t="s">
        <v>151</v>
      </c>
      <c r="Q27" s="7"/>
      <c r="R27" s="7"/>
      <c r="S27" s="24"/>
    </row>
    <row r="28" spans="1:19" s="39" customFormat="1" ht="25.05" customHeight="1" x14ac:dyDescent="0.3">
      <c r="A28" s="7" t="s">
        <v>128</v>
      </c>
      <c r="B28" s="138">
        <f t="shared" si="2"/>
        <v>1</v>
      </c>
      <c r="C28" s="139" t="str">
        <f t="shared" si="3"/>
        <v>click</v>
      </c>
      <c r="D28" s="140" t="str">
        <f t="shared" si="0"/>
        <v>right</v>
      </c>
      <c r="E28" s="141">
        <v>24</v>
      </c>
      <c r="F28" s="7" t="str">
        <f>[1]!wwsCheckbox("ill",24,FALSE)</f>
        <v>ill</v>
      </c>
      <c r="G28" s="7" t="str">
        <f>[1]!wwsCheckbox("all",24,FALSE)</f>
        <v>all</v>
      </c>
      <c r="H28" s="7" t="str">
        <f>[1]!wwsCheckbox("I'll",24,FALSE)</f>
        <v>I'll</v>
      </c>
      <c r="I28" s="104" t="str">
        <f t="shared" si="1"/>
        <v>GOOD</v>
      </c>
      <c r="J28" s="95"/>
      <c r="K28" s="106"/>
      <c r="L28" s="106"/>
      <c r="M28" s="122"/>
      <c r="N28" s="106"/>
      <c r="O28" s="119" t="s">
        <v>128</v>
      </c>
      <c r="P28" s="119" t="s">
        <v>152</v>
      </c>
      <c r="Q28" s="7"/>
      <c r="R28" s="7"/>
      <c r="S28" s="24"/>
    </row>
    <row r="29" spans="1:19" s="39" customFormat="1" ht="25.05" customHeight="1" x14ac:dyDescent="0.3">
      <c r="A29" s="7" t="s">
        <v>124</v>
      </c>
      <c r="B29" s="138">
        <f t="shared" si="2"/>
        <v>1</v>
      </c>
      <c r="C29" s="139" t="str">
        <f t="shared" si="3"/>
        <v>click</v>
      </c>
      <c r="D29" s="140" t="str">
        <f t="shared" si="0"/>
        <v>right</v>
      </c>
      <c r="E29" s="141">
        <v>25</v>
      </c>
      <c r="F29" s="7" t="str">
        <f>[1]!wwsCheckbox("when",25,FALSE)</f>
        <v>when</v>
      </c>
      <c r="G29" s="7" t="str">
        <f>[1]!wwsCheckbox("where",25,FALSE)</f>
        <v>where</v>
      </c>
      <c r="H29" s="7" t="str">
        <f>[1]!wwsCheckbox("went",25,FALSE)</f>
        <v>went</v>
      </c>
      <c r="I29" s="104" t="str">
        <f t="shared" si="1"/>
        <v>GOOD</v>
      </c>
      <c r="J29" s="95"/>
      <c r="K29" s="106"/>
      <c r="L29" s="106"/>
      <c r="M29" s="122"/>
      <c r="N29" s="106"/>
      <c r="O29" s="119" t="s">
        <v>124</v>
      </c>
      <c r="P29" s="119" t="s">
        <v>125</v>
      </c>
      <c r="Q29" s="7"/>
      <c r="R29" s="7"/>
      <c r="S29" s="24"/>
    </row>
    <row r="30" spans="1:19" s="39" customFormat="1" ht="25.05" customHeight="1" x14ac:dyDescent="0.3">
      <c r="A30" s="7" t="s">
        <v>144</v>
      </c>
      <c r="B30" s="138">
        <f t="shared" si="2"/>
        <v>1</v>
      </c>
      <c r="C30" s="139" t="str">
        <f t="shared" si="3"/>
        <v>click</v>
      </c>
      <c r="D30" s="140" t="str">
        <f t="shared" si="0"/>
        <v>right</v>
      </c>
      <c r="E30" s="141">
        <v>26</v>
      </c>
      <c r="F30" s="7" t="str">
        <f>[1]!wwsCheckbox("had",26,FALSE)</f>
        <v>had</v>
      </c>
      <c r="G30" s="7" t="str">
        <f>[1]!wwsCheckbox("hand",26,FALSE)</f>
        <v>hand</v>
      </c>
      <c r="H30" s="7" t="str">
        <f>[1]!wwsCheckbox("have",26,FALSE)</f>
        <v>have</v>
      </c>
      <c r="I30" s="104" t="str">
        <f t="shared" si="1"/>
        <v>GOOD</v>
      </c>
      <c r="J30" s="95"/>
      <c r="K30" s="106"/>
      <c r="L30" s="106"/>
      <c r="M30" s="122"/>
      <c r="N30" s="106"/>
      <c r="O30" s="119" t="s">
        <v>144</v>
      </c>
      <c r="P30" s="119" t="s">
        <v>25</v>
      </c>
      <c r="Q30" s="7"/>
      <c r="R30" s="7"/>
      <c r="S30" s="24"/>
    </row>
    <row r="31" spans="1:19" s="39" customFormat="1" ht="25.05" customHeight="1" x14ac:dyDescent="0.3">
      <c r="A31" s="7" t="s">
        <v>4</v>
      </c>
      <c r="B31" s="138">
        <f t="shared" si="2"/>
        <v>1</v>
      </c>
      <c r="C31" s="139" t="str">
        <f t="shared" si="3"/>
        <v>click</v>
      </c>
      <c r="D31" s="140" t="str">
        <f t="shared" si="0"/>
        <v>right</v>
      </c>
      <c r="E31" s="114">
        <v>27</v>
      </c>
      <c r="F31" s="7" t="str">
        <f>[1]!wwsCheckbox("of",27,FALSE)</f>
        <v>of</v>
      </c>
      <c r="G31" s="7" t="str">
        <f>[1]!wwsCheckbox("off",27,FALSE)</f>
        <v>off</v>
      </c>
      <c r="H31" s="7" t="str">
        <f>[1]!wwsCheckbox("over",27,FALSE)</f>
        <v>over</v>
      </c>
      <c r="I31" s="104" t="str">
        <f t="shared" si="1"/>
        <v>GOOD</v>
      </c>
      <c r="J31" s="95"/>
      <c r="K31" s="106"/>
      <c r="L31" s="106"/>
      <c r="M31" s="122"/>
      <c r="N31" s="106"/>
      <c r="O31" s="119" t="s">
        <v>4</v>
      </c>
      <c r="P31" s="119" t="s">
        <v>142</v>
      </c>
      <c r="Q31" s="7"/>
      <c r="R31" s="7"/>
      <c r="S31" s="24"/>
    </row>
    <row r="32" spans="1:19" s="39" customFormat="1" ht="25.05" customHeight="1" x14ac:dyDescent="0.3">
      <c r="A32" s="100"/>
      <c r="B32" s="19"/>
      <c r="C32" s="121"/>
      <c r="D32" s="104"/>
      <c r="E32" s="114"/>
      <c r="F32" s="100"/>
      <c r="G32" s="100"/>
      <c r="H32" s="100"/>
      <c r="I32" s="123">
        <f>SUM(B5:B31)/27</f>
        <v>1</v>
      </c>
      <c r="J32" s="124"/>
      <c r="K32" s="106"/>
      <c r="L32" s="106"/>
      <c r="M32" s="122"/>
      <c r="N32" s="106"/>
      <c r="O32" s="119"/>
      <c r="P32" s="119"/>
      <c r="Q32" s="14"/>
      <c r="R32" s="106"/>
      <c r="S32" s="94"/>
    </row>
    <row r="33" spans="1:18" ht="23.4" x14ac:dyDescent="0.45">
      <c r="A33" s="112"/>
      <c r="B33" s="102"/>
      <c r="C33" s="103"/>
      <c r="D33" s="102"/>
      <c r="E33" s="111"/>
      <c r="F33" s="112"/>
      <c r="G33" s="112"/>
      <c r="H33" s="112"/>
      <c r="I33" s="68"/>
      <c r="J33" s="69"/>
      <c r="K33" s="69" t="s">
        <v>26</v>
      </c>
      <c r="L33" s="69"/>
      <c r="M33" s="69"/>
      <c r="N33" s="69"/>
      <c r="O33" s="118"/>
      <c r="P33" s="118"/>
      <c r="Q33" s="69"/>
      <c r="R33" s="69"/>
    </row>
    <row r="34" spans="1:18" x14ac:dyDescent="0.35">
      <c r="A34" s="101"/>
    </row>
  </sheetData>
  <mergeCells count="3">
    <mergeCell ref="A2:F2"/>
    <mergeCell ref="F4:H4"/>
    <mergeCell ref="H2:I2"/>
  </mergeCells>
  <conditionalFormatting sqref="B5">
    <cfRule type="expression" dxfId="1211" priority="498">
      <formula>"$G$2=""See + Match"""</formula>
    </cfRule>
  </conditionalFormatting>
  <conditionalFormatting sqref="O5:P5">
    <cfRule type="expression" dxfId="1210" priority="496">
      <formula>"$J$2&lt;&gt;1"</formula>
    </cfRule>
    <cfRule type="expression" dxfId="1209" priority="497">
      <formula>"$J$2 = 1"</formula>
    </cfRule>
  </conditionalFormatting>
  <conditionalFormatting sqref="O5:P5">
    <cfRule type="expression" dxfId="1208" priority="495">
      <formula>"N5=""hello"""</formula>
    </cfRule>
  </conditionalFormatting>
  <conditionalFormatting sqref="B6">
    <cfRule type="expression" dxfId="1207" priority="494">
      <formula>"$G$2=""See + Match"""</formula>
    </cfRule>
  </conditionalFormatting>
  <conditionalFormatting sqref="O6:P32">
    <cfRule type="expression" dxfId="1206" priority="492">
      <formula>"$J$2&lt;&gt;1"</formula>
    </cfRule>
    <cfRule type="expression" dxfId="1205" priority="493">
      <formula>"$J$2 = 1"</formula>
    </cfRule>
  </conditionalFormatting>
  <conditionalFormatting sqref="O6:P32">
    <cfRule type="expression" dxfId="1204" priority="491">
      <formula>"N5=""hello"""</formula>
    </cfRule>
  </conditionalFormatting>
  <conditionalFormatting sqref="Q32">
    <cfRule type="expression" dxfId="1203" priority="490">
      <formula>"$J$2 = 1"</formula>
    </cfRule>
  </conditionalFormatting>
  <conditionalFormatting sqref="H32">
    <cfRule type="expression" dxfId="1202" priority="484">
      <formula>$D32="wrong"</formula>
    </cfRule>
    <cfRule type="expression" dxfId="1201" priority="485">
      <formula>$D32="right"</formula>
    </cfRule>
  </conditionalFormatting>
  <conditionalFormatting sqref="F32">
    <cfRule type="expression" dxfId="1200" priority="488">
      <formula>$D32="wrong"</formula>
    </cfRule>
    <cfRule type="expression" dxfId="1199" priority="489">
      <formula>$D32="right"</formula>
    </cfRule>
  </conditionalFormatting>
  <conditionalFormatting sqref="G32">
    <cfRule type="expression" dxfId="1198" priority="486">
      <formula>$D32="wrong"</formula>
    </cfRule>
    <cfRule type="expression" dxfId="1197" priority="487">
      <formula>$D32="right"</formula>
    </cfRule>
  </conditionalFormatting>
  <conditionalFormatting sqref="B7">
    <cfRule type="expression" dxfId="1196" priority="483">
      <formula>"$G$2=""See + Match"""</formula>
    </cfRule>
  </conditionalFormatting>
  <conditionalFormatting sqref="B8">
    <cfRule type="expression" dxfId="1195" priority="482">
      <formula>"$G$2=""See + Match"""</formula>
    </cfRule>
  </conditionalFormatting>
  <conditionalFormatting sqref="B9">
    <cfRule type="expression" dxfId="1194" priority="481">
      <formula>"$G$2=""See + Match"""</formula>
    </cfRule>
  </conditionalFormatting>
  <conditionalFormatting sqref="B10">
    <cfRule type="expression" dxfId="1193" priority="480">
      <formula>"$G$2=""See + Match"""</formula>
    </cfRule>
  </conditionalFormatting>
  <conditionalFormatting sqref="B11">
    <cfRule type="expression" dxfId="1192" priority="479">
      <formula>"$G$2=""See + Match"""</formula>
    </cfRule>
  </conditionalFormatting>
  <conditionalFormatting sqref="B12">
    <cfRule type="expression" dxfId="1191" priority="478">
      <formula>"$G$2=""See + Match"""</formula>
    </cfRule>
  </conditionalFormatting>
  <conditionalFormatting sqref="B13">
    <cfRule type="expression" dxfId="1190" priority="477">
      <formula>"$G$2=""See + Match"""</formula>
    </cfRule>
  </conditionalFormatting>
  <conditionalFormatting sqref="B14">
    <cfRule type="expression" dxfId="1189" priority="476">
      <formula>"$G$2=""See + Match"""</formula>
    </cfRule>
  </conditionalFormatting>
  <conditionalFormatting sqref="B15">
    <cfRule type="expression" dxfId="1188" priority="475">
      <formula>"$G$2=""See + Match"""</formula>
    </cfRule>
  </conditionalFormatting>
  <conditionalFormatting sqref="B16">
    <cfRule type="expression" dxfId="1187" priority="474">
      <formula>"$G$2=""See + Match"""</formula>
    </cfRule>
  </conditionalFormatting>
  <conditionalFormatting sqref="B17">
    <cfRule type="expression" dxfId="1186" priority="473">
      <formula>"$G$2=""See + Match"""</formula>
    </cfRule>
  </conditionalFormatting>
  <conditionalFormatting sqref="B18">
    <cfRule type="expression" dxfId="1185" priority="472">
      <formula>"$G$2=""See + Match"""</formula>
    </cfRule>
  </conditionalFormatting>
  <conditionalFormatting sqref="B19">
    <cfRule type="expression" dxfId="1184" priority="471">
      <formula>"$G$2=""See + Match"""</formula>
    </cfRule>
  </conditionalFormatting>
  <conditionalFormatting sqref="B20">
    <cfRule type="expression" dxfId="1183" priority="470">
      <formula>"$G$2=""See + Match"""</formula>
    </cfRule>
  </conditionalFormatting>
  <conditionalFormatting sqref="B21">
    <cfRule type="expression" dxfId="1182" priority="469">
      <formula>"$G$2=""See + Match"""</formula>
    </cfRule>
  </conditionalFormatting>
  <conditionalFormatting sqref="B22">
    <cfRule type="expression" dxfId="1181" priority="468">
      <formula>"$G$2=""See + Match"""</formula>
    </cfRule>
  </conditionalFormatting>
  <conditionalFormatting sqref="B23">
    <cfRule type="expression" dxfId="1180" priority="467">
      <formula>"$G$2=""See + Match"""</formula>
    </cfRule>
  </conditionalFormatting>
  <conditionalFormatting sqref="B24">
    <cfRule type="expression" dxfId="1179" priority="466">
      <formula>"$G$2=""See + Match"""</formula>
    </cfRule>
  </conditionalFormatting>
  <conditionalFormatting sqref="B25">
    <cfRule type="expression" dxfId="1178" priority="465">
      <formula>"$G$2=""See + Match"""</formula>
    </cfRule>
  </conditionalFormatting>
  <conditionalFormatting sqref="B26">
    <cfRule type="expression" dxfId="1177" priority="464">
      <formula>"$G$2=""See + Match"""</formula>
    </cfRule>
  </conditionalFormatting>
  <conditionalFormatting sqref="B27">
    <cfRule type="expression" dxfId="1176" priority="463">
      <formula>"$G$2=""See + Match"""</formula>
    </cfRule>
  </conditionalFormatting>
  <conditionalFormatting sqref="B28">
    <cfRule type="expression" dxfId="1175" priority="462">
      <formula>"$G$2=""See + Match"""</formula>
    </cfRule>
  </conditionalFormatting>
  <conditionalFormatting sqref="B29">
    <cfRule type="expression" dxfId="1174" priority="461">
      <formula>"$G$2=""See + Match"""</formula>
    </cfRule>
  </conditionalFormatting>
  <conditionalFormatting sqref="B30">
    <cfRule type="expression" dxfId="1173" priority="460">
      <formula>"$G$2=""See + Match"""</formula>
    </cfRule>
  </conditionalFormatting>
  <conditionalFormatting sqref="B31">
    <cfRule type="expression" dxfId="1172" priority="459">
      <formula>"$G$2=""See + Match"""</formula>
    </cfRule>
  </conditionalFormatting>
  <conditionalFormatting sqref="B32">
    <cfRule type="expression" dxfId="1171" priority="458">
      <formula>"$G$2=""See + Match"""</formula>
    </cfRule>
  </conditionalFormatting>
  <conditionalFormatting sqref="A32">
    <cfRule type="expression" dxfId="1170" priority="499">
      <formula>$G$2="See"</formula>
    </cfRule>
    <cfRule type="expression" dxfId="1169" priority="500">
      <formula>$G$2&lt;&gt;"See"</formula>
    </cfRule>
  </conditionalFormatting>
  <conditionalFormatting sqref="A5">
    <cfRule type="expression" dxfId="1168" priority="294">
      <formula>$G$2="See"</formula>
    </cfRule>
    <cfRule type="expression" dxfId="1167" priority="295">
      <formula>$G$2&lt;&gt;"See"</formula>
    </cfRule>
  </conditionalFormatting>
  <conditionalFormatting sqref="A6">
    <cfRule type="expression" dxfId="1166" priority="292">
      <formula>$G$2="See"</formula>
    </cfRule>
    <cfRule type="expression" dxfId="1165" priority="293">
      <formula>$G$2&lt;&gt;"See"</formula>
    </cfRule>
  </conditionalFormatting>
  <conditionalFormatting sqref="A7">
    <cfRule type="expression" dxfId="1164" priority="290">
      <formula>$G$2="See"</formula>
    </cfRule>
    <cfRule type="expression" dxfId="1163" priority="291">
      <formula>$G$2&lt;&gt;"See"</formula>
    </cfRule>
  </conditionalFormatting>
  <conditionalFormatting sqref="A8">
    <cfRule type="expression" dxfId="1162" priority="288">
      <formula>$G$2="See"</formula>
    </cfRule>
    <cfRule type="expression" dxfId="1161" priority="289">
      <formula>$G$2&lt;&gt;"See"</formula>
    </cfRule>
  </conditionalFormatting>
  <conditionalFormatting sqref="A9">
    <cfRule type="expression" dxfId="1160" priority="286">
      <formula>$G$2="See"</formula>
    </cfRule>
    <cfRule type="expression" dxfId="1159" priority="287">
      <formula>$G$2&lt;&gt;"See"</formula>
    </cfRule>
  </conditionalFormatting>
  <conditionalFormatting sqref="A10">
    <cfRule type="expression" dxfId="1158" priority="284">
      <formula>$G$2="See"</formula>
    </cfRule>
    <cfRule type="expression" dxfId="1157" priority="285">
      <formula>$G$2&lt;&gt;"See"</formula>
    </cfRule>
  </conditionalFormatting>
  <conditionalFormatting sqref="A11">
    <cfRule type="expression" dxfId="1156" priority="282">
      <formula>$G$2="See"</formula>
    </cfRule>
    <cfRule type="expression" dxfId="1155" priority="283">
      <formula>$G$2&lt;&gt;"See"</formula>
    </cfRule>
  </conditionalFormatting>
  <conditionalFormatting sqref="A12">
    <cfRule type="expression" dxfId="1154" priority="280">
      <formula>$G$2="See"</formula>
    </cfRule>
    <cfRule type="expression" dxfId="1153" priority="281">
      <formula>$G$2&lt;&gt;"See"</formula>
    </cfRule>
  </conditionalFormatting>
  <conditionalFormatting sqref="A13">
    <cfRule type="expression" dxfId="1152" priority="278">
      <formula>$G$2="See"</formula>
    </cfRule>
    <cfRule type="expression" dxfId="1151" priority="279">
      <formula>$G$2&lt;&gt;"See"</formula>
    </cfRule>
  </conditionalFormatting>
  <conditionalFormatting sqref="A14">
    <cfRule type="expression" dxfId="1150" priority="276">
      <formula>$G$2="See"</formula>
    </cfRule>
    <cfRule type="expression" dxfId="1149" priority="277">
      <formula>$G$2&lt;&gt;"See"</formula>
    </cfRule>
  </conditionalFormatting>
  <conditionalFormatting sqref="A15">
    <cfRule type="expression" dxfId="1148" priority="274">
      <formula>$G$2="See"</formula>
    </cfRule>
    <cfRule type="expression" dxfId="1147" priority="275">
      <formula>$G$2&lt;&gt;"See"</formula>
    </cfRule>
  </conditionalFormatting>
  <conditionalFormatting sqref="A16">
    <cfRule type="expression" dxfId="1146" priority="272">
      <formula>$G$2="See"</formula>
    </cfRule>
    <cfRule type="expression" dxfId="1145" priority="273">
      <formula>$G$2&lt;&gt;"See"</formula>
    </cfRule>
  </conditionalFormatting>
  <conditionalFormatting sqref="A17">
    <cfRule type="expression" dxfId="1144" priority="270">
      <formula>$G$2="See"</formula>
    </cfRule>
    <cfRule type="expression" dxfId="1143" priority="271">
      <formula>$G$2&lt;&gt;"See"</formula>
    </cfRule>
  </conditionalFormatting>
  <conditionalFormatting sqref="A18">
    <cfRule type="expression" dxfId="1142" priority="268">
      <formula>$G$2="See"</formula>
    </cfRule>
    <cfRule type="expression" dxfId="1141" priority="269">
      <formula>$G$2&lt;&gt;"See"</formula>
    </cfRule>
  </conditionalFormatting>
  <conditionalFormatting sqref="A19">
    <cfRule type="expression" dxfId="1140" priority="266">
      <formula>$G$2="See"</formula>
    </cfRule>
    <cfRule type="expression" dxfId="1139" priority="267">
      <formula>$G$2&lt;&gt;"See"</formula>
    </cfRule>
  </conditionalFormatting>
  <conditionalFormatting sqref="A20">
    <cfRule type="expression" dxfId="1138" priority="264">
      <formula>$G$2="See"</formula>
    </cfRule>
    <cfRule type="expression" dxfId="1137" priority="265">
      <formula>$G$2&lt;&gt;"See"</formula>
    </cfRule>
  </conditionalFormatting>
  <conditionalFormatting sqref="A21">
    <cfRule type="expression" dxfId="1136" priority="262">
      <formula>$G$2="See"</formula>
    </cfRule>
    <cfRule type="expression" dxfId="1135" priority="263">
      <formula>$G$2&lt;&gt;"See"</formula>
    </cfRule>
  </conditionalFormatting>
  <conditionalFormatting sqref="A22">
    <cfRule type="expression" dxfId="1134" priority="260">
      <formula>$G$2="See"</formula>
    </cfRule>
    <cfRule type="expression" dxfId="1133" priority="261">
      <formula>$G$2&lt;&gt;"See"</formula>
    </cfRule>
  </conditionalFormatting>
  <conditionalFormatting sqref="A23">
    <cfRule type="expression" dxfId="1132" priority="258">
      <formula>$G$2="See"</formula>
    </cfRule>
    <cfRule type="expression" dxfId="1131" priority="259">
      <formula>$G$2&lt;&gt;"See"</formula>
    </cfRule>
  </conditionalFormatting>
  <conditionalFormatting sqref="A24">
    <cfRule type="expression" dxfId="1130" priority="256">
      <formula>$G$2="See"</formula>
    </cfRule>
    <cfRule type="expression" dxfId="1129" priority="257">
      <formula>$G$2&lt;&gt;"See"</formula>
    </cfRule>
  </conditionalFormatting>
  <conditionalFormatting sqref="A25">
    <cfRule type="expression" dxfId="1128" priority="254">
      <formula>$G$2="See"</formula>
    </cfRule>
    <cfRule type="expression" dxfId="1127" priority="255">
      <formula>$G$2&lt;&gt;"See"</formula>
    </cfRule>
  </conditionalFormatting>
  <conditionalFormatting sqref="A26">
    <cfRule type="expression" dxfId="1126" priority="252">
      <formula>$G$2="See"</formula>
    </cfRule>
    <cfRule type="expression" dxfId="1125" priority="253">
      <formula>$G$2&lt;&gt;"See"</formula>
    </cfRule>
  </conditionalFormatting>
  <conditionalFormatting sqref="A27">
    <cfRule type="expression" dxfId="1124" priority="250">
      <formula>$G$2="See"</formula>
    </cfRule>
    <cfRule type="expression" dxfId="1123" priority="251">
      <formula>$G$2&lt;&gt;"See"</formula>
    </cfRule>
  </conditionalFormatting>
  <conditionalFormatting sqref="A28">
    <cfRule type="expression" dxfId="1122" priority="248">
      <formula>$G$2="See"</formula>
    </cfRule>
    <cfRule type="expression" dxfId="1121" priority="249">
      <formula>$G$2&lt;&gt;"See"</formula>
    </cfRule>
  </conditionalFormatting>
  <conditionalFormatting sqref="A29">
    <cfRule type="expression" dxfId="1120" priority="246">
      <formula>$G$2="See"</formula>
    </cfRule>
    <cfRule type="expression" dxfId="1119" priority="247">
      <formula>$G$2&lt;&gt;"See"</formula>
    </cfRule>
  </conditionalFormatting>
  <conditionalFormatting sqref="A30">
    <cfRule type="expression" dxfId="1118" priority="244">
      <formula>$G$2="See"</formula>
    </cfRule>
    <cfRule type="expression" dxfId="1117" priority="245">
      <formula>$G$2&lt;&gt;"See"</formula>
    </cfRule>
  </conditionalFormatting>
  <conditionalFormatting sqref="A31">
    <cfRule type="expression" dxfId="1116" priority="242">
      <formula>$G$2="See"</formula>
    </cfRule>
    <cfRule type="expression" dxfId="1115" priority="243">
      <formula>$G$2&lt;&gt;"See"</formula>
    </cfRule>
  </conditionalFormatting>
  <conditionalFormatting sqref="F5">
    <cfRule type="expression" dxfId="1114" priority="241">
      <formula>OR($F5&lt;&gt;"",$G5&lt;&gt;"",$H5&lt;&gt;"")</formula>
    </cfRule>
  </conditionalFormatting>
  <conditionalFormatting sqref="F5">
    <cfRule type="expression" dxfId="1113" priority="239">
      <formula>OR($F5&lt;&gt;"",$G5&lt;&gt;"",$H5&lt;&gt;"")</formula>
    </cfRule>
  </conditionalFormatting>
  <conditionalFormatting sqref="G5">
    <cfRule type="expression" dxfId="1112" priority="160">
      <formula>OR($F5&lt;&gt;"",$G5&lt;&gt;"",$H5&lt;&gt;"")</formula>
    </cfRule>
  </conditionalFormatting>
  <conditionalFormatting sqref="G5">
    <cfRule type="expression" dxfId="1111" priority="159">
      <formula>OR($F5&lt;&gt;"",$G5&lt;&gt;"",$H5&lt;&gt;"")</formula>
    </cfRule>
  </conditionalFormatting>
  <conditionalFormatting sqref="H5">
    <cfRule type="expression" dxfId="1110" priority="158">
      <formula>OR($F5&lt;&gt;"",$G5&lt;&gt;"",$H5&lt;&gt;"")</formula>
    </cfRule>
  </conditionalFormatting>
  <conditionalFormatting sqref="H5">
    <cfRule type="expression" dxfId="1109" priority="157">
      <formula>OR($F5&lt;&gt;"",$G5&lt;&gt;"",$H5&lt;&gt;"")</formula>
    </cfRule>
  </conditionalFormatting>
  <conditionalFormatting sqref="F6">
    <cfRule type="expression" dxfId="1108" priority="156">
      <formula>OR($F6&lt;&gt;"",$G6&lt;&gt;"",$H6&lt;&gt;"")</formula>
    </cfRule>
  </conditionalFormatting>
  <conditionalFormatting sqref="F6">
    <cfRule type="expression" dxfId="1107" priority="155">
      <formula>OR($F6&lt;&gt;"",$G6&lt;&gt;"",$H6&lt;&gt;"")</formula>
    </cfRule>
  </conditionalFormatting>
  <conditionalFormatting sqref="G6">
    <cfRule type="expression" dxfId="1106" priority="154">
      <formula>OR($F6&lt;&gt;"",$G6&lt;&gt;"",$H6&lt;&gt;"")</formula>
    </cfRule>
  </conditionalFormatting>
  <conditionalFormatting sqref="G6">
    <cfRule type="expression" dxfId="1105" priority="153">
      <formula>OR($F6&lt;&gt;"",$G6&lt;&gt;"",$H6&lt;&gt;"")</formula>
    </cfRule>
  </conditionalFormatting>
  <conditionalFormatting sqref="H6">
    <cfRule type="expression" dxfId="1104" priority="152">
      <formula>OR($F6&lt;&gt;"",$G6&lt;&gt;"",$H6&lt;&gt;"")</formula>
    </cfRule>
  </conditionalFormatting>
  <conditionalFormatting sqref="H6">
    <cfRule type="expression" dxfId="1103" priority="151">
      <formula>OR($F6&lt;&gt;"",$G6&lt;&gt;"",$H6&lt;&gt;"")</formula>
    </cfRule>
  </conditionalFormatting>
  <conditionalFormatting sqref="F7">
    <cfRule type="expression" dxfId="1102" priority="150">
      <formula>OR($F7&lt;&gt;"",$G7&lt;&gt;"",$H7&lt;&gt;"")</formula>
    </cfRule>
  </conditionalFormatting>
  <conditionalFormatting sqref="F7">
    <cfRule type="expression" dxfId="1101" priority="149">
      <formula>OR($F7&lt;&gt;"",$G7&lt;&gt;"",$H7&lt;&gt;"")</formula>
    </cfRule>
  </conditionalFormatting>
  <conditionalFormatting sqref="G7">
    <cfRule type="expression" dxfId="1100" priority="148">
      <formula>OR($F7&lt;&gt;"",$G7&lt;&gt;"",$H7&lt;&gt;"")</formula>
    </cfRule>
  </conditionalFormatting>
  <conditionalFormatting sqref="G7">
    <cfRule type="expression" dxfId="1099" priority="147">
      <formula>OR($F7&lt;&gt;"",$G7&lt;&gt;"",$H7&lt;&gt;"")</formula>
    </cfRule>
  </conditionalFormatting>
  <conditionalFormatting sqref="H7">
    <cfRule type="expression" dxfId="1098" priority="146">
      <formula>OR($F7&lt;&gt;"",$G7&lt;&gt;"",$H7&lt;&gt;"")</formula>
    </cfRule>
  </conditionalFormatting>
  <conditionalFormatting sqref="H7">
    <cfRule type="expression" dxfId="1097" priority="145">
      <formula>OR($F7&lt;&gt;"",$G7&lt;&gt;"",$H7&lt;&gt;"")</formula>
    </cfRule>
  </conditionalFormatting>
  <conditionalFormatting sqref="F8">
    <cfRule type="expression" dxfId="1096" priority="144">
      <formula>OR($F8&lt;&gt;"",$G8&lt;&gt;"",$H8&lt;&gt;"")</formula>
    </cfRule>
  </conditionalFormatting>
  <conditionalFormatting sqref="F8">
    <cfRule type="expression" dxfId="1095" priority="143">
      <formula>OR($F8&lt;&gt;"",$G8&lt;&gt;"",$H8&lt;&gt;"")</formula>
    </cfRule>
  </conditionalFormatting>
  <conditionalFormatting sqref="G8">
    <cfRule type="expression" dxfId="1094" priority="142">
      <formula>OR($F8&lt;&gt;"",$G8&lt;&gt;"",$H8&lt;&gt;"")</formula>
    </cfRule>
  </conditionalFormatting>
  <conditionalFormatting sqref="G8">
    <cfRule type="expression" dxfId="1093" priority="141">
      <formula>OR($F8&lt;&gt;"",$G8&lt;&gt;"",$H8&lt;&gt;"")</formula>
    </cfRule>
  </conditionalFormatting>
  <conditionalFormatting sqref="H8">
    <cfRule type="expression" dxfId="1092" priority="140">
      <formula>OR($F8&lt;&gt;"",$G8&lt;&gt;"",$H8&lt;&gt;"")</formula>
    </cfRule>
  </conditionalFormatting>
  <conditionalFormatting sqref="H8">
    <cfRule type="expression" dxfId="1091" priority="139">
      <formula>OR($F8&lt;&gt;"",$G8&lt;&gt;"",$H8&lt;&gt;"")</formula>
    </cfRule>
  </conditionalFormatting>
  <conditionalFormatting sqref="F9">
    <cfRule type="expression" dxfId="1090" priority="138">
      <formula>OR($F9&lt;&gt;"",$G9&lt;&gt;"",$H9&lt;&gt;"")</formula>
    </cfRule>
  </conditionalFormatting>
  <conditionalFormatting sqref="F9">
    <cfRule type="expression" dxfId="1089" priority="137">
      <formula>OR($F9&lt;&gt;"",$G9&lt;&gt;"",$H9&lt;&gt;"")</formula>
    </cfRule>
  </conditionalFormatting>
  <conditionalFormatting sqref="G9">
    <cfRule type="expression" dxfId="1088" priority="136">
      <formula>OR($F9&lt;&gt;"",$G9&lt;&gt;"",$H9&lt;&gt;"")</formula>
    </cfRule>
  </conditionalFormatting>
  <conditionalFormatting sqref="G9">
    <cfRule type="expression" dxfId="1087" priority="135">
      <formula>OR($F9&lt;&gt;"",$G9&lt;&gt;"",$H9&lt;&gt;"")</formula>
    </cfRule>
  </conditionalFormatting>
  <conditionalFormatting sqref="H9">
    <cfRule type="expression" dxfId="1086" priority="134">
      <formula>OR($F9&lt;&gt;"",$G9&lt;&gt;"",$H9&lt;&gt;"")</formula>
    </cfRule>
  </conditionalFormatting>
  <conditionalFormatting sqref="H9">
    <cfRule type="expression" dxfId="1085" priority="133">
      <formula>OR($F9&lt;&gt;"",$G9&lt;&gt;"",$H9&lt;&gt;"")</formula>
    </cfRule>
  </conditionalFormatting>
  <conditionalFormatting sqref="F10">
    <cfRule type="expression" dxfId="1084" priority="132">
      <formula>OR($F10&lt;&gt;"",$G10&lt;&gt;"",$H10&lt;&gt;"")</formula>
    </cfRule>
  </conditionalFormatting>
  <conditionalFormatting sqref="F10">
    <cfRule type="expression" dxfId="1083" priority="131">
      <formula>OR($F10&lt;&gt;"",$G10&lt;&gt;"",$H10&lt;&gt;"")</formula>
    </cfRule>
  </conditionalFormatting>
  <conditionalFormatting sqref="G10">
    <cfRule type="expression" dxfId="1082" priority="130">
      <formula>OR($F10&lt;&gt;"",$G10&lt;&gt;"",$H10&lt;&gt;"")</formula>
    </cfRule>
  </conditionalFormatting>
  <conditionalFormatting sqref="G10">
    <cfRule type="expression" dxfId="1081" priority="129">
      <formula>OR($F10&lt;&gt;"",$G10&lt;&gt;"",$H10&lt;&gt;"")</formula>
    </cfRule>
  </conditionalFormatting>
  <conditionalFormatting sqref="H10">
    <cfRule type="expression" dxfId="1080" priority="128">
      <formula>OR($F10&lt;&gt;"",$G10&lt;&gt;"",$H10&lt;&gt;"")</formula>
    </cfRule>
  </conditionalFormatting>
  <conditionalFormatting sqref="H10">
    <cfRule type="expression" dxfId="1079" priority="127">
      <formula>OR($F10&lt;&gt;"",$G10&lt;&gt;"",$H10&lt;&gt;"")</formula>
    </cfRule>
  </conditionalFormatting>
  <conditionalFormatting sqref="F11">
    <cfRule type="expression" dxfId="1078" priority="126">
      <formula>OR($F11&lt;&gt;"",$G11&lt;&gt;"",$H11&lt;&gt;"")</formula>
    </cfRule>
  </conditionalFormatting>
  <conditionalFormatting sqref="F11">
    <cfRule type="expression" dxfId="1077" priority="125">
      <formula>OR($F11&lt;&gt;"",$G11&lt;&gt;"",$H11&lt;&gt;"")</formula>
    </cfRule>
  </conditionalFormatting>
  <conditionalFormatting sqref="G11">
    <cfRule type="expression" dxfId="1076" priority="124">
      <formula>OR($F11&lt;&gt;"",$G11&lt;&gt;"",$H11&lt;&gt;"")</formula>
    </cfRule>
  </conditionalFormatting>
  <conditionalFormatting sqref="G11">
    <cfRule type="expression" dxfId="1075" priority="123">
      <formula>OR($F11&lt;&gt;"",$G11&lt;&gt;"",$H11&lt;&gt;"")</formula>
    </cfRule>
  </conditionalFormatting>
  <conditionalFormatting sqref="H11">
    <cfRule type="expression" dxfId="1074" priority="122">
      <formula>OR($F11&lt;&gt;"",$G11&lt;&gt;"",$H11&lt;&gt;"")</formula>
    </cfRule>
  </conditionalFormatting>
  <conditionalFormatting sqref="H11">
    <cfRule type="expression" dxfId="1073" priority="121">
      <formula>OR($F11&lt;&gt;"",$G11&lt;&gt;"",$H11&lt;&gt;"")</formula>
    </cfRule>
  </conditionalFormatting>
  <conditionalFormatting sqref="F12">
    <cfRule type="expression" dxfId="1072" priority="120">
      <formula>OR($F12&lt;&gt;"",$G12&lt;&gt;"",$H12&lt;&gt;"")</formula>
    </cfRule>
  </conditionalFormatting>
  <conditionalFormatting sqref="F12">
    <cfRule type="expression" dxfId="1071" priority="119">
      <formula>OR($F12&lt;&gt;"",$G12&lt;&gt;"",$H12&lt;&gt;"")</formula>
    </cfRule>
  </conditionalFormatting>
  <conditionalFormatting sqref="G12">
    <cfRule type="expression" dxfId="1070" priority="118">
      <formula>OR($F12&lt;&gt;"",$G12&lt;&gt;"",$H12&lt;&gt;"")</formula>
    </cfRule>
  </conditionalFormatting>
  <conditionalFormatting sqref="G12">
    <cfRule type="expression" dxfId="1069" priority="117">
      <formula>OR($F12&lt;&gt;"",$G12&lt;&gt;"",$H12&lt;&gt;"")</formula>
    </cfRule>
  </conditionalFormatting>
  <conditionalFormatting sqref="H12">
    <cfRule type="expression" dxfId="1068" priority="116">
      <formula>OR($F12&lt;&gt;"",$G12&lt;&gt;"",$H12&lt;&gt;"")</formula>
    </cfRule>
  </conditionalFormatting>
  <conditionalFormatting sqref="H12">
    <cfRule type="expression" dxfId="1067" priority="115">
      <formula>OR($F12&lt;&gt;"",$G12&lt;&gt;"",$H12&lt;&gt;"")</formula>
    </cfRule>
  </conditionalFormatting>
  <conditionalFormatting sqref="F13">
    <cfRule type="expression" dxfId="1066" priority="114">
      <formula>OR($F13&lt;&gt;"",$G13&lt;&gt;"",$H13&lt;&gt;"")</formula>
    </cfRule>
  </conditionalFormatting>
  <conditionalFormatting sqref="F13">
    <cfRule type="expression" dxfId="1065" priority="113">
      <formula>OR($F13&lt;&gt;"",$G13&lt;&gt;"",$H13&lt;&gt;"")</formula>
    </cfRule>
  </conditionalFormatting>
  <conditionalFormatting sqref="G13">
    <cfRule type="expression" dxfId="1064" priority="112">
      <formula>OR($F13&lt;&gt;"",$G13&lt;&gt;"",$H13&lt;&gt;"")</formula>
    </cfRule>
  </conditionalFormatting>
  <conditionalFormatting sqref="G13">
    <cfRule type="expression" dxfId="1063" priority="111">
      <formula>OR($F13&lt;&gt;"",$G13&lt;&gt;"",$H13&lt;&gt;"")</formula>
    </cfRule>
  </conditionalFormatting>
  <conditionalFormatting sqref="H13">
    <cfRule type="expression" dxfId="1062" priority="110">
      <formula>OR($F13&lt;&gt;"",$G13&lt;&gt;"",$H13&lt;&gt;"")</formula>
    </cfRule>
  </conditionalFormatting>
  <conditionalFormatting sqref="H13">
    <cfRule type="expression" dxfId="1061" priority="109">
      <formula>OR($F13&lt;&gt;"",$G13&lt;&gt;"",$H13&lt;&gt;"")</formula>
    </cfRule>
  </conditionalFormatting>
  <conditionalFormatting sqref="F14">
    <cfRule type="expression" dxfId="1060" priority="108">
      <formula>OR($F14&lt;&gt;"",$G14&lt;&gt;"",$H14&lt;&gt;"")</formula>
    </cfRule>
  </conditionalFormatting>
  <conditionalFormatting sqref="F14">
    <cfRule type="expression" dxfId="1059" priority="107">
      <formula>OR($F14&lt;&gt;"",$G14&lt;&gt;"",$H14&lt;&gt;"")</formula>
    </cfRule>
  </conditionalFormatting>
  <conditionalFormatting sqref="G14">
    <cfRule type="expression" dxfId="1058" priority="106">
      <formula>OR($F14&lt;&gt;"",$G14&lt;&gt;"",$H14&lt;&gt;"")</formula>
    </cfRule>
  </conditionalFormatting>
  <conditionalFormatting sqref="G14">
    <cfRule type="expression" dxfId="1057" priority="105">
      <formula>OR($F14&lt;&gt;"",$G14&lt;&gt;"",$H14&lt;&gt;"")</formula>
    </cfRule>
  </conditionalFormatting>
  <conditionalFormatting sqref="H14">
    <cfRule type="expression" dxfId="1056" priority="104">
      <formula>OR($F14&lt;&gt;"",$G14&lt;&gt;"",$H14&lt;&gt;"")</formula>
    </cfRule>
  </conditionalFormatting>
  <conditionalFormatting sqref="H14">
    <cfRule type="expression" dxfId="1055" priority="103">
      <formula>OR($F14&lt;&gt;"",$G14&lt;&gt;"",$H14&lt;&gt;"")</formula>
    </cfRule>
  </conditionalFormatting>
  <conditionalFormatting sqref="F15">
    <cfRule type="expression" dxfId="1054" priority="102">
      <formula>OR($F15&lt;&gt;"",$G15&lt;&gt;"",$H15&lt;&gt;"")</formula>
    </cfRule>
  </conditionalFormatting>
  <conditionalFormatting sqref="F15">
    <cfRule type="expression" dxfId="1053" priority="101">
      <formula>OR($F15&lt;&gt;"",$G15&lt;&gt;"",$H15&lt;&gt;"")</formula>
    </cfRule>
  </conditionalFormatting>
  <conditionalFormatting sqref="G15">
    <cfRule type="expression" dxfId="1052" priority="100">
      <formula>OR($F15&lt;&gt;"",$G15&lt;&gt;"",$H15&lt;&gt;"")</formula>
    </cfRule>
  </conditionalFormatting>
  <conditionalFormatting sqref="G15">
    <cfRule type="expression" dxfId="1051" priority="99">
      <formula>OR($F15&lt;&gt;"",$G15&lt;&gt;"",$H15&lt;&gt;"")</formula>
    </cfRule>
  </conditionalFormatting>
  <conditionalFormatting sqref="H15">
    <cfRule type="expression" dxfId="1050" priority="98">
      <formula>OR($F15&lt;&gt;"",$G15&lt;&gt;"",$H15&lt;&gt;"")</formula>
    </cfRule>
  </conditionalFormatting>
  <conditionalFormatting sqref="H15">
    <cfRule type="expression" dxfId="1049" priority="97">
      <formula>OR($F15&lt;&gt;"",$G15&lt;&gt;"",$H15&lt;&gt;"")</formula>
    </cfRule>
  </conditionalFormatting>
  <conditionalFormatting sqref="F16">
    <cfRule type="expression" dxfId="1048" priority="96">
      <formula>OR($F16&lt;&gt;"",$G16&lt;&gt;"",$H16&lt;&gt;"")</formula>
    </cfRule>
  </conditionalFormatting>
  <conditionalFormatting sqref="F16">
    <cfRule type="expression" dxfId="1047" priority="95">
      <formula>OR($F16&lt;&gt;"",$G16&lt;&gt;"",$H16&lt;&gt;"")</formula>
    </cfRule>
  </conditionalFormatting>
  <conditionalFormatting sqref="G16">
    <cfRule type="expression" dxfId="1046" priority="94">
      <formula>OR($F16&lt;&gt;"",$G16&lt;&gt;"",$H16&lt;&gt;"")</formula>
    </cfRule>
  </conditionalFormatting>
  <conditionalFormatting sqref="G16">
    <cfRule type="expression" dxfId="1045" priority="93">
      <formula>OR($F16&lt;&gt;"",$G16&lt;&gt;"",$H16&lt;&gt;"")</formula>
    </cfRule>
  </conditionalFormatting>
  <conditionalFormatting sqref="H16">
    <cfRule type="expression" dxfId="1044" priority="92">
      <formula>OR($F16&lt;&gt;"",$G16&lt;&gt;"",$H16&lt;&gt;"")</formula>
    </cfRule>
  </conditionalFormatting>
  <conditionalFormatting sqref="H16">
    <cfRule type="expression" dxfId="1043" priority="91">
      <formula>OR($F16&lt;&gt;"",$G16&lt;&gt;"",$H16&lt;&gt;"")</formula>
    </cfRule>
  </conditionalFormatting>
  <conditionalFormatting sqref="F17">
    <cfRule type="expression" dxfId="1042" priority="90">
      <formula>OR($F17&lt;&gt;"",$G17&lt;&gt;"",$H17&lt;&gt;"")</formula>
    </cfRule>
  </conditionalFormatting>
  <conditionalFormatting sqref="F17">
    <cfRule type="expression" dxfId="1041" priority="89">
      <formula>OR($F17&lt;&gt;"",$G17&lt;&gt;"",$H17&lt;&gt;"")</formula>
    </cfRule>
  </conditionalFormatting>
  <conditionalFormatting sqref="G17">
    <cfRule type="expression" dxfId="1040" priority="88">
      <formula>OR($F17&lt;&gt;"",$G17&lt;&gt;"",$H17&lt;&gt;"")</formula>
    </cfRule>
  </conditionalFormatting>
  <conditionalFormatting sqref="G17">
    <cfRule type="expression" dxfId="1039" priority="87">
      <formula>OR($F17&lt;&gt;"",$G17&lt;&gt;"",$H17&lt;&gt;"")</formula>
    </cfRule>
  </conditionalFormatting>
  <conditionalFormatting sqref="H17">
    <cfRule type="expression" dxfId="1038" priority="86">
      <formula>OR($F17&lt;&gt;"",$G17&lt;&gt;"",$H17&lt;&gt;"")</formula>
    </cfRule>
  </conditionalFormatting>
  <conditionalFormatting sqref="H17">
    <cfRule type="expression" dxfId="1037" priority="85">
      <formula>OR($F17&lt;&gt;"",$G17&lt;&gt;"",$H17&lt;&gt;"")</formula>
    </cfRule>
  </conditionalFormatting>
  <conditionalFormatting sqref="F18">
    <cfRule type="expression" dxfId="1036" priority="84">
      <formula>OR($F18&lt;&gt;"",$G18&lt;&gt;"",$H18&lt;&gt;"")</formula>
    </cfRule>
  </conditionalFormatting>
  <conditionalFormatting sqref="F18">
    <cfRule type="expression" dxfId="1035" priority="83">
      <formula>OR($F18&lt;&gt;"",$G18&lt;&gt;"",$H18&lt;&gt;"")</formula>
    </cfRule>
  </conditionalFormatting>
  <conditionalFormatting sqref="G18">
    <cfRule type="expression" dxfId="1034" priority="82">
      <formula>OR($F18&lt;&gt;"",$G18&lt;&gt;"",$H18&lt;&gt;"")</formula>
    </cfRule>
  </conditionalFormatting>
  <conditionalFormatting sqref="G18">
    <cfRule type="expression" dxfId="1033" priority="81">
      <formula>OR($F18&lt;&gt;"",$G18&lt;&gt;"",$H18&lt;&gt;"")</formula>
    </cfRule>
  </conditionalFormatting>
  <conditionalFormatting sqref="H18">
    <cfRule type="expression" dxfId="1032" priority="80">
      <formula>OR($F18&lt;&gt;"",$G18&lt;&gt;"",$H18&lt;&gt;"")</formula>
    </cfRule>
  </conditionalFormatting>
  <conditionalFormatting sqref="H18">
    <cfRule type="expression" dxfId="1031" priority="79">
      <formula>OR($F18&lt;&gt;"",$G18&lt;&gt;"",$H18&lt;&gt;"")</formula>
    </cfRule>
  </conditionalFormatting>
  <conditionalFormatting sqref="F19">
    <cfRule type="expression" dxfId="1030" priority="78">
      <formula>OR($F19&lt;&gt;"",$G19&lt;&gt;"",$H19&lt;&gt;"")</formula>
    </cfRule>
  </conditionalFormatting>
  <conditionalFormatting sqref="F19">
    <cfRule type="expression" dxfId="1029" priority="77">
      <formula>OR($F19&lt;&gt;"",$G19&lt;&gt;"",$H19&lt;&gt;"")</formula>
    </cfRule>
  </conditionalFormatting>
  <conditionalFormatting sqref="G19">
    <cfRule type="expression" dxfId="1028" priority="76">
      <formula>OR($F19&lt;&gt;"",$G19&lt;&gt;"",$H19&lt;&gt;"")</formula>
    </cfRule>
  </conditionalFormatting>
  <conditionalFormatting sqref="G19">
    <cfRule type="expression" dxfId="1027" priority="75">
      <formula>OR($F19&lt;&gt;"",$G19&lt;&gt;"",$H19&lt;&gt;"")</formula>
    </cfRule>
  </conditionalFormatting>
  <conditionalFormatting sqref="H19">
    <cfRule type="expression" dxfId="1026" priority="74">
      <formula>OR($F19&lt;&gt;"",$G19&lt;&gt;"",$H19&lt;&gt;"")</formula>
    </cfRule>
  </conditionalFormatting>
  <conditionalFormatting sqref="H19">
    <cfRule type="expression" dxfId="1025" priority="73">
      <formula>OR($F19&lt;&gt;"",$G19&lt;&gt;"",$H19&lt;&gt;"")</formula>
    </cfRule>
  </conditionalFormatting>
  <conditionalFormatting sqref="F20">
    <cfRule type="expression" dxfId="1024" priority="72">
      <formula>OR($F20&lt;&gt;"",$G20&lt;&gt;"",$H20&lt;&gt;"")</formula>
    </cfRule>
  </conditionalFormatting>
  <conditionalFormatting sqref="F20">
    <cfRule type="expression" dxfId="1023" priority="71">
      <formula>OR($F20&lt;&gt;"",$G20&lt;&gt;"",$H20&lt;&gt;"")</formula>
    </cfRule>
  </conditionalFormatting>
  <conditionalFormatting sqref="G20">
    <cfRule type="expression" dxfId="1022" priority="70">
      <formula>OR($F20&lt;&gt;"",$G20&lt;&gt;"",$H20&lt;&gt;"")</formula>
    </cfRule>
  </conditionalFormatting>
  <conditionalFormatting sqref="G20">
    <cfRule type="expression" dxfId="1021" priority="69">
      <formula>OR($F20&lt;&gt;"",$G20&lt;&gt;"",$H20&lt;&gt;"")</formula>
    </cfRule>
  </conditionalFormatting>
  <conditionalFormatting sqref="H20">
    <cfRule type="expression" dxfId="1020" priority="68">
      <formula>OR($F20&lt;&gt;"",$G20&lt;&gt;"",$H20&lt;&gt;"")</formula>
    </cfRule>
  </conditionalFormatting>
  <conditionalFormatting sqref="H20">
    <cfRule type="expression" dxfId="1019" priority="67">
      <formula>OR($F20&lt;&gt;"",$G20&lt;&gt;"",$H20&lt;&gt;"")</formula>
    </cfRule>
  </conditionalFormatting>
  <conditionalFormatting sqref="F21">
    <cfRule type="expression" dxfId="1018" priority="66">
      <formula>OR($F21&lt;&gt;"",$G21&lt;&gt;"",$H21&lt;&gt;"")</formula>
    </cfRule>
  </conditionalFormatting>
  <conditionalFormatting sqref="F21">
    <cfRule type="expression" dxfId="1017" priority="65">
      <formula>OR($F21&lt;&gt;"",$G21&lt;&gt;"",$H21&lt;&gt;"")</formula>
    </cfRule>
  </conditionalFormatting>
  <conditionalFormatting sqref="G21">
    <cfRule type="expression" dxfId="1016" priority="64">
      <formula>OR($F21&lt;&gt;"",$G21&lt;&gt;"",$H21&lt;&gt;"")</formula>
    </cfRule>
  </conditionalFormatting>
  <conditionalFormatting sqref="G21">
    <cfRule type="expression" dxfId="1015" priority="63">
      <formula>OR($F21&lt;&gt;"",$G21&lt;&gt;"",$H21&lt;&gt;"")</formula>
    </cfRule>
  </conditionalFormatting>
  <conditionalFormatting sqref="H21">
    <cfRule type="expression" dxfId="1014" priority="62">
      <formula>OR($F21&lt;&gt;"",$G21&lt;&gt;"",$H21&lt;&gt;"")</formula>
    </cfRule>
  </conditionalFormatting>
  <conditionalFormatting sqref="H21">
    <cfRule type="expression" dxfId="1013" priority="61">
      <formula>OR($F21&lt;&gt;"",$G21&lt;&gt;"",$H21&lt;&gt;"")</formula>
    </cfRule>
  </conditionalFormatting>
  <conditionalFormatting sqref="F22">
    <cfRule type="expression" dxfId="1012" priority="60">
      <formula>OR($F22&lt;&gt;"",$G22&lt;&gt;"",$H22&lt;&gt;"")</formula>
    </cfRule>
  </conditionalFormatting>
  <conditionalFormatting sqref="F22">
    <cfRule type="expression" dxfId="1011" priority="59">
      <formula>OR($F22&lt;&gt;"",$G22&lt;&gt;"",$H22&lt;&gt;"")</formula>
    </cfRule>
  </conditionalFormatting>
  <conditionalFormatting sqref="G22">
    <cfRule type="expression" dxfId="1010" priority="58">
      <formula>OR($F22&lt;&gt;"",$G22&lt;&gt;"",$H22&lt;&gt;"")</formula>
    </cfRule>
  </conditionalFormatting>
  <conditionalFormatting sqref="G22">
    <cfRule type="expression" dxfId="1009" priority="57">
      <formula>OR($F22&lt;&gt;"",$G22&lt;&gt;"",$H22&lt;&gt;"")</formula>
    </cfRule>
  </conditionalFormatting>
  <conditionalFormatting sqref="H22">
    <cfRule type="expression" dxfId="1008" priority="56">
      <formula>OR($F22&lt;&gt;"",$G22&lt;&gt;"",$H22&lt;&gt;"")</formula>
    </cfRule>
  </conditionalFormatting>
  <conditionalFormatting sqref="H22">
    <cfRule type="expression" dxfId="1007" priority="55">
      <formula>OR($F22&lt;&gt;"",$G22&lt;&gt;"",$H22&lt;&gt;"")</formula>
    </cfRule>
  </conditionalFormatting>
  <conditionalFormatting sqref="F23">
    <cfRule type="expression" dxfId="1006" priority="54">
      <formula>OR($F23&lt;&gt;"",$G23&lt;&gt;"",$H23&lt;&gt;"")</formula>
    </cfRule>
  </conditionalFormatting>
  <conditionalFormatting sqref="F23">
    <cfRule type="expression" dxfId="1005" priority="53">
      <formula>OR($F23&lt;&gt;"",$G23&lt;&gt;"",$H23&lt;&gt;"")</formula>
    </cfRule>
  </conditionalFormatting>
  <conditionalFormatting sqref="G23">
    <cfRule type="expression" dxfId="1004" priority="52">
      <formula>OR($F23&lt;&gt;"",$G23&lt;&gt;"",$H23&lt;&gt;"")</formula>
    </cfRule>
  </conditionalFormatting>
  <conditionalFormatting sqref="G23">
    <cfRule type="expression" dxfId="1003" priority="51">
      <formula>OR($F23&lt;&gt;"",$G23&lt;&gt;"",$H23&lt;&gt;"")</formula>
    </cfRule>
  </conditionalFormatting>
  <conditionalFormatting sqref="H23">
    <cfRule type="expression" dxfId="1002" priority="50">
      <formula>OR($F23&lt;&gt;"",$G23&lt;&gt;"",$H23&lt;&gt;"")</formula>
    </cfRule>
  </conditionalFormatting>
  <conditionalFormatting sqref="H23">
    <cfRule type="expression" dxfId="1001" priority="49">
      <formula>OR($F23&lt;&gt;"",$G23&lt;&gt;"",$H23&lt;&gt;"")</formula>
    </cfRule>
  </conditionalFormatting>
  <conditionalFormatting sqref="F24">
    <cfRule type="expression" dxfId="1000" priority="48">
      <formula>OR($F24&lt;&gt;"",$G24&lt;&gt;"",$H24&lt;&gt;"")</formula>
    </cfRule>
  </conditionalFormatting>
  <conditionalFormatting sqref="F24">
    <cfRule type="expression" dxfId="999" priority="47">
      <formula>OR($F24&lt;&gt;"",$G24&lt;&gt;"",$H24&lt;&gt;"")</formula>
    </cfRule>
  </conditionalFormatting>
  <conditionalFormatting sqref="G24">
    <cfRule type="expression" dxfId="998" priority="46">
      <formula>OR($F24&lt;&gt;"",$G24&lt;&gt;"",$H24&lt;&gt;"")</formula>
    </cfRule>
  </conditionalFormatting>
  <conditionalFormatting sqref="G24">
    <cfRule type="expression" dxfId="997" priority="45">
      <formula>OR($F24&lt;&gt;"",$G24&lt;&gt;"",$H24&lt;&gt;"")</formula>
    </cfRule>
  </conditionalFormatting>
  <conditionalFormatting sqref="H24">
    <cfRule type="expression" dxfId="996" priority="44">
      <formula>OR($F24&lt;&gt;"",$G24&lt;&gt;"",$H24&lt;&gt;"")</formula>
    </cfRule>
  </conditionalFormatting>
  <conditionalFormatting sqref="H24">
    <cfRule type="expression" dxfId="995" priority="43">
      <formula>OR($F24&lt;&gt;"",$G24&lt;&gt;"",$H24&lt;&gt;"")</formula>
    </cfRule>
  </conditionalFormatting>
  <conditionalFormatting sqref="F25">
    <cfRule type="expression" dxfId="994" priority="42">
      <formula>OR($F25&lt;&gt;"",$G25&lt;&gt;"",$H25&lt;&gt;"")</formula>
    </cfRule>
  </conditionalFormatting>
  <conditionalFormatting sqref="F25">
    <cfRule type="expression" dxfId="993" priority="41">
      <formula>OR($F25&lt;&gt;"",$G25&lt;&gt;"",$H25&lt;&gt;"")</formula>
    </cfRule>
  </conditionalFormatting>
  <conditionalFormatting sqref="G25">
    <cfRule type="expression" dxfId="992" priority="40">
      <formula>OR($F25&lt;&gt;"",$G25&lt;&gt;"",$H25&lt;&gt;"")</formula>
    </cfRule>
  </conditionalFormatting>
  <conditionalFormatting sqref="G25">
    <cfRule type="expression" dxfId="991" priority="39">
      <formula>OR($F25&lt;&gt;"",$G25&lt;&gt;"",$H25&lt;&gt;"")</formula>
    </cfRule>
  </conditionalFormatting>
  <conditionalFormatting sqref="H25">
    <cfRule type="expression" dxfId="990" priority="38">
      <formula>OR($F25&lt;&gt;"",$G25&lt;&gt;"",$H25&lt;&gt;"")</formula>
    </cfRule>
  </conditionalFormatting>
  <conditionalFormatting sqref="H25">
    <cfRule type="expression" dxfId="989" priority="37">
      <formula>OR($F25&lt;&gt;"",$G25&lt;&gt;"",$H25&lt;&gt;"")</formula>
    </cfRule>
  </conditionalFormatting>
  <conditionalFormatting sqref="F26">
    <cfRule type="expression" dxfId="988" priority="36">
      <formula>OR($F26&lt;&gt;"",$G26&lt;&gt;"",$H26&lt;&gt;"")</formula>
    </cfRule>
  </conditionalFormatting>
  <conditionalFormatting sqref="F26">
    <cfRule type="expression" dxfId="987" priority="35">
      <formula>OR($F26&lt;&gt;"",$G26&lt;&gt;"",$H26&lt;&gt;"")</formula>
    </cfRule>
  </conditionalFormatting>
  <conditionalFormatting sqref="G26">
    <cfRule type="expression" dxfId="986" priority="34">
      <formula>OR($F26&lt;&gt;"",$G26&lt;&gt;"",$H26&lt;&gt;"")</formula>
    </cfRule>
  </conditionalFormatting>
  <conditionalFormatting sqref="G26">
    <cfRule type="expression" dxfId="985" priority="33">
      <formula>OR($F26&lt;&gt;"",$G26&lt;&gt;"",$H26&lt;&gt;"")</formula>
    </cfRule>
  </conditionalFormatting>
  <conditionalFormatting sqref="H26">
    <cfRule type="expression" dxfId="984" priority="32">
      <formula>OR($F26&lt;&gt;"",$G26&lt;&gt;"",$H26&lt;&gt;"")</formula>
    </cfRule>
  </conditionalFormatting>
  <conditionalFormatting sqref="H26">
    <cfRule type="expression" dxfId="983" priority="31">
      <formula>OR($F26&lt;&gt;"",$G26&lt;&gt;"",$H26&lt;&gt;"")</formula>
    </cfRule>
  </conditionalFormatting>
  <conditionalFormatting sqref="F27">
    <cfRule type="expression" dxfId="982" priority="30">
      <formula>OR($F27&lt;&gt;"",$G27&lt;&gt;"",$H27&lt;&gt;"")</formula>
    </cfRule>
  </conditionalFormatting>
  <conditionalFormatting sqref="F27">
    <cfRule type="expression" dxfId="981" priority="29">
      <formula>OR($F27&lt;&gt;"",$G27&lt;&gt;"",$H27&lt;&gt;"")</formula>
    </cfRule>
  </conditionalFormatting>
  <conditionalFormatting sqref="G27">
    <cfRule type="expression" dxfId="980" priority="28">
      <formula>OR($F27&lt;&gt;"",$G27&lt;&gt;"",$H27&lt;&gt;"")</formula>
    </cfRule>
  </conditionalFormatting>
  <conditionalFormatting sqref="G27">
    <cfRule type="expression" dxfId="979" priority="27">
      <formula>OR($F27&lt;&gt;"",$G27&lt;&gt;"",$H27&lt;&gt;"")</formula>
    </cfRule>
  </conditionalFormatting>
  <conditionalFormatting sqref="H27">
    <cfRule type="expression" dxfId="978" priority="26">
      <formula>OR($F27&lt;&gt;"",$G27&lt;&gt;"",$H27&lt;&gt;"")</formula>
    </cfRule>
  </conditionalFormatting>
  <conditionalFormatting sqref="H27">
    <cfRule type="expression" dxfId="977" priority="25">
      <formula>OR($F27&lt;&gt;"",$G27&lt;&gt;"",$H27&lt;&gt;"")</formula>
    </cfRule>
  </conditionalFormatting>
  <conditionalFormatting sqref="F28">
    <cfRule type="expression" dxfId="976" priority="24">
      <formula>OR($F28&lt;&gt;"",$G28&lt;&gt;"",$H28&lt;&gt;"")</formula>
    </cfRule>
  </conditionalFormatting>
  <conditionalFormatting sqref="F28">
    <cfRule type="expression" dxfId="975" priority="23">
      <formula>OR($F28&lt;&gt;"",$G28&lt;&gt;"",$H28&lt;&gt;"")</formula>
    </cfRule>
  </conditionalFormatting>
  <conditionalFormatting sqref="G28">
    <cfRule type="expression" dxfId="974" priority="22">
      <formula>OR($F28&lt;&gt;"",$G28&lt;&gt;"",$H28&lt;&gt;"")</formula>
    </cfRule>
  </conditionalFormatting>
  <conditionalFormatting sqref="G28">
    <cfRule type="expression" dxfId="973" priority="21">
      <formula>OR($F28&lt;&gt;"",$G28&lt;&gt;"",$H28&lt;&gt;"")</formula>
    </cfRule>
  </conditionalFormatting>
  <conditionalFormatting sqref="H28">
    <cfRule type="expression" dxfId="972" priority="20">
      <formula>OR($F28&lt;&gt;"",$G28&lt;&gt;"",$H28&lt;&gt;"")</formula>
    </cfRule>
  </conditionalFormatting>
  <conditionalFormatting sqref="H28">
    <cfRule type="expression" dxfId="971" priority="19">
      <formula>OR($F28&lt;&gt;"",$G28&lt;&gt;"",$H28&lt;&gt;"")</formula>
    </cfRule>
  </conditionalFormatting>
  <conditionalFormatting sqref="F29">
    <cfRule type="expression" dxfId="970" priority="18">
      <formula>OR($F29&lt;&gt;"",$G29&lt;&gt;"",$H29&lt;&gt;"")</formula>
    </cfRule>
  </conditionalFormatting>
  <conditionalFormatting sqref="F29">
    <cfRule type="expression" dxfId="969" priority="17">
      <formula>OR($F29&lt;&gt;"",$G29&lt;&gt;"",$H29&lt;&gt;"")</formula>
    </cfRule>
  </conditionalFormatting>
  <conditionalFormatting sqref="G29">
    <cfRule type="expression" dxfId="968" priority="16">
      <formula>OR($F29&lt;&gt;"",$G29&lt;&gt;"",$H29&lt;&gt;"")</formula>
    </cfRule>
  </conditionalFormatting>
  <conditionalFormatting sqref="G29">
    <cfRule type="expression" dxfId="967" priority="15">
      <formula>OR($F29&lt;&gt;"",$G29&lt;&gt;"",$H29&lt;&gt;"")</formula>
    </cfRule>
  </conditionalFormatting>
  <conditionalFormatting sqref="H29">
    <cfRule type="expression" dxfId="966" priority="14">
      <formula>OR($F29&lt;&gt;"",$G29&lt;&gt;"",$H29&lt;&gt;"")</formula>
    </cfRule>
  </conditionalFormatting>
  <conditionalFormatting sqref="H29">
    <cfRule type="expression" dxfId="965" priority="13">
      <formula>OR($F29&lt;&gt;"",$G29&lt;&gt;"",$H29&lt;&gt;"")</formula>
    </cfRule>
  </conditionalFormatting>
  <conditionalFormatting sqref="F30">
    <cfRule type="expression" dxfId="964" priority="12">
      <formula>OR($F30&lt;&gt;"",$G30&lt;&gt;"",$H30&lt;&gt;"")</formula>
    </cfRule>
  </conditionalFormatting>
  <conditionalFormatting sqref="F30">
    <cfRule type="expression" dxfId="963" priority="11">
      <formula>OR($F30&lt;&gt;"",$G30&lt;&gt;"",$H30&lt;&gt;"")</formula>
    </cfRule>
  </conditionalFormatting>
  <conditionalFormatting sqref="G30">
    <cfRule type="expression" dxfId="962" priority="10">
      <formula>OR($F30&lt;&gt;"",$G30&lt;&gt;"",$H30&lt;&gt;"")</formula>
    </cfRule>
  </conditionalFormatting>
  <conditionalFormatting sqref="G30">
    <cfRule type="expression" dxfId="961" priority="9">
      <formula>OR($F30&lt;&gt;"",$G30&lt;&gt;"",$H30&lt;&gt;"")</formula>
    </cfRule>
  </conditionalFormatting>
  <conditionalFormatting sqref="H30">
    <cfRule type="expression" dxfId="960" priority="8">
      <formula>OR($F30&lt;&gt;"",$G30&lt;&gt;"",$H30&lt;&gt;"")</formula>
    </cfRule>
  </conditionalFormatting>
  <conditionalFormatting sqref="H30">
    <cfRule type="expression" dxfId="959" priority="7">
      <formula>OR($F30&lt;&gt;"",$G30&lt;&gt;"",$H30&lt;&gt;"")</formula>
    </cfRule>
  </conditionalFormatting>
  <conditionalFormatting sqref="F31">
    <cfRule type="expression" dxfId="958" priority="6">
      <formula>OR($F31&lt;&gt;"",$G31&lt;&gt;"",$H31&lt;&gt;"")</formula>
    </cfRule>
  </conditionalFormatting>
  <conditionalFormatting sqref="F31">
    <cfRule type="expression" dxfId="957" priority="5">
      <formula>OR($F31&lt;&gt;"",$G31&lt;&gt;"",$H31&lt;&gt;"")</formula>
    </cfRule>
  </conditionalFormatting>
  <conditionalFormatting sqref="G31">
    <cfRule type="expression" dxfId="956" priority="4">
      <formula>OR($F31&lt;&gt;"",$G31&lt;&gt;"",$H31&lt;&gt;"")</formula>
    </cfRule>
  </conditionalFormatting>
  <conditionalFormatting sqref="G31">
    <cfRule type="expression" dxfId="955" priority="3">
      <formula>OR($F31&lt;&gt;"",$G31&lt;&gt;"",$H31&lt;&gt;"")</formula>
    </cfRule>
  </conditionalFormatting>
  <conditionalFormatting sqref="H31">
    <cfRule type="expression" dxfId="954" priority="2">
      <formula>OR($F31&lt;&gt;"",$G31&lt;&gt;"",$H31&lt;&gt;"")</formula>
    </cfRule>
  </conditionalFormatting>
  <conditionalFormatting sqref="H31">
    <cfRule type="expression" dxfId="953" priority="1">
      <formula>OR($F31&lt;&gt;"",$G31&lt;&gt;"",$H31&lt;&gt;"")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A760-9997-40CE-9D38-94FD9C687B13}">
  <dimension ref="A1:J7"/>
  <sheetViews>
    <sheetView workbookViewId="0">
      <selection activeCell="C6" sqref="C6"/>
    </sheetView>
  </sheetViews>
  <sheetFormatPr defaultRowHeight="14.4" x14ac:dyDescent="0.3"/>
  <sheetData>
    <row r="1" spans="1:10" ht="23.4" x14ac:dyDescent="0.45">
      <c r="A1" s="69" t="s">
        <v>156</v>
      </c>
      <c r="B1" s="69"/>
      <c r="C1" s="69"/>
    </row>
    <row r="2" spans="1:10" ht="18" x14ac:dyDescent="0.3">
      <c r="G2" s="27" t="str">
        <f>[1]!wwsCheckbox("show",1,FALSE)</f>
        <v>show</v>
      </c>
      <c r="H2" s="27" t="str">
        <f>[1]!wwsCheckbox("hide",1,TRUE)</f>
        <v>hide</v>
      </c>
      <c r="I2" s="126"/>
    </row>
    <row r="4" spans="1:10" ht="23.4" x14ac:dyDescent="0.45">
      <c r="F4" s="148" t="s">
        <v>159</v>
      </c>
      <c r="G4" s="146" t="str">
        <f>G2</f>
        <v>show</v>
      </c>
      <c r="H4" s="146" t="str">
        <f>H2</f>
        <v>hide</v>
      </c>
      <c r="I4" t="s">
        <v>158</v>
      </c>
    </row>
    <row r="5" spans="1:10" ht="23.4" x14ac:dyDescent="0.45">
      <c r="F5" s="148" t="s">
        <v>157</v>
      </c>
      <c r="G5" s="146" t="s">
        <v>24</v>
      </c>
      <c r="H5" s="146" t="s">
        <v>24</v>
      </c>
    </row>
    <row r="7" spans="1:10" x14ac:dyDescent="0.3">
      <c r="J7" t="s">
        <v>26</v>
      </c>
    </row>
  </sheetData>
  <conditionalFormatting sqref="G5">
    <cfRule type="expression" dxfId="952" priority="5">
      <formula>$G$2&lt;&gt;"show"</formula>
    </cfRule>
    <cfRule type="expression" dxfId="951" priority="6">
      <formula>$G2="show"</formula>
    </cfRule>
  </conditionalFormatting>
  <conditionalFormatting sqref="H5">
    <cfRule type="expression" dxfId="950" priority="1">
      <formula>$G$2&lt;&gt;"show"</formula>
    </cfRule>
    <cfRule type="expression" dxfId="949" priority="2">
      <formula>$G2="show"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showGridLines="0" workbookViewId="0">
      <selection activeCell="G2" sqref="G2"/>
    </sheetView>
  </sheetViews>
  <sheetFormatPr defaultRowHeight="23.4" x14ac:dyDescent="0.3"/>
  <cols>
    <col min="1" max="1" width="11.6640625" style="26" customWidth="1"/>
    <col min="2" max="5" width="3.77734375" customWidth="1"/>
    <col min="6" max="10" width="10.77734375" style="26" customWidth="1"/>
  </cols>
  <sheetData>
    <row r="1" spans="1:17" ht="18" x14ac:dyDescent="0.35">
      <c r="A1" s="2"/>
      <c r="B1" s="1"/>
      <c r="C1" s="9"/>
      <c r="D1" s="1"/>
      <c r="E1" s="21"/>
      <c r="F1" s="2"/>
      <c r="G1" s="2"/>
      <c r="H1" s="2"/>
      <c r="I1" s="2"/>
      <c r="J1" s="2"/>
      <c r="N1" s="15"/>
      <c r="O1" s="15"/>
      <c r="P1" s="15"/>
      <c r="Q1" s="15"/>
    </row>
    <row r="2" spans="1:17" x14ac:dyDescent="0.45">
      <c r="A2" s="155" t="s">
        <v>27</v>
      </c>
      <c r="B2" s="155"/>
      <c r="C2" s="155"/>
      <c r="D2" s="155"/>
      <c r="E2" s="155"/>
      <c r="F2" s="155"/>
      <c r="G2" s="28" t="str">
        <f>[1]!wwsCheckbox("See",2,FALSE)</f>
        <v>See</v>
      </c>
      <c r="H2" s="165" t="str">
        <f>[1]!wwsCheckbox("Hear only",2,TRUE)</f>
        <v>Hear only</v>
      </c>
      <c r="I2" s="165"/>
      <c r="J2" s="29"/>
      <c r="K2" s="29"/>
      <c r="N2" s="15"/>
      <c r="O2" s="15"/>
      <c r="P2" s="15"/>
      <c r="Q2" s="15"/>
    </row>
    <row r="3" spans="1:17" ht="34.200000000000003" customHeight="1" x14ac:dyDescent="0.35">
      <c r="A3" s="163" t="str">
        <f>[1]!wwsImage("Janice.jpg",70,56)</f>
        <v/>
      </c>
      <c r="B3" s="164"/>
      <c r="C3" s="164"/>
      <c r="D3" s="164"/>
      <c r="E3" s="21"/>
      <c r="F3" s="2"/>
      <c r="G3" s="2"/>
      <c r="H3" s="30"/>
      <c r="I3" s="30"/>
      <c r="J3" s="30"/>
      <c r="K3" s="30"/>
      <c r="N3" s="15"/>
      <c r="O3" s="15"/>
      <c r="P3" s="15"/>
      <c r="Q3" s="15"/>
    </row>
    <row r="4" spans="1:17" x14ac:dyDescent="0.3">
      <c r="A4" s="163"/>
      <c r="B4" s="164"/>
      <c r="C4" s="164"/>
      <c r="D4" s="164"/>
      <c r="E4" s="22"/>
      <c r="F4" s="159" t="s">
        <v>28</v>
      </c>
      <c r="G4" s="159"/>
      <c r="H4" s="159"/>
      <c r="I4" s="159"/>
      <c r="J4" s="159"/>
      <c r="N4" s="15"/>
      <c r="O4" s="15"/>
      <c r="P4" s="15"/>
      <c r="Q4" s="15"/>
    </row>
    <row r="5" spans="1:17" x14ac:dyDescent="0.3">
      <c r="A5" s="10" t="s">
        <v>1</v>
      </c>
      <c r="B5" s="19">
        <f>IF(K5="GOOD",1,0)</f>
        <v>1</v>
      </c>
      <c r="C5" s="20" t="str">
        <f>IF(OR(F5&gt;"",G5&gt;"",H5&gt;"",I5&gt;"",J5&gt;""),"click",0)</f>
        <v>click</v>
      </c>
      <c r="D5" s="4" t="str">
        <f>IF(C5="click",IF(K5="GOOD","right","wrong"))</f>
        <v>right</v>
      </c>
      <c r="E5" s="23">
        <v>1</v>
      </c>
      <c r="F5" s="7" t="str">
        <f>[1]!wwsCheckbox(A5,5,FALSE)</f>
        <v>a</v>
      </c>
      <c r="G5" s="7" t="str">
        <f>[1]!wwsCheckbox(A6,5,FALSE)</f>
        <v>and</v>
      </c>
      <c r="H5" s="7" t="str">
        <f>[1]!wwsCheckbox(A7,5,FALSE)</f>
        <v>are</v>
      </c>
      <c r="I5" s="7" t="str">
        <f>[1]!wwsCheckbox(A8,5,FALSE)</f>
        <v>as</v>
      </c>
      <c r="J5" s="7" t="str">
        <f>[1]!wwsCheckbox(A9,5,FALSE)</f>
        <v>at</v>
      </c>
      <c r="K5" s="3" t="str">
        <f t="shared" ref="K5:K29" si="0">IF(OR(A5=F5,A5=G5,A5=H5,A5=I5,A5=J5),"GOOD","")</f>
        <v>GOOD</v>
      </c>
      <c r="L5" s="3"/>
    </row>
    <row r="6" spans="1:17" x14ac:dyDescent="0.3">
      <c r="A6" s="10" t="s">
        <v>3</v>
      </c>
      <c r="B6" s="19">
        <f t="shared" ref="B6:B29" si="1">IF(K6="GOOD",1,0)</f>
        <v>1</v>
      </c>
      <c r="C6" s="20" t="str">
        <f t="shared" ref="C6:C29" si="2">IF(OR(F6&gt;"",G6&gt;"",H6&gt;"",I6&gt;"",J6&gt;""),"click",0)</f>
        <v>click</v>
      </c>
      <c r="D6" s="4" t="str">
        <f t="shared" ref="D6:D29" si="3">IF(C6="click",IF(K6="GOOD","right","wrong"))</f>
        <v>right</v>
      </c>
      <c r="E6" s="23">
        <v>2</v>
      </c>
      <c r="F6" s="7" t="str">
        <f>[1]!wwsCheckbox(A7,6,FALSE)</f>
        <v>are</v>
      </c>
      <c r="G6" s="7" t="str">
        <f>[1]!wwsCheckbox(A9,6,FALSE)</f>
        <v>at</v>
      </c>
      <c r="H6" s="7" t="str">
        <f>[1]!wwsCheckbox(A8,6,FALSE)</f>
        <v>as</v>
      </c>
      <c r="I6" s="7" t="str">
        <f>[1]!wwsCheckbox(A6,6,FALSE)</f>
        <v>and</v>
      </c>
      <c r="J6" s="7" t="str">
        <f>[1]!wwsCheckbox(A5,6,FALSE)</f>
        <v>a</v>
      </c>
      <c r="K6" s="3" t="str">
        <f t="shared" si="0"/>
        <v>GOOD</v>
      </c>
      <c r="L6" s="3"/>
    </row>
    <row r="7" spans="1:17" x14ac:dyDescent="0.3">
      <c r="A7" s="10" t="s">
        <v>12</v>
      </c>
      <c r="B7" s="19">
        <f t="shared" si="1"/>
        <v>1</v>
      </c>
      <c r="C7" s="20" t="str">
        <f t="shared" si="2"/>
        <v>click</v>
      </c>
      <c r="D7" s="4" t="str">
        <f t="shared" si="3"/>
        <v>right</v>
      </c>
      <c r="E7" s="23">
        <v>3</v>
      </c>
      <c r="F7" s="7" t="str">
        <f>[1]!wwsCheckbox(A8,7,FALSE)</f>
        <v>as</v>
      </c>
      <c r="G7" s="7" t="str">
        <f>[1]!wwsCheckbox(A5,7,FALSE)</f>
        <v>a</v>
      </c>
      <c r="H7" s="7" t="str">
        <f>[1]!wwsCheckbox(A6,7,FALSE)</f>
        <v>and</v>
      </c>
      <c r="I7" s="7" t="str">
        <f>[1]!wwsCheckbox(A9,7,FALSE)</f>
        <v>at</v>
      </c>
      <c r="J7" s="7" t="str">
        <f>[1]!wwsCheckbox(A7,7,FALSE)</f>
        <v>are</v>
      </c>
      <c r="K7" s="3" t="str">
        <f t="shared" si="0"/>
        <v>GOOD</v>
      </c>
      <c r="L7" s="3"/>
    </row>
    <row r="8" spans="1:17" x14ac:dyDescent="0.3">
      <c r="A8" s="10" t="s">
        <v>16</v>
      </c>
      <c r="B8" s="19">
        <f t="shared" si="1"/>
        <v>1</v>
      </c>
      <c r="C8" s="20" t="str">
        <f t="shared" si="2"/>
        <v>click</v>
      </c>
      <c r="D8" s="4" t="str">
        <f t="shared" si="3"/>
        <v>right</v>
      </c>
      <c r="E8" s="23">
        <v>4</v>
      </c>
      <c r="F8" s="7" t="str">
        <f>[1]!wwsCheckbox(A9,8,FALSE)</f>
        <v>at</v>
      </c>
      <c r="G8" s="7" t="str">
        <f>[1]!wwsCheckbox(A5,8,FALSE)</f>
        <v>a</v>
      </c>
      <c r="H8" s="7" t="str">
        <f>[1]!wwsCheckbox(A8,8,FALSE)</f>
        <v>as</v>
      </c>
      <c r="I8" s="7" t="str">
        <f>[1]!wwsCheckbox(A7,8,FALSE)</f>
        <v>are</v>
      </c>
      <c r="J8" s="7" t="str">
        <f>[1]!wwsCheckbox(A6,8,FALSE)</f>
        <v>and</v>
      </c>
      <c r="K8" s="3" t="str">
        <f t="shared" si="0"/>
        <v>GOOD</v>
      </c>
      <c r="L8" s="3"/>
    </row>
    <row r="9" spans="1:17" x14ac:dyDescent="0.3">
      <c r="A9" s="10" t="s">
        <v>21</v>
      </c>
      <c r="B9" s="19">
        <f t="shared" si="1"/>
        <v>1</v>
      </c>
      <c r="C9" s="20" t="str">
        <f t="shared" si="2"/>
        <v>click</v>
      </c>
      <c r="D9" s="4" t="str">
        <f t="shared" si="3"/>
        <v>right</v>
      </c>
      <c r="E9" s="23">
        <v>5</v>
      </c>
      <c r="F9" s="7" t="str">
        <f>[1]!wwsCheckbox(A6,9,FALSE)</f>
        <v>and</v>
      </c>
      <c r="G9" s="7" t="str">
        <f>[1]!wwsCheckbox(A8,9,FALSE)</f>
        <v>as</v>
      </c>
      <c r="H9" s="7" t="str">
        <f>[1]!wwsCheckbox(A5,9,FALSE)</f>
        <v>a</v>
      </c>
      <c r="I9" s="7" t="str">
        <f>[1]!wwsCheckbox(A9,9,FALSE)</f>
        <v>at</v>
      </c>
      <c r="J9" s="7" t="str">
        <f>[1]!wwsCheckbox(A7,9,FALSE)</f>
        <v>are</v>
      </c>
      <c r="K9" s="3" t="str">
        <f t="shared" si="0"/>
        <v>GOOD</v>
      </c>
      <c r="L9" s="12">
        <f>SUM(B5:B9)</f>
        <v>5</v>
      </c>
    </row>
    <row r="10" spans="1:17" x14ac:dyDescent="0.3">
      <c r="A10" s="10" t="s">
        <v>22</v>
      </c>
      <c r="B10" s="19">
        <f t="shared" si="1"/>
        <v>1</v>
      </c>
      <c r="C10" s="20" t="str">
        <f t="shared" si="2"/>
        <v>click</v>
      </c>
      <c r="D10" s="4" t="str">
        <f t="shared" si="3"/>
        <v>right</v>
      </c>
      <c r="E10" s="23">
        <v>6</v>
      </c>
      <c r="F10" s="7" t="str">
        <f>[1]!wwsCheckbox(A10,10,FALSE)</f>
        <v>be</v>
      </c>
      <c r="G10" s="7" t="str">
        <f>[1]!wwsCheckbox(A11,10,FALSE)</f>
        <v>for</v>
      </c>
      <c r="H10" s="7" t="str">
        <f>[1]!wwsCheckbox(A12,10,FALSE)</f>
        <v>from</v>
      </c>
      <c r="I10" s="7" t="str">
        <f>[1]!wwsCheckbox(A13,10,FALSE)</f>
        <v>have</v>
      </c>
      <c r="J10" s="7" t="str">
        <f>[1]!wwsCheckbox(A14,10,FALSE)</f>
        <v>he</v>
      </c>
      <c r="K10" s="3" t="str">
        <f t="shared" si="0"/>
        <v>GOOD</v>
      </c>
      <c r="L10" s="3"/>
    </row>
    <row r="11" spans="1:17" x14ac:dyDescent="0.3">
      <c r="A11" s="10" t="s">
        <v>13</v>
      </c>
      <c r="B11" s="19">
        <f t="shared" si="1"/>
        <v>1</v>
      </c>
      <c r="C11" s="20" t="str">
        <f t="shared" si="2"/>
        <v>click</v>
      </c>
      <c r="D11" s="4" t="str">
        <f t="shared" si="3"/>
        <v>right</v>
      </c>
      <c r="E11" s="23">
        <v>7</v>
      </c>
      <c r="F11" s="7" t="str">
        <f>[1]!wwsCheckbox(A12,11,FALSE)</f>
        <v>from</v>
      </c>
      <c r="G11" s="7" t="str">
        <f>[1]!wwsCheckbox(A14,11,FALSE)</f>
        <v>he</v>
      </c>
      <c r="H11" s="7" t="str">
        <f>[1]!wwsCheckbox(A13,11,FALSE)</f>
        <v>have</v>
      </c>
      <c r="I11" s="7" t="str">
        <f>[1]!wwsCheckbox(A11,11,FALSE)</f>
        <v>for</v>
      </c>
      <c r="J11" s="7" t="str">
        <f>[1]!wwsCheckbox(A10,11,FALSE)</f>
        <v>be</v>
      </c>
      <c r="K11" s="3" t="str">
        <f t="shared" si="0"/>
        <v>GOOD</v>
      </c>
      <c r="L11" s="3"/>
    </row>
    <row r="12" spans="1:17" x14ac:dyDescent="0.3">
      <c r="A12" s="10" t="s">
        <v>23</v>
      </c>
      <c r="B12" s="19">
        <f t="shared" si="1"/>
        <v>1</v>
      </c>
      <c r="C12" s="20" t="str">
        <f t="shared" si="2"/>
        <v>click</v>
      </c>
      <c r="D12" s="4" t="str">
        <f t="shared" si="3"/>
        <v>right</v>
      </c>
      <c r="E12" s="23">
        <v>8</v>
      </c>
      <c r="F12" s="7" t="str">
        <f>[1]!wwsCheckbox(A13,12,FALSE)</f>
        <v>have</v>
      </c>
      <c r="G12" s="7" t="str">
        <f>[1]!wwsCheckbox(A10,12,FALSE)</f>
        <v>be</v>
      </c>
      <c r="H12" s="7" t="str">
        <f>[1]!wwsCheckbox(A11,12,FALSE)</f>
        <v>for</v>
      </c>
      <c r="I12" s="7" t="str">
        <f>[1]!wwsCheckbox(A14,12,FALSE)</f>
        <v>he</v>
      </c>
      <c r="J12" s="7" t="str">
        <f>[1]!wwsCheckbox(A12,12,FALSE)</f>
        <v>from</v>
      </c>
      <c r="K12" s="3" t="str">
        <f t="shared" si="0"/>
        <v>GOOD</v>
      </c>
      <c r="L12" s="3"/>
    </row>
    <row r="13" spans="1:17" x14ac:dyDescent="0.3">
      <c r="A13" s="10" t="s">
        <v>25</v>
      </c>
      <c r="B13" s="19">
        <f t="shared" si="1"/>
        <v>1</v>
      </c>
      <c r="C13" s="20" t="str">
        <f t="shared" si="2"/>
        <v>click</v>
      </c>
      <c r="D13" s="4" t="str">
        <f t="shared" si="3"/>
        <v>right</v>
      </c>
      <c r="E13" s="23">
        <v>9</v>
      </c>
      <c r="F13" s="7" t="str">
        <f>[1]!wwsCheckbox(A14,13,FALSE)</f>
        <v>he</v>
      </c>
      <c r="G13" s="7" t="str">
        <f>[1]!wwsCheckbox(A10,13,FALSE)</f>
        <v>be</v>
      </c>
      <c r="H13" s="7" t="str">
        <f>[1]!wwsCheckbox(A13,13,FALSE)</f>
        <v>have</v>
      </c>
      <c r="I13" s="7" t="str">
        <f>[1]!wwsCheckbox(A12,13,FALSE)</f>
        <v>from</v>
      </c>
      <c r="J13" s="7" t="str">
        <f>[1]!wwsCheckbox(A11,13,FALSE)</f>
        <v>for</v>
      </c>
      <c r="K13" s="3" t="str">
        <f t="shared" si="0"/>
        <v>GOOD</v>
      </c>
      <c r="L13" s="3"/>
    </row>
    <row r="14" spans="1:17" x14ac:dyDescent="0.3">
      <c r="A14" s="10" t="s">
        <v>7</v>
      </c>
      <c r="B14" s="19">
        <f t="shared" si="1"/>
        <v>1</v>
      </c>
      <c r="C14" s="20" t="str">
        <f t="shared" si="2"/>
        <v>click</v>
      </c>
      <c r="D14" s="4" t="str">
        <f t="shared" si="3"/>
        <v>right</v>
      </c>
      <c r="E14" s="23">
        <v>10</v>
      </c>
      <c r="F14" s="7" t="str">
        <f>[1]!wwsCheckbox(A11,14,FALSE)</f>
        <v>for</v>
      </c>
      <c r="G14" s="7" t="str">
        <f>[1]!wwsCheckbox(A13,14,FALSE)</f>
        <v>have</v>
      </c>
      <c r="H14" s="7" t="str">
        <f>[1]!wwsCheckbox(A10,14,FALSE)</f>
        <v>be</v>
      </c>
      <c r="I14" s="7" t="str">
        <f>[1]!wwsCheckbox(A14,14,FALSE)</f>
        <v>he</v>
      </c>
      <c r="J14" s="7" t="str">
        <f>[1]!wwsCheckbox(A12,14,FALSE)</f>
        <v>from</v>
      </c>
      <c r="K14" s="3" t="str">
        <f t="shared" si="0"/>
        <v>GOOD</v>
      </c>
      <c r="L14" s="12">
        <f>SUM(B10:B14)</f>
        <v>5</v>
      </c>
    </row>
    <row r="15" spans="1:17" x14ac:dyDescent="0.3">
      <c r="A15" s="10" t="s">
        <v>17</v>
      </c>
      <c r="B15" s="19">
        <f t="shared" si="1"/>
        <v>1</v>
      </c>
      <c r="C15" s="20" t="str">
        <f t="shared" si="2"/>
        <v>click</v>
      </c>
      <c r="D15" s="4" t="str">
        <f t="shared" si="3"/>
        <v>right</v>
      </c>
      <c r="E15" s="23">
        <v>11</v>
      </c>
      <c r="F15" s="7" t="str">
        <f>[1]!wwsCheckbox(A15,15,FALSE)</f>
        <v>his</v>
      </c>
      <c r="G15" s="7" t="str">
        <f>[1]!wwsCheckbox(A16,15,FALSE)</f>
        <v>I</v>
      </c>
      <c r="H15" s="7" t="str">
        <f>[1]!wwsCheckbox(A17,15,FALSE)</f>
        <v>in</v>
      </c>
      <c r="I15" s="7" t="str">
        <f>[1]!wwsCheckbox(A18,15,FALSE)</f>
        <v>is</v>
      </c>
      <c r="J15" s="7" t="str">
        <f>[1]!wwsCheckbox(A19,15,FALSE)</f>
        <v>it</v>
      </c>
      <c r="K15" s="3" t="str">
        <f t="shared" si="0"/>
        <v>GOOD</v>
      </c>
      <c r="L15" s="3"/>
    </row>
    <row r="16" spans="1:17" x14ac:dyDescent="0.3">
      <c r="A16" s="10" t="s">
        <v>19</v>
      </c>
      <c r="B16" s="19">
        <f t="shared" si="1"/>
        <v>1</v>
      </c>
      <c r="C16" s="20" t="str">
        <f t="shared" si="2"/>
        <v>click</v>
      </c>
      <c r="D16" s="4" t="str">
        <f t="shared" si="3"/>
        <v>right</v>
      </c>
      <c r="E16" s="23">
        <v>12</v>
      </c>
      <c r="F16" s="7" t="str">
        <f>[1]!wwsCheckbox(A17,16,FALSE)</f>
        <v>in</v>
      </c>
      <c r="G16" s="7" t="str">
        <f>[1]!wwsCheckbox(A19,16,FALSE)</f>
        <v>it</v>
      </c>
      <c r="H16" s="7" t="str">
        <f>[1]!wwsCheckbox(A18,16,FALSE)</f>
        <v>is</v>
      </c>
      <c r="I16" s="7" t="str">
        <f>[1]!wwsCheckbox(A16,16,FALSE)</f>
        <v>I</v>
      </c>
      <c r="J16" s="7" t="str">
        <f>[1]!wwsCheckbox(A15,16,FALSE)</f>
        <v>his</v>
      </c>
      <c r="K16" s="3" t="str">
        <f t="shared" si="0"/>
        <v>GOOD</v>
      </c>
      <c r="L16" s="3"/>
    </row>
    <row r="17" spans="1:13" x14ac:dyDescent="0.3">
      <c r="A17" s="10" t="s">
        <v>6</v>
      </c>
      <c r="B17" s="19">
        <f t="shared" si="1"/>
        <v>1</v>
      </c>
      <c r="C17" s="20" t="str">
        <f t="shared" si="2"/>
        <v>click</v>
      </c>
      <c r="D17" s="4" t="str">
        <f t="shared" si="3"/>
        <v>right</v>
      </c>
      <c r="E17" s="23">
        <v>13</v>
      </c>
      <c r="F17" s="7" t="str">
        <f>[1]!wwsCheckbox(A18,17,FALSE)</f>
        <v>is</v>
      </c>
      <c r="G17" s="7" t="str">
        <f>[1]!wwsCheckbox(A15,17,FALSE)</f>
        <v>his</v>
      </c>
      <c r="H17" s="7" t="str">
        <f>[1]!wwsCheckbox(A16,17,FALSE)</f>
        <v>I</v>
      </c>
      <c r="I17" s="7" t="str">
        <f>[1]!wwsCheckbox(A19,17,FALSE)</f>
        <v>it</v>
      </c>
      <c r="J17" s="7" t="str">
        <f>[1]!wwsCheckbox(A17,17,FALSE)</f>
        <v>in</v>
      </c>
      <c r="K17" s="3" t="str">
        <f t="shared" si="0"/>
        <v>GOOD</v>
      </c>
      <c r="L17" s="3"/>
    </row>
    <row r="18" spans="1:13" x14ac:dyDescent="0.3">
      <c r="A18" s="10" t="s">
        <v>8</v>
      </c>
      <c r="B18" s="19">
        <f t="shared" si="1"/>
        <v>1</v>
      </c>
      <c r="C18" s="20" t="str">
        <f t="shared" si="2"/>
        <v>click</v>
      </c>
      <c r="D18" s="4" t="str">
        <f t="shared" si="3"/>
        <v>right</v>
      </c>
      <c r="E18" s="23">
        <v>14</v>
      </c>
      <c r="F18" s="7" t="str">
        <f>[1]!wwsCheckbox(A19,18,FALSE)</f>
        <v>it</v>
      </c>
      <c r="G18" s="7" t="str">
        <f>[1]!wwsCheckbox(A15,18,FALSE)</f>
        <v>his</v>
      </c>
      <c r="H18" s="7" t="str">
        <f>[1]!wwsCheckbox(A18,18,FALSE)</f>
        <v>is</v>
      </c>
      <c r="I18" s="7" t="str">
        <f>[1]!wwsCheckbox(A17,18,FALSE)</f>
        <v>in</v>
      </c>
      <c r="J18" s="7" t="str">
        <f>[1]!wwsCheckbox(A16,18,FALSE)</f>
        <v>I</v>
      </c>
      <c r="K18" s="3" t="str">
        <f t="shared" si="0"/>
        <v>GOOD</v>
      </c>
      <c r="L18" s="3"/>
    </row>
    <row r="19" spans="1:13" x14ac:dyDescent="0.3">
      <c r="A19" s="10" t="s">
        <v>10</v>
      </c>
      <c r="B19" s="19">
        <f t="shared" si="1"/>
        <v>1</v>
      </c>
      <c r="C19" s="20" t="str">
        <f t="shared" si="2"/>
        <v>click</v>
      </c>
      <c r="D19" s="4" t="str">
        <f t="shared" si="3"/>
        <v>right</v>
      </c>
      <c r="E19" s="23">
        <v>15</v>
      </c>
      <c r="F19" s="7" t="str">
        <f>[1]!wwsCheckbox(A16,19,FALSE)</f>
        <v>I</v>
      </c>
      <c r="G19" s="7" t="str">
        <f>[1]!wwsCheckbox(A18,19,FALSE)</f>
        <v>is</v>
      </c>
      <c r="H19" s="7" t="str">
        <f>[1]!wwsCheckbox(A15,19,FALSE)</f>
        <v>his</v>
      </c>
      <c r="I19" s="7" t="str">
        <f>[1]!wwsCheckbox(A19,19,FALSE)</f>
        <v>it</v>
      </c>
      <c r="J19" s="7" t="str">
        <f>[1]!wwsCheckbox(A17,19,FALSE)</f>
        <v>in</v>
      </c>
      <c r="K19" s="3" t="str">
        <f t="shared" si="0"/>
        <v>GOOD</v>
      </c>
      <c r="L19" s="12">
        <f>SUM(B15:B19)</f>
        <v>5</v>
      </c>
    </row>
    <row r="20" spans="1:13" x14ac:dyDescent="0.3">
      <c r="A20" s="10" t="s">
        <v>4</v>
      </c>
      <c r="B20" s="19">
        <f t="shared" si="1"/>
        <v>1</v>
      </c>
      <c r="C20" s="20" t="str">
        <f t="shared" si="2"/>
        <v>click</v>
      </c>
      <c r="D20" s="4" t="str">
        <f t="shared" si="3"/>
        <v>right</v>
      </c>
      <c r="E20" s="23">
        <v>16</v>
      </c>
      <c r="F20" s="7" t="str">
        <f>[1]!wwsCheckbox(A20,20,FALSE)</f>
        <v>of</v>
      </c>
      <c r="G20" s="7" t="str">
        <f>[1]!wwsCheckbox(A21,20,FALSE)</f>
        <v>on</v>
      </c>
      <c r="H20" s="7" t="str">
        <f>[1]!wwsCheckbox(A22,20,FALSE)</f>
        <v>that</v>
      </c>
      <c r="I20" s="7" t="str">
        <f>[1]!wwsCheckbox(A23,20,FALSE)</f>
        <v>the</v>
      </c>
      <c r="J20" s="7" t="str">
        <f>[1]!wwsCheckbox(A24,20,FALSE)</f>
        <v>they</v>
      </c>
      <c r="K20" s="3" t="str">
        <f t="shared" si="0"/>
        <v>GOOD</v>
      </c>
      <c r="L20" s="3"/>
    </row>
    <row r="21" spans="1:13" x14ac:dyDescent="0.3">
      <c r="A21" s="10" t="s">
        <v>15</v>
      </c>
      <c r="B21" s="19">
        <f t="shared" si="1"/>
        <v>1</v>
      </c>
      <c r="C21" s="20" t="str">
        <f t="shared" si="2"/>
        <v>click</v>
      </c>
      <c r="D21" s="4" t="str">
        <f t="shared" si="3"/>
        <v>right</v>
      </c>
      <c r="E21" s="23">
        <v>17</v>
      </c>
      <c r="F21" s="7" t="str">
        <f>[1]!wwsCheckbox(A22,21,FALSE)</f>
        <v>that</v>
      </c>
      <c r="G21" s="7" t="str">
        <f>[1]!wwsCheckbox(A24,21,FALSE)</f>
        <v>they</v>
      </c>
      <c r="H21" s="7" t="str">
        <f>[1]!wwsCheckbox(A23,21,FALSE)</f>
        <v>the</v>
      </c>
      <c r="I21" s="7" t="str">
        <f>[1]!wwsCheckbox(A21,21,FALSE)</f>
        <v>on</v>
      </c>
      <c r="J21" s="7" t="str">
        <f>[1]!wwsCheckbox(A20,21,FALSE)</f>
        <v>of</v>
      </c>
      <c r="K21" s="3" t="str">
        <f t="shared" si="0"/>
        <v>GOOD</v>
      </c>
      <c r="L21" s="3"/>
    </row>
    <row r="22" spans="1:13" x14ac:dyDescent="0.3">
      <c r="A22" s="10" t="s">
        <v>11</v>
      </c>
      <c r="B22" s="19">
        <f t="shared" si="1"/>
        <v>1</v>
      </c>
      <c r="C22" s="20" t="str">
        <f t="shared" si="2"/>
        <v>click</v>
      </c>
      <c r="D22" s="4" t="str">
        <f t="shared" si="3"/>
        <v>right</v>
      </c>
      <c r="E22" s="23">
        <v>18</v>
      </c>
      <c r="F22" s="7" t="str">
        <f>[1]!wwsCheckbox(A23,22,FALSE)</f>
        <v>the</v>
      </c>
      <c r="G22" s="7" t="str">
        <f>[1]!wwsCheckbox(A20,22,FALSE)</f>
        <v>of</v>
      </c>
      <c r="H22" s="7" t="str">
        <f>[1]!wwsCheckbox(A21,22,FALSE)</f>
        <v>on</v>
      </c>
      <c r="I22" s="7" t="str">
        <f>[1]!wwsCheckbox(A24,22,FALSE)</f>
        <v>they</v>
      </c>
      <c r="J22" s="7" t="str">
        <f>[1]!wwsCheckbox(A22,22,FALSE)</f>
        <v>that</v>
      </c>
      <c r="K22" s="3" t="str">
        <f t="shared" si="0"/>
        <v>GOOD</v>
      </c>
      <c r="L22" s="3"/>
    </row>
    <row r="23" spans="1:13" x14ac:dyDescent="0.3">
      <c r="A23" s="10" t="s">
        <v>2</v>
      </c>
      <c r="B23" s="19">
        <f t="shared" si="1"/>
        <v>1</v>
      </c>
      <c r="C23" s="20" t="str">
        <f t="shared" si="2"/>
        <v>click</v>
      </c>
      <c r="D23" s="4" t="str">
        <f t="shared" si="3"/>
        <v>right</v>
      </c>
      <c r="E23" s="23">
        <v>19</v>
      </c>
      <c r="F23" s="7" t="str">
        <f>[1]!wwsCheckbox(A24,23,FALSE)</f>
        <v>they</v>
      </c>
      <c r="G23" s="7" t="str">
        <f>[1]!wwsCheckbox(A20,23,FALSE)</f>
        <v>of</v>
      </c>
      <c r="H23" s="7" t="str">
        <f>[1]!wwsCheckbox(A23,23,FALSE)</f>
        <v>the</v>
      </c>
      <c r="I23" s="7" t="str">
        <f>[1]!wwsCheckbox(A22,23,FALSE)</f>
        <v>that</v>
      </c>
      <c r="J23" s="7" t="str">
        <f>[1]!wwsCheckbox(A21,23,FALSE)</f>
        <v>on</v>
      </c>
      <c r="K23" s="3" t="str">
        <f t="shared" si="0"/>
        <v>GOOD</v>
      </c>
      <c r="L23" s="3"/>
    </row>
    <row r="24" spans="1:13" x14ac:dyDescent="0.3">
      <c r="A24" s="10" t="s">
        <v>20</v>
      </c>
      <c r="B24" s="19">
        <f t="shared" si="1"/>
        <v>1</v>
      </c>
      <c r="C24" s="20" t="str">
        <f t="shared" si="2"/>
        <v>click</v>
      </c>
      <c r="D24" s="4" t="str">
        <f t="shared" si="3"/>
        <v>right</v>
      </c>
      <c r="E24" s="23">
        <v>20</v>
      </c>
      <c r="F24" s="7" t="str">
        <f>[1]!wwsCheckbox(A21,24,FALSE)</f>
        <v>on</v>
      </c>
      <c r="G24" s="7" t="str">
        <f>[1]!wwsCheckbox(A23,24,FALSE)</f>
        <v>the</v>
      </c>
      <c r="H24" s="7" t="str">
        <f>[1]!wwsCheckbox(A20,24,FALSE)</f>
        <v>of</v>
      </c>
      <c r="I24" s="7" t="str">
        <f>[1]!wwsCheckbox(A24,24,FALSE)</f>
        <v>they</v>
      </c>
      <c r="J24" s="7" t="str">
        <f>[1]!wwsCheckbox(A22,24,FALSE)</f>
        <v>that</v>
      </c>
      <c r="K24" s="3" t="str">
        <f t="shared" si="0"/>
        <v>GOOD</v>
      </c>
      <c r="L24" s="12">
        <f>SUM(B20:B24)</f>
        <v>5</v>
      </c>
    </row>
    <row r="25" spans="1:13" x14ac:dyDescent="0.3">
      <c r="A25" s="10" t="s">
        <v>24</v>
      </c>
      <c r="B25" s="19">
        <f t="shared" si="1"/>
        <v>1</v>
      </c>
      <c r="C25" s="20" t="str">
        <f t="shared" si="2"/>
        <v>click</v>
      </c>
      <c r="D25" s="4" t="str">
        <f t="shared" si="3"/>
        <v>right</v>
      </c>
      <c r="E25" s="23">
        <v>21</v>
      </c>
      <c r="F25" s="7" t="str">
        <f>[1]!wwsCheckbox(A25,25,FALSE)</f>
        <v>this</v>
      </c>
      <c r="G25" s="7" t="str">
        <f>[1]!wwsCheckbox(A26,25,FALSE)</f>
        <v>to</v>
      </c>
      <c r="H25" s="7" t="str">
        <f>[1]!wwsCheckbox(A27,25,FALSE)</f>
        <v>was</v>
      </c>
      <c r="I25" s="7" t="str">
        <f>[1]!wwsCheckbox(A28,25,FALSE)</f>
        <v>with</v>
      </c>
      <c r="J25" s="7" t="str">
        <f>[1]!wwsCheckbox(A29,25,FALSE)</f>
        <v>you</v>
      </c>
      <c r="K25" s="3" t="str">
        <f t="shared" si="0"/>
        <v>GOOD</v>
      </c>
      <c r="L25" s="3"/>
    </row>
    <row r="26" spans="1:13" x14ac:dyDescent="0.3">
      <c r="A26" s="10" t="s">
        <v>5</v>
      </c>
      <c r="B26" s="19">
        <f t="shared" si="1"/>
        <v>1</v>
      </c>
      <c r="C26" s="20" t="str">
        <f t="shared" si="2"/>
        <v>click</v>
      </c>
      <c r="D26" s="4" t="str">
        <f t="shared" si="3"/>
        <v>right</v>
      </c>
      <c r="E26" s="23">
        <v>22</v>
      </c>
      <c r="F26" s="7" t="str">
        <f>[1]!wwsCheckbox(A27,26,FALSE)</f>
        <v>was</v>
      </c>
      <c r="G26" s="7" t="str">
        <f>[1]!wwsCheckbox(A29,26,FALSE)</f>
        <v>you</v>
      </c>
      <c r="H26" s="7" t="str">
        <f>[1]!wwsCheckbox(A28,26,FALSE)</f>
        <v>with</v>
      </c>
      <c r="I26" s="7" t="str">
        <f>[1]!wwsCheckbox(A26,26,FALSE)</f>
        <v>to</v>
      </c>
      <c r="J26" s="7" t="str">
        <f>[1]!wwsCheckbox(A25,26,FALSE)</f>
        <v>this</v>
      </c>
      <c r="K26" s="3" t="str">
        <f t="shared" si="0"/>
        <v>GOOD</v>
      </c>
      <c r="L26" s="3"/>
    </row>
    <row r="27" spans="1:13" x14ac:dyDescent="0.3">
      <c r="A27" s="10" t="s">
        <v>14</v>
      </c>
      <c r="B27" s="19">
        <f t="shared" si="1"/>
        <v>1</v>
      </c>
      <c r="C27" s="20" t="str">
        <f t="shared" si="2"/>
        <v>click</v>
      </c>
      <c r="D27" s="4" t="str">
        <f t="shared" si="3"/>
        <v>right</v>
      </c>
      <c r="E27" s="23">
        <v>23</v>
      </c>
      <c r="F27" s="7" t="str">
        <f>[1]!wwsCheckbox(A28,27,FALSE)</f>
        <v>with</v>
      </c>
      <c r="G27" s="7" t="str">
        <f>[1]!wwsCheckbox(A25,27,FALSE)</f>
        <v>this</v>
      </c>
      <c r="H27" s="7" t="str">
        <f>[1]!wwsCheckbox(A26,27,FALSE)</f>
        <v>to</v>
      </c>
      <c r="I27" s="7" t="str">
        <f>[1]!wwsCheckbox(A29,27,FALSE)</f>
        <v>you</v>
      </c>
      <c r="J27" s="7" t="str">
        <f>[1]!wwsCheckbox(A27,27,FALSE)</f>
        <v>was</v>
      </c>
      <c r="K27" s="3" t="str">
        <f t="shared" si="0"/>
        <v>GOOD</v>
      </c>
      <c r="L27" s="3"/>
    </row>
    <row r="28" spans="1:13" x14ac:dyDescent="0.3">
      <c r="A28" s="10" t="s">
        <v>18</v>
      </c>
      <c r="B28" s="19">
        <f t="shared" si="1"/>
        <v>1</v>
      </c>
      <c r="C28" s="20" t="str">
        <f t="shared" si="2"/>
        <v>click</v>
      </c>
      <c r="D28" s="4" t="str">
        <f t="shared" si="3"/>
        <v>right</v>
      </c>
      <c r="E28" s="23">
        <v>24</v>
      </c>
      <c r="F28" s="7" t="str">
        <f>[1]!wwsCheckbox(A29,28,FALSE)</f>
        <v>you</v>
      </c>
      <c r="G28" s="7" t="str">
        <f>[1]!wwsCheckbox(A25,28,FALSE)</f>
        <v>this</v>
      </c>
      <c r="H28" s="7" t="str">
        <f>[1]!wwsCheckbox(A28,28,FALSE)</f>
        <v>with</v>
      </c>
      <c r="I28" s="7" t="str">
        <f>[1]!wwsCheckbox(A27,28,FALSE)</f>
        <v>was</v>
      </c>
      <c r="J28" s="7" t="str">
        <f>[1]!wwsCheckbox(A26,28,FALSE)</f>
        <v>to</v>
      </c>
      <c r="K28" s="3" t="str">
        <f t="shared" si="0"/>
        <v>GOOD</v>
      </c>
      <c r="L28" s="3"/>
    </row>
    <row r="29" spans="1:13" x14ac:dyDescent="0.3">
      <c r="A29" s="10" t="s">
        <v>9</v>
      </c>
      <c r="B29" s="19">
        <f t="shared" si="1"/>
        <v>1</v>
      </c>
      <c r="C29" s="20" t="str">
        <f t="shared" si="2"/>
        <v>click</v>
      </c>
      <c r="D29" s="4" t="str">
        <f t="shared" si="3"/>
        <v>right</v>
      </c>
      <c r="E29" s="23">
        <v>25</v>
      </c>
      <c r="F29" s="7" t="str">
        <f>[1]!wwsCheckbox(A26,29,FALSE)</f>
        <v>to</v>
      </c>
      <c r="G29" s="7" t="str">
        <f>[1]!wwsCheckbox(A28,29,FALSE)</f>
        <v>with</v>
      </c>
      <c r="H29" s="7" t="str">
        <f>[1]!wwsCheckbox(A25,29,FALSE)</f>
        <v>this</v>
      </c>
      <c r="I29" s="7" t="str">
        <f>[1]!wwsCheckbox(A29,29,FALSE)</f>
        <v>you</v>
      </c>
      <c r="J29" s="7" t="str">
        <f>[1]!wwsCheckbox(A27,29,FALSE)</f>
        <v>was</v>
      </c>
      <c r="K29" s="3" t="str">
        <f t="shared" si="0"/>
        <v>GOOD</v>
      </c>
      <c r="L29" s="12">
        <f>SUM(B25:B29)</f>
        <v>5</v>
      </c>
    </row>
    <row r="30" spans="1:13" ht="18" x14ac:dyDescent="0.35">
      <c r="A30" s="16"/>
      <c r="B30" s="17"/>
      <c r="C30" s="18"/>
      <c r="D30" s="1"/>
      <c r="E30" s="21"/>
      <c r="F30" s="2"/>
      <c r="G30" s="2"/>
      <c r="H30" s="2"/>
      <c r="I30" s="2"/>
      <c r="J30" s="2"/>
      <c r="K30" s="162">
        <f>SUM(B5:B29)/25</f>
        <v>1</v>
      </c>
      <c r="L30" s="162"/>
    </row>
    <row r="31" spans="1:13" x14ac:dyDescent="0.3">
      <c r="M31" t="s">
        <v>26</v>
      </c>
    </row>
  </sheetData>
  <mergeCells count="6">
    <mergeCell ref="K30:L30"/>
    <mergeCell ref="A2:F2"/>
    <mergeCell ref="A3:A4"/>
    <mergeCell ref="B3:D4"/>
    <mergeCell ref="H2:I2"/>
    <mergeCell ref="F4:J4"/>
  </mergeCells>
  <conditionalFormatting sqref="N1:P4">
    <cfRule type="expression" dxfId="948" priority="576">
      <formula>"$J$2 = 1"</formula>
    </cfRule>
  </conditionalFormatting>
  <conditionalFormatting sqref="B5">
    <cfRule type="expression" dxfId="947" priority="325">
      <formula>"$G$2=""See + Match"""</formula>
    </cfRule>
  </conditionalFormatting>
  <conditionalFormatting sqref="B6">
    <cfRule type="expression" dxfId="946" priority="324">
      <formula>"$G$2=""See + Match"""</formula>
    </cfRule>
  </conditionalFormatting>
  <conditionalFormatting sqref="B7">
    <cfRule type="expression" dxfId="945" priority="323">
      <formula>"$G$2=""See + Match"""</formula>
    </cfRule>
  </conditionalFormatting>
  <conditionalFormatting sqref="B8">
    <cfRule type="expression" dxfId="944" priority="322">
      <formula>"$G$2=""See + Match"""</formula>
    </cfRule>
  </conditionalFormatting>
  <conditionalFormatting sqref="B9">
    <cfRule type="expression" dxfId="943" priority="321">
      <formula>"$G$2=""See + Match"""</formula>
    </cfRule>
  </conditionalFormatting>
  <conditionalFormatting sqref="B10">
    <cfRule type="expression" dxfId="942" priority="320">
      <formula>"$G$2=""See + Match"""</formula>
    </cfRule>
  </conditionalFormatting>
  <conditionalFormatting sqref="B11">
    <cfRule type="expression" dxfId="941" priority="319">
      <formula>"$G$2=""See + Match"""</formula>
    </cfRule>
  </conditionalFormatting>
  <conditionalFormatting sqref="B12">
    <cfRule type="expression" dxfId="940" priority="318">
      <formula>"$G$2=""See + Match"""</formula>
    </cfRule>
  </conditionalFormatting>
  <conditionalFormatting sqref="B13">
    <cfRule type="expression" dxfId="939" priority="317">
      <formula>"$G$2=""See + Match"""</formula>
    </cfRule>
  </conditionalFormatting>
  <conditionalFormatting sqref="B14">
    <cfRule type="expression" dxfId="938" priority="316">
      <formula>"$G$2=""See + Match"""</formula>
    </cfRule>
  </conditionalFormatting>
  <conditionalFormatting sqref="B15">
    <cfRule type="expression" dxfId="937" priority="315">
      <formula>"$G$2=""See + Match"""</formula>
    </cfRule>
  </conditionalFormatting>
  <conditionalFormatting sqref="B16">
    <cfRule type="expression" dxfId="936" priority="314">
      <formula>"$G$2=""See + Match"""</formula>
    </cfRule>
  </conditionalFormatting>
  <conditionalFormatting sqref="B17">
    <cfRule type="expression" dxfId="935" priority="313">
      <formula>"$G$2=""See + Match"""</formula>
    </cfRule>
  </conditionalFormatting>
  <conditionalFormatting sqref="B18">
    <cfRule type="expression" dxfId="934" priority="312">
      <formula>"$G$2=""See + Match"""</formula>
    </cfRule>
  </conditionalFormatting>
  <conditionalFormatting sqref="B19">
    <cfRule type="expression" dxfId="933" priority="311">
      <formula>"$G$2=""See + Match"""</formula>
    </cfRule>
  </conditionalFormatting>
  <conditionalFormatting sqref="B20">
    <cfRule type="expression" dxfId="932" priority="310">
      <formula>"$G$2=""See + Match"""</formula>
    </cfRule>
  </conditionalFormatting>
  <conditionalFormatting sqref="B21">
    <cfRule type="expression" dxfId="931" priority="309">
      <formula>"$G$2=""See + Match"""</formula>
    </cfRule>
  </conditionalFormatting>
  <conditionalFormatting sqref="B22">
    <cfRule type="expression" dxfId="930" priority="308">
      <formula>"$G$2=""See + Match"""</formula>
    </cfRule>
  </conditionalFormatting>
  <conditionalFormatting sqref="B23">
    <cfRule type="expression" dxfId="929" priority="307">
      <formula>"$G$2=""See + Match"""</formula>
    </cfRule>
  </conditionalFormatting>
  <conditionalFormatting sqref="B24">
    <cfRule type="expression" dxfId="928" priority="306">
      <formula>"$G$2=""See + Match"""</formula>
    </cfRule>
  </conditionalFormatting>
  <conditionalFormatting sqref="B25">
    <cfRule type="expression" dxfId="927" priority="305">
      <formula>"$G$2=""See + Match"""</formula>
    </cfRule>
  </conditionalFormatting>
  <conditionalFormatting sqref="B26">
    <cfRule type="expression" dxfId="926" priority="304">
      <formula>"$G$2=""See + Match"""</formula>
    </cfRule>
  </conditionalFormatting>
  <conditionalFormatting sqref="B27">
    <cfRule type="expression" dxfId="925" priority="303">
      <formula>"$G$2=""See + Match"""</formula>
    </cfRule>
  </conditionalFormatting>
  <conditionalFormatting sqref="B28">
    <cfRule type="expression" dxfId="924" priority="302">
      <formula>"$G$2=""See + Match"""</formula>
    </cfRule>
  </conditionalFormatting>
  <conditionalFormatting sqref="B29">
    <cfRule type="expression" dxfId="923" priority="301">
      <formula>"$G$2=""See + Match"""</formula>
    </cfRule>
  </conditionalFormatting>
  <conditionalFormatting sqref="A5">
    <cfRule type="expression" dxfId="922" priority="299">
      <formula>$G$2="See"</formula>
    </cfRule>
    <cfRule type="expression" dxfId="921" priority="300">
      <formula>$G$2&lt;&gt;"See"</formula>
    </cfRule>
  </conditionalFormatting>
  <conditionalFormatting sqref="A6">
    <cfRule type="expression" dxfId="920" priority="297">
      <formula>$G$2="See"</formula>
    </cfRule>
    <cfRule type="expression" dxfId="919" priority="298">
      <formula>$G$2&lt;&gt;"See"</formula>
    </cfRule>
  </conditionalFormatting>
  <conditionalFormatting sqref="A7">
    <cfRule type="expression" dxfId="918" priority="295">
      <formula>$G$2="See"</formula>
    </cfRule>
    <cfRule type="expression" dxfId="917" priority="296">
      <formula>$G$2&lt;&gt;"See"</formula>
    </cfRule>
  </conditionalFormatting>
  <conditionalFormatting sqref="A8">
    <cfRule type="expression" dxfId="916" priority="293">
      <formula>$G$2="See"</formula>
    </cfRule>
    <cfRule type="expression" dxfId="915" priority="294">
      <formula>$G$2&lt;&gt;"See"</formula>
    </cfRule>
  </conditionalFormatting>
  <conditionalFormatting sqref="A9">
    <cfRule type="expression" dxfId="914" priority="291">
      <formula>$G$2="See"</formula>
    </cfRule>
    <cfRule type="expression" dxfId="913" priority="292">
      <formula>$G$2&lt;&gt;"See"</formula>
    </cfRule>
  </conditionalFormatting>
  <conditionalFormatting sqref="A10">
    <cfRule type="expression" dxfId="912" priority="289">
      <formula>$G$2="See"</formula>
    </cfRule>
    <cfRule type="expression" dxfId="911" priority="290">
      <formula>$G$2&lt;&gt;"See"</formula>
    </cfRule>
  </conditionalFormatting>
  <conditionalFormatting sqref="A11">
    <cfRule type="expression" dxfId="910" priority="287">
      <formula>$G$2="See"</formula>
    </cfRule>
    <cfRule type="expression" dxfId="909" priority="288">
      <formula>$G$2&lt;&gt;"See"</formula>
    </cfRule>
  </conditionalFormatting>
  <conditionalFormatting sqref="A12">
    <cfRule type="expression" dxfId="908" priority="285">
      <formula>$G$2="See"</formula>
    </cfRule>
    <cfRule type="expression" dxfId="907" priority="286">
      <formula>$G$2&lt;&gt;"See"</formula>
    </cfRule>
  </conditionalFormatting>
  <conditionalFormatting sqref="A13">
    <cfRule type="expression" dxfId="906" priority="283">
      <formula>$G$2="See"</formula>
    </cfRule>
    <cfRule type="expression" dxfId="905" priority="284">
      <formula>$G$2&lt;&gt;"See"</formula>
    </cfRule>
  </conditionalFormatting>
  <conditionalFormatting sqref="A14">
    <cfRule type="expression" dxfId="904" priority="281">
      <formula>$G$2="See"</formula>
    </cfRule>
    <cfRule type="expression" dxfId="903" priority="282">
      <formula>$G$2&lt;&gt;"See"</formula>
    </cfRule>
  </conditionalFormatting>
  <conditionalFormatting sqref="A15">
    <cfRule type="expression" dxfId="902" priority="279">
      <formula>$G$2="See"</formula>
    </cfRule>
    <cfRule type="expression" dxfId="901" priority="280">
      <formula>$G$2&lt;&gt;"See"</formula>
    </cfRule>
  </conditionalFormatting>
  <conditionalFormatting sqref="A16">
    <cfRule type="expression" dxfId="900" priority="277">
      <formula>$G$2="See"</formula>
    </cfRule>
    <cfRule type="expression" dxfId="899" priority="278">
      <formula>$G$2&lt;&gt;"See"</formula>
    </cfRule>
  </conditionalFormatting>
  <conditionalFormatting sqref="A17">
    <cfRule type="expression" dxfId="898" priority="275">
      <formula>$G$2="See"</formula>
    </cfRule>
    <cfRule type="expression" dxfId="897" priority="276">
      <formula>$G$2&lt;&gt;"See"</formula>
    </cfRule>
  </conditionalFormatting>
  <conditionalFormatting sqref="A18">
    <cfRule type="expression" dxfId="896" priority="273">
      <formula>$G$2="See"</formula>
    </cfRule>
    <cfRule type="expression" dxfId="895" priority="274">
      <formula>$G$2&lt;&gt;"See"</formula>
    </cfRule>
  </conditionalFormatting>
  <conditionalFormatting sqref="A19">
    <cfRule type="expression" dxfId="894" priority="271">
      <formula>$G$2="See"</formula>
    </cfRule>
    <cfRule type="expression" dxfId="893" priority="272">
      <formula>$G$2&lt;&gt;"See"</formula>
    </cfRule>
  </conditionalFormatting>
  <conditionalFormatting sqref="A20">
    <cfRule type="expression" dxfId="892" priority="269">
      <formula>$G$2="See"</formula>
    </cfRule>
    <cfRule type="expression" dxfId="891" priority="270">
      <formula>$G$2&lt;&gt;"See"</formula>
    </cfRule>
  </conditionalFormatting>
  <conditionalFormatting sqref="A21">
    <cfRule type="expression" dxfId="890" priority="267">
      <formula>$G$2="See"</formula>
    </cfRule>
    <cfRule type="expression" dxfId="889" priority="268">
      <formula>$G$2&lt;&gt;"See"</formula>
    </cfRule>
  </conditionalFormatting>
  <conditionalFormatting sqref="A22">
    <cfRule type="expression" dxfId="888" priority="265">
      <formula>$G$2="See"</formula>
    </cfRule>
    <cfRule type="expression" dxfId="887" priority="266">
      <formula>$G$2&lt;&gt;"See"</formula>
    </cfRule>
  </conditionalFormatting>
  <conditionalFormatting sqref="A23">
    <cfRule type="expression" dxfId="886" priority="263">
      <formula>$G$2="See"</formula>
    </cfRule>
    <cfRule type="expression" dxfId="885" priority="264">
      <formula>$G$2&lt;&gt;"See"</formula>
    </cfRule>
  </conditionalFormatting>
  <conditionalFormatting sqref="A24">
    <cfRule type="expression" dxfId="884" priority="261">
      <formula>$G$2="See"</formula>
    </cfRule>
    <cfRule type="expression" dxfId="883" priority="262">
      <formula>$G$2&lt;&gt;"See"</formula>
    </cfRule>
  </conditionalFormatting>
  <conditionalFormatting sqref="A25">
    <cfRule type="expression" dxfId="882" priority="259">
      <formula>$G$2="See"</formula>
    </cfRule>
    <cfRule type="expression" dxfId="881" priority="260">
      <formula>$G$2&lt;&gt;"See"</formula>
    </cfRule>
  </conditionalFormatting>
  <conditionalFormatting sqref="A26">
    <cfRule type="expression" dxfId="880" priority="257">
      <formula>$G$2="See"</formula>
    </cfRule>
    <cfRule type="expression" dxfId="879" priority="258">
      <formula>$G$2&lt;&gt;"See"</formula>
    </cfRule>
  </conditionalFormatting>
  <conditionalFormatting sqref="A27">
    <cfRule type="expression" dxfId="878" priority="255">
      <formula>$G$2="See"</formula>
    </cfRule>
    <cfRule type="expression" dxfId="877" priority="256">
      <formula>$G$2&lt;&gt;"See"</formula>
    </cfRule>
  </conditionalFormatting>
  <conditionalFormatting sqref="A28">
    <cfRule type="expression" dxfId="876" priority="253">
      <formula>$G$2="See"</formula>
    </cfRule>
    <cfRule type="expression" dxfId="875" priority="254">
      <formula>$G$2&lt;&gt;"See"</formula>
    </cfRule>
  </conditionalFormatting>
  <conditionalFormatting sqref="A29">
    <cfRule type="expression" dxfId="874" priority="251">
      <formula>$G$2="See"</formula>
    </cfRule>
    <cfRule type="expression" dxfId="873" priority="252">
      <formula>$G$2&lt;&gt;"See"</formula>
    </cfRule>
  </conditionalFormatting>
  <conditionalFormatting sqref="F28">
    <cfRule type="expression" dxfId="872" priority="159">
      <formula>$D28="wrong"</formula>
    </cfRule>
    <cfRule type="expression" dxfId="871" priority="160">
      <formula>$D28="right"</formula>
    </cfRule>
  </conditionalFormatting>
  <conditionalFormatting sqref="F23">
    <cfRule type="expression" dxfId="870" priority="179">
      <formula>$D23="wrong"</formula>
    </cfRule>
    <cfRule type="expression" dxfId="869" priority="180">
      <formula>$D23="right"</formula>
    </cfRule>
  </conditionalFormatting>
  <conditionalFormatting sqref="F5">
    <cfRule type="expression" dxfId="868" priority="249">
      <formula>$D5="wrong"</formula>
    </cfRule>
    <cfRule type="expression" dxfId="867" priority="250">
      <formula>$D5="right"</formula>
    </cfRule>
  </conditionalFormatting>
  <conditionalFormatting sqref="F26">
    <cfRule type="expression" dxfId="866" priority="167">
      <formula>$D26="wrong"</formula>
    </cfRule>
    <cfRule type="expression" dxfId="865" priority="168">
      <formula>$D26="right"</formula>
    </cfRule>
  </conditionalFormatting>
  <conditionalFormatting sqref="G25">
    <cfRule type="expression" dxfId="864" priority="169">
      <formula>$D25="wrong"</formula>
    </cfRule>
    <cfRule type="expression" dxfId="863" priority="170">
      <formula>$D25="right"</formula>
    </cfRule>
  </conditionalFormatting>
  <conditionalFormatting sqref="F24">
    <cfRule type="expression" dxfId="862" priority="175">
      <formula>$D24="wrong"</formula>
    </cfRule>
    <cfRule type="expression" dxfId="861" priority="176">
      <formula>$D24="right"</formula>
    </cfRule>
  </conditionalFormatting>
  <conditionalFormatting sqref="H26">
    <cfRule type="expression" dxfId="860" priority="23">
      <formula>$D26="wrong"</formula>
    </cfRule>
    <cfRule type="expression" dxfId="859" priority="24">
      <formula>$D26="right"</formula>
    </cfRule>
  </conditionalFormatting>
  <conditionalFormatting sqref="G23">
    <cfRule type="expression" dxfId="858" priority="177">
      <formula>$D23="wrong"</formula>
    </cfRule>
    <cfRule type="expression" dxfId="857" priority="178">
      <formula>$D23="right"</formula>
    </cfRule>
  </conditionalFormatting>
  <conditionalFormatting sqref="G24">
    <cfRule type="expression" dxfId="856" priority="173">
      <formula>$D24="wrong"</formula>
    </cfRule>
    <cfRule type="expression" dxfId="855" priority="174">
      <formula>$D24="right"</formula>
    </cfRule>
  </conditionalFormatting>
  <conditionalFormatting sqref="F6">
    <cfRule type="expression" dxfId="854" priority="247">
      <formula>$D6="wrong"</formula>
    </cfRule>
    <cfRule type="expression" dxfId="853" priority="248">
      <formula>$D6="right"</formula>
    </cfRule>
  </conditionalFormatting>
  <conditionalFormatting sqref="G6">
    <cfRule type="expression" dxfId="852" priority="245">
      <formula>$D6="wrong"</formula>
    </cfRule>
    <cfRule type="expression" dxfId="851" priority="246">
      <formula>$D6="right"</formula>
    </cfRule>
  </conditionalFormatting>
  <conditionalFormatting sqref="F7">
    <cfRule type="expression" dxfId="850" priority="243">
      <formula>$D7="wrong"</formula>
    </cfRule>
    <cfRule type="expression" dxfId="849" priority="244">
      <formula>$D7="right"</formula>
    </cfRule>
  </conditionalFormatting>
  <conditionalFormatting sqref="G7">
    <cfRule type="expression" dxfId="848" priority="241">
      <formula>$D7="wrong"</formula>
    </cfRule>
    <cfRule type="expression" dxfId="847" priority="242">
      <formula>$D7="right"</formula>
    </cfRule>
  </conditionalFormatting>
  <conditionalFormatting sqref="F8">
    <cfRule type="expression" dxfId="846" priority="239">
      <formula>$D8="wrong"</formula>
    </cfRule>
    <cfRule type="expression" dxfId="845" priority="240">
      <formula>$D8="right"</formula>
    </cfRule>
  </conditionalFormatting>
  <conditionalFormatting sqref="G8">
    <cfRule type="expression" dxfId="844" priority="237">
      <formula>$D8="wrong"</formula>
    </cfRule>
    <cfRule type="expression" dxfId="843" priority="238">
      <formula>$D8="right"</formula>
    </cfRule>
  </conditionalFormatting>
  <conditionalFormatting sqref="F9">
    <cfRule type="expression" dxfId="842" priority="235">
      <formula>$D9="wrong"</formula>
    </cfRule>
    <cfRule type="expression" dxfId="841" priority="236">
      <formula>$D9="right"</formula>
    </cfRule>
  </conditionalFormatting>
  <conditionalFormatting sqref="G9">
    <cfRule type="expression" dxfId="840" priority="233">
      <formula>$D9="wrong"</formula>
    </cfRule>
    <cfRule type="expression" dxfId="839" priority="234">
      <formula>$D9="right"</formula>
    </cfRule>
  </conditionalFormatting>
  <conditionalFormatting sqref="F10">
    <cfRule type="expression" dxfId="838" priority="231">
      <formula>$D10="wrong"</formula>
    </cfRule>
    <cfRule type="expression" dxfId="837" priority="232">
      <formula>$D10="right"</formula>
    </cfRule>
  </conditionalFormatting>
  <conditionalFormatting sqref="G10">
    <cfRule type="expression" dxfId="836" priority="229">
      <formula>$D10="wrong"</formula>
    </cfRule>
    <cfRule type="expression" dxfId="835" priority="230">
      <formula>$D10="right"</formula>
    </cfRule>
  </conditionalFormatting>
  <conditionalFormatting sqref="F11">
    <cfRule type="expression" dxfId="834" priority="227">
      <formula>$D11="wrong"</formula>
    </cfRule>
    <cfRule type="expression" dxfId="833" priority="228">
      <formula>$D11="right"</formula>
    </cfRule>
  </conditionalFormatting>
  <conditionalFormatting sqref="G11">
    <cfRule type="expression" dxfId="832" priority="225">
      <formula>$D11="wrong"</formula>
    </cfRule>
    <cfRule type="expression" dxfId="831" priority="226">
      <formula>$D11="right"</formula>
    </cfRule>
  </conditionalFormatting>
  <conditionalFormatting sqref="F12">
    <cfRule type="expression" dxfId="830" priority="223">
      <formula>$D12="wrong"</formula>
    </cfRule>
    <cfRule type="expression" dxfId="829" priority="224">
      <formula>$D12="right"</formula>
    </cfRule>
  </conditionalFormatting>
  <conditionalFormatting sqref="G12">
    <cfRule type="expression" dxfId="828" priority="221">
      <formula>$D12="wrong"</formula>
    </cfRule>
    <cfRule type="expression" dxfId="827" priority="222">
      <formula>$D12="right"</formula>
    </cfRule>
  </conditionalFormatting>
  <conditionalFormatting sqref="F13">
    <cfRule type="expression" dxfId="826" priority="219">
      <formula>$D13="wrong"</formula>
    </cfRule>
    <cfRule type="expression" dxfId="825" priority="220">
      <formula>$D13="right"</formula>
    </cfRule>
  </conditionalFormatting>
  <conditionalFormatting sqref="G13">
    <cfRule type="expression" dxfId="824" priority="217">
      <formula>$D13="wrong"</formula>
    </cfRule>
    <cfRule type="expression" dxfId="823" priority="218">
      <formula>$D13="right"</formula>
    </cfRule>
  </conditionalFormatting>
  <conditionalFormatting sqref="F14">
    <cfRule type="expression" dxfId="822" priority="215">
      <formula>$D14="wrong"</formula>
    </cfRule>
    <cfRule type="expression" dxfId="821" priority="216">
      <formula>$D14="right"</formula>
    </cfRule>
  </conditionalFormatting>
  <conditionalFormatting sqref="G14">
    <cfRule type="expression" dxfId="820" priority="213">
      <formula>$D14="wrong"</formula>
    </cfRule>
    <cfRule type="expression" dxfId="819" priority="214">
      <formula>$D14="right"</formula>
    </cfRule>
  </conditionalFormatting>
  <conditionalFormatting sqref="I18">
    <cfRule type="expression" dxfId="818" priority="69">
      <formula>$D18="wrong"</formula>
    </cfRule>
    <cfRule type="expression" dxfId="817" priority="70">
      <formula>$D18="right"</formula>
    </cfRule>
  </conditionalFormatting>
  <conditionalFormatting sqref="F27">
    <cfRule type="expression" dxfId="816" priority="163">
      <formula>$D27="wrong"</formula>
    </cfRule>
    <cfRule type="expression" dxfId="815" priority="164">
      <formula>$D27="right"</formula>
    </cfRule>
  </conditionalFormatting>
  <conditionalFormatting sqref="G26">
    <cfRule type="expression" dxfId="814" priority="165">
      <formula>$D26="wrong"</formula>
    </cfRule>
    <cfRule type="expression" dxfId="813" priority="166">
      <formula>$D26="right"</formula>
    </cfRule>
  </conditionalFormatting>
  <conditionalFormatting sqref="I27">
    <cfRule type="expression" dxfId="812" priority="15">
      <formula>$D27="wrong"</formula>
    </cfRule>
    <cfRule type="expression" dxfId="811" priority="16">
      <formula>$D27="right"</formula>
    </cfRule>
  </conditionalFormatting>
  <conditionalFormatting sqref="H27">
    <cfRule type="expression" dxfId="810" priority="17">
      <formula>$D27="wrong"</formula>
    </cfRule>
    <cfRule type="expression" dxfId="809" priority="18">
      <formula>$D27="right"</formula>
    </cfRule>
  </conditionalFormatting>
  <conditionalFormatting sqref="F25">
    <cfRule type="expression" dxfId="808" priority="171">
      <formula>$D25="wrong"</formula>
    </cfRule>
    <cfRule type="expression" dxfId="807" priority="172">
      <formula>$D25="right"</formula>
    </cfRule>
  </conditionalFormatting>
  <conditionalFormatting sqref="I26">
    <cfRule type="expression" dxfId="806" priority="21">
      <formula>$D26="wrong"</formula>
    </cfRule>
    <cfRule type="expression" dxfId="805" priority="22">
      <formula>$D26="right"</formula>
    </cfRule>
  </conditionalFormatting>
  <conditionalFormatting sqref="F15">
    <cfRule type="expression" dxfId="804" priority="211">
      <formula>$D15="wrong"</formula>
    </cfRule>
    <cfRule type="expression" dxfId="803" priority="212">
      <formula>$D15="right"</formula>
    </cfRule>
  </conditionalFormatting>
  <conditionalFormatting sqref="G15">
    <cfRule type="expression" dxfId="802" priority="209">
      <formula>$D15="wrong"</formula>
    </cfRule>
    <cfRule type="expression" dxfId="801" priority="210">
      <formula>$D15="right"</formula>
    </cfRule>
  </conditionalFormatting>
  <conditionalFormatting sqref="F16">
    <cfRule type="expression" dxfId="800" priority="207">
      <formula>$D16="wrong"</formula>
    </cfRule>
    <cfRule type="expression" dxfId="799" priority="208">
      <formula>$D16="right"</formula>
    </cfRule>
  </conditionalFormatting>
  <conditionalFormatting sqref="G16">
    <cfRule type="expression" dxfId="798" priority="205">
      <formula>$D16="wrong"</formula>
    </cfRule>
    <cfRule type="expression" dxfId="797" priority="206">
      <formula>$D16="right"</formula>
    </cfRule>
  </conditionalFormatting>
  <conditionalFormatting sqref="F17">
    <cfRule type="expression" dxfId="796" priority="203">
      <formula>$D17="wrong"</formula>
    </cfRule>
    <cfRule type="expression" dxfId="795" priority="204">
      <formula>$D17="right"</formula>
    </cfRule>
  </conditionalFormatting>
  <conditionalFormatting sqref="G17">
    <cfRule type="expression" dxfId="794" priority="201">
      <formula>$D17="wrong"</formula>
    </cfRule>
    <cfRule type="expression" dxfId="793" priority="202">
      <formula>$D17="right"</formula>
    </cfRule>
  </conditionalFormatting>
  <conditionalFormatting sqref="F18">
    <cfRule type="expression" dxfId="792" priority="199">
      <formula>$D18="wrong"</formula>
    </cfRule>
    <cfRule type="expression" dxfId="791" priority="200">
      <formula>$D18="right"</formula>
    </cfRule>
  </conditionalFormatting>
  <conditionalFormatting sqref="G18">
    <cfRule type="expression" dxfId="790" priority="197">
      <formula>$D18="wrong"</formula>
    </cfRule>
    <cfRule type="expression" dxfId="789" priority="198">
      <formula>$D18="right"</formula>
    </cfRule>
  </conditionalFormatting>
  <conditionalFormatting sqref="F19">
    <cfRule type="expression" dxfId="788" priority="195">
      <formula>$D19="wrong"</formula>
    </cfRule>
    <cfRule type="expression" dxfId="787" priority="196">
      <formula>$D19="right"</formula>
    </cfRule>
  </conditionalFormatting>
  <conditionalFormatting sqref="G19">
    <cfRule type="expression" dxfId="786" priority="193">
      <formula>$D19="wrong"</formula>
    </cfRule>
    <cfRule type="expression" dxfId="785" priority="194">
      <formula>$D19="right"</formula>
    </cfRule>
  </conditionalFormatting>
  <conditionalFormatting sqref="F20">
    <cfRule type="expression" dxfId="784" priority="191">
      <formula>$D20="wrong"</formula>
    </cfRule>
    <cfRule type="expression" dxfId="783" priority="192">
      <formula>$D20="right"</formula>
    </cfRule>
  </conditionalFormatting>
  <conditionalFormatting sqref="G20">
    <cfRule type="expression" dxfId="782" priority="189">
      <formula>$D20="wrong"</formula>
    </cfRule>
    <cfRule type="expression" dxfId="781" priority="190">
      <formula>$D20="right"</formula>
    </cfRule>
  </conditionalFormatting>
  <conditionalFormatting sqref="F21">
    <cfRule type="expression" dxfId="780" priority="187">
      <formula>$D21="wrong"</formula>
    </cfRule>
    <cfRule type="expression" dxfId="779" priority="188">
      <formula>$D21="right"</formula>
    </cfRule>
  </conditionalFormatting>
  <conditionalFormatting sqref="G21">
    <cfRule type="expression" dxfId="778" priority="185">
      <formula>$D21="wrong"</formula>
    </cfRule>
    <cfRule type="expression" dxfId="777" priority="186">
      <formula>$D21="right"</formula>
    </cfRule>
  </conditionalFormatting>
  <conditionalFormatting sqref="F22">
    <cfRule type="expression" dxfId="776" priority="183">
      <formula>$D22="wrong"</formula>
    </cfRule>
    <cfRule type="expression" dxfId="775" priority="184">
      <formula>$D22="right"</formula>
    </cfRule>
  </conditionalFormatting>
  <conditionalFormatting sqref="G22">
    <cfRule type="expression" dxfId="774" priority="181">
      <formula>$D22="wrong"</formula>
    </cfRule>
    <cfRule type="expression" dxfId="773" priority="182">
      <formula>$D22="right"</formula>
    </cfRule>
  </conditionalFormatting>
  <conditionalFormatting sqref="I25">
    <cfRule type="expression" dxfId="772" priority="27">
      <formula>$D25="wrong"</formula>
    </cfRule>
    <cfRule type="expression" dxfId="771" priority="28">
      <formula>$D25="right"</formula>
    </cfRule>
  </conditionalFormatting>
  <conditionalFormatting sqref="J25">
    <cfRule type="expression" dxfId="770" priority="25">
      <formula>$D25="wrong"</formula>
    </cfRule>
    <cfRule type="expression" dxfId="769" priority="26">
      <formula>$D25="right"</formula>
    </cfRule>
  </conditionalFormatting>
  <conditionalFormatting sqref="J26">
    <cfRule type="expression" dxfId="768" priority="19">
      <formula>$D26="wrong"</formula>
    </cfRule>
    <cfRule type="expression" dxfId="767" priority="20">
      <formula>$D26="right"</formula>
    </cfRule>
  </conditionalFormatting>
  <conditionalFormatting sqref="J27">
    <cfRule type="expression" dxfId="766" priority="13">
      <formula>$D27="wrong"</formula>
    </cfRule>
    <cfRule type="expression" dxfId="765" priority="14">
      <formula>$D27="right"</formula>
    </cfRule>
  </conditionalFormatting>
  <conditionalFormatting sqref="H28">
    <cfRule type="expression" dxfId="764" priority="11">
      <formula>$D28="wrong"</formula>
    </cfRule>
    <cfRule type="expression" dxfId="763" priority="12">
      <formula>$D28="right"</formula>
    </cfRule>
  </conditionalFormatting>
  <conditionalFormatting sqref="G27">
    <cfRule type="expression" dxfId="762" priority="161">
      <formula>$D27="wrong"</formula>
    </cfRule>
    <cfRule type="expression" dxfId="761" priority="162">
      <formula>$D27="right"</formula>
    </cfRule>
  </conditionalFormatting>
  <conditionalFormatting sqref="J28">
    <cfRule type="expression" dxfId="760" priority="7">
      <formula>$D28="wrong"</formula>
    </cfRule>
    <cfRule type="expression" dxfId="759" priority="8">
      <formula>$D28="right"</formula>
    </cfRule>
  </conditionalFormatting>
  <conditionalFormatting sqref="G28">
    <cfRule type="expression" dxfId="758" priority="157">
      <formula>$D28="wrong"</formula>
    </cfRule>
    <cfRule type="expression" dxfId="757" priority="158">
      <formula>$D28="right"</formula>
    </cfRule>
  </conditionalFormatting>
  <conditionalFormatting sqref="F29">
    <cfRule type="expression" dxfId="756" priority="155">
      <formula>$D29="wrong"</formula>
    </cfRule>
    <cfRule type="expression" dxfId="755" priority="156">
      <formula>$D29="right"</formula>
    </cfRule>
  </conditionalFormatting>
  <conditionalFormatting sqref="G29">
    <cfRule type="expression" dxfId="754" priority="153">
      <formula>$D29="wrong"</formula>
    </cfRule>
    <cfRule type="expression" dxfId="753" priority="154">
      <formula>$D29="right"</formula>
    </cfRule>
  </conditionalFormatting>
  <conditionalFormatting sqref="G5">
    <cfRule type="expression" dxfId="752" priority="151">
      <formula>$D5="wrong"</formula>
    </cfRule>
    <cfRule type="expression" dxfId="751" priority="152">
      <formula>$D5="right"</formula>
    </cfRule>
  </conditionalFormatting>
  <conditionalFormatting sqref="H5">
    <cfRule type="expression" dxfId="750" priority="149">
      <formula>$D5="wrong"</formula>
    </cfRule>
    <cfRule type="expression" dxfId="749" priority="150">
      <formula>$D5="right"</formula>
    </cfRule>
  </conditionalFormatting>
  <conditionalFormatting sqref="I5">
    <cfRule type="expression" dxfId="748" priority="147">
      <formula>$D5="wrong"</formula>
    </cfRule>
    <cfRule type="expression" dxfId="747" priority="148">
      <formula>$D5="right"</formula>
    </cfRule>
  </conditionalFormatting>
  <conditionalFormatting sqref="J5">
    <cfRule type="expression" dxfId="746" priority="145">
      <formula>$D5="wrong"</formula>
    </cfRule>
    <cfRule type="expression" dxfId="745" priority="146">
      <formula>$D5="right"</formula>
    </cfRule>
  </conditionalFormatting>
  <conditionalFormatting sqref="H6">
    <cfRule type="expression" dxfId="744" priority="143">
      <formula>$D6="wrong"</formula>
    </cfRule>
    <cfRule type="expression" dxfId="743" priority="144">
      <formula>$D6="right"</formula>
    </cfRule>
  </conditionalFormatting>
  <conditionalFormatting sqref="I6">
    <cfRule type="expression" dxfId="742" priority="141">
      <formula>$D6="wrong"</formula>
    </cfRule>
    <cfRule type="expression" dxfId="741" priority="142">
      <formula>$D6="right"</formula>
    </cfRule>
  </conditionalFormatting>
  <conditionalFormatting sqref="J6">
    <cfRule type="expression" dxfId="740" priority="139">
      <formula>$D6="wrong"</formula>
    </cfRule>
    <cfRule type="expression" dxfId="739" priority="140">
      <formula>$D6="right"</formula>
    </cfRule>
  </conditionalFormatting>
  <conditionalFormatting sqref="H7">
    <cfRule type="expression" dxfId="738" priority="137">
      <formula>$D7="wrong"</formula>
    </cfRule>
    <cfRule type="expression" dxfId="737" priority="138">
      <formula>$D7="right"</formula>
    </cfRule>
  </conditionalFormatting>
  <conditionalFormatting sqref="I7">
    <cfRule type="expression" dxfId="736" priority="135">
      <formula>$D7="wrong"</formula>
    </cfRule>
    <cfRule type="expression" dxfId="735" priority="136">
      <formula>$D7="right"</formula>
    </cfRule>
  </conditionalFormatting>
  <conditionalFormatting sqref="J7">
    <cfRule type="expression" dxfId="734" priority="133">
      <formula>$D7="wrong"</formula>
    </cfRule>
    <cfRule type="expression" dxfId="733" priority="134">
      <formula>$D7="right"</formula>
    </cfRule>
  </conditionalFormatting>
  <conditionalFormatting sqref="H8">
    <cfRule type="expression" dxfId="732" priority="131">
      <formula>$D8="wrong"</formula>
    </cfRule>
    <cfRule type="expression" dxfId="731" priority="132">
      <formula>$D8="right"</formula>
    </cfRule>
  </conditionalFormatting>
  <conditionalFormatting sqref="I8">
    <cfRule type="expression" dxfId="730" priority="129">
      <formula>$D8="wrong"</formula>
    </cfRule>
    <cfRule type="expression" dxfId="729" priority="130">
      <formula>$D8="right"</formula>
    </cfRule>
  </conditionalFormatting>
  <conditionalFormatting sqref="J8">
    <cfRule type="expression" dxfId="728" priority="127">
      <formula>$D8="wrong"</formula>
    </cfRule>
    <cfRule type="expression" dxfId="727" priority="128">
      <formula>$D8="right"</formula>
    </cfRule>
  </conditionalFormatting>
  <conditionalFormatting sqref="H9">
    <cfRule type="expression" dxfId="726" priority="125">
      <formula>$D9="wrong"</formula>
    </cfRule>
    <cfRule type="expression" dxfId="725" priority="126">
      <formula>$D9="right"</formula>
    </cfRule>
  </conditionalFormatting>
  <conditionalFormatting sqref="I9">
    <cfRule type="expression" dxfId="724" priority="123">
      <formula>$D9="wrong"</formula>
    </cfRule>
    <cfRule type="expression" dxfId="723" priority="124">
      <formula>$D9="right"</formula>
    </cfRule>
  </conditionalFormatting>
  <conditionalFormatting sqref="J9">
    <cfRule type="expression" dxfId="722" priority="121">
      <formula>$D9="wrong"</formula>
    </cfRule>
    <cfRule type="expression" dxfId="721" priority="122">
      <formula>$D9="right"</formula>
    </cfRule>
  </conditionalFormatting>
  <conditionalFormatting sqref="H10">
    <cfRule type="expression" dxfId="720" priority="119">
      <formula>$D10="wrong"</formula>
    </cfRule>
    <cfRule type="expression" dxfId="719" priority="120">
      <formula>$D10="right"</formula>
    </cfRule>
  </conditionalFormatting>
  <conditionalFormatting sqref="I10">
    <cfRule type="expression" dxfId="718" priority="117">
      <formula>$D10="wrong"</formula>
    </cfRule>
    <cfRule type="expression" dxfId="717" priority="118">
      <formula>$D10="right"</formula>
    </cfRule>
  </conditionalFormatting>
  <conditionalFormatting sqref="J10">
    <cfRule type="expression" dxfId="716" priority="115">
      <formula>$D10="wrong"</formula>
    </cfRule>
    <cfRule type="expression" dxfId="715" priority="116">
      <formula>$D10="right"</formula>
    </cfRule>
  </conditionalFormatting>
  <conditionalFormatting sqref="H11">
    <cfRule type="expression" dxfId="714" priority="113">
      <formula>$D11="wrong"</formula>
    </cfRule>
    <cfRule type="expression" dxfId="713" priority="114">
      <formula>$D11="right"</formula>
    </cfRule>
  </conditionalFormatting>
  <conditionalFormatting sqref="I11">
    <cfRule type="expression" dxfId="712" priority="111">
      <formula>$D11="wrong"</formula>
    </cfRule>
    <cfRule type="expression" dxfId="711" priority="112">
      <formula>$D11="right"</formula>
    </cfRule>
  </conditionalFormatting>
  <conditionalFormatting sqref="J11">
    <cfRule type="expression" dxfId="710" priority="109">
      <formula>$D11="wrong"</formula>
    </cfRule>
    <cfRule type="expression" dxfId="709" priority="110">
      <formula>$D11="right"</formula>
    </cfRule>
  </conditionalFormatting>
  <conditionalFormatting sqref="H12">
    <cfRule type="expression" dxfId="708" priority="107">
      <formula>$D12="wrong"</formula>
    </cfRule>
    <cfRule type="expression" dxfId="707" priority="108">
      <formula>$D12="right"</formula>
    </cfRule>
  </conditionalFormatting>
  <conditionalFormatting sqref="I12">
    <cfRule type="expression" dxfId="706" priority="105">
      <formula>$D12="wrong"</formula>
    </cfRule>
    <cfRule type="expression" dxfId="705" priority="106">
      <formula>$D12="right"</formula>
    </cfRule>
  </conditionalFormatting>
  <conditionalFormatting sqref="J12">
    <cfRule type="expression" dxfId="704" priority="103">
      <formula>$D12="wrong"</formula>
    </cfRule>
    <cfRule type="expression" dxfId="703" priority="104">
      <formula>$D12="right"</formula>
    </cfRule>
  </conditionalFormatting>
  <conditionalFormatting sqref="H13">
    <cfRule type="expression" dxfId="702" priority="101">
      <formula>$D13="wrong"</formula>
    </cfRule>
    <cfRule type="expression" dxfId="701" priority="102">
      <formula>$D13="right"</formula>
    </cfRule>
  </conditionalFormatting>
  <conditionalFormatting sqref="I13">
    <cfRule type="expression" dxfId="700" priority="99">
      <formula>$D13="wrong"</formula>
    </cfRule>
    <cfRule type="expression" dxfId="699" priority="100">
      <formula>$D13="right"</formula>
    </cfRule>
  </conditionalFormatting>
  <conditionalFormatting sqref="J13">
    <cfRule type="expression" dxfId="698" priority="97">
      <formula>$D13="wrong"</formula>
    </cfRule>
    <cfRule type="expression" dxfId="697" priority="98">
      <formula>$D13="right"</formula>
    </cfRule>
  </conditionalFormatting>
  <conditionalFormatting sqref="H14">
    <cfRule type="expression" dxfId="696" priority="95">
      <formula>$D14="wrong"</formula>
    </cfRule>
    <cfRule type="expression" dxfId="695" priority="96">
      <formula>$D14="right"</formula>
    </cfRule>
  </conditionalFormatting>
  <conditionalFormatting sqref="I14">
    <cfRule type="expression" dxfId="694" priority="93">
      <formula>$D14="wrong"</formula>
    </cfRule>
    <cfRule type="expression" dxfId="693" priority="94">
      <formula>$D14="right"</formula>
    </cfRule>
  </conditionalFormatting>
  <conditionalFormatting sqref="J14">
    <cfRule type="expression" dxfId="692" priority="91">
      <formula>$D14="wrong"</formula>
    </cfRule>
    <cfRule type="expression" dxfId="691" priority="92">
      <formula>$D14="right"</formula>
    </cfRule>
  </conditionalFormatting>
  <conditionalFormatting sqref="H15">
    <cfRule type="expression" dxfId="690" priority="89">
      <formula>$D15="wrong"</formula>
    </cfRule>
    <cfRule type="expression" dxfId="689" priority="90">
      <formula>$D15="right"</formula>
    </cfRule>
  </conditionalFormatting>
  <conditionalFormatting sqref="I15">
    <cfRule type="expression" dxfId="688" priority="87">
      <formula>$D15="wrong"</formula>
    </cfRule>
    <cfRule type="expression" dxfId="687" priority="88">
      <formula>$D15="right"</formula>
    </cfRule>
  </conditionalFormatting>
  <conditionalFormatting sqref="J15">
    <cfRule type="expression" dxfId="686" priority="85">
      <formula>$D15="wrong"</formula>
    </cfRule>
    <cfRule type="expression" dxfId="685" priority="86">
      <formula>$D15="right"</formula>
    </cfRule>
  </conditionalFormatting>
  <conditionalFormatting sqref="H16">
    <cfRule type="expression" dxfId="684" priority="83">
      <formula>$D16="wrong"</formula>
    </cfRule>
    <cfRule type="expression" dxfId="683" priority="84">
      <formula>$D16="right"</formula>
    </cfRule>
  </conditionalFormatting>
  <conditionalFormatting sqref="I16">
    <cfRule type="expression" dxfId="682" priority="81">
      <formula>$D16="wrong"</formula>
    </cfRule>
    <cfRule type="expression" dxfId="681" priority="82">
      <formula>$D16="right"</formula>
    </cfRule>
  </conditionalFormatting>
  <conditionalFormatting sqref="J16">
    <cfRule type="expression" dxfId="680" priority="79">
      <formula>$D16="wrong"</formula>
    </cfRule>
    <cfRule type="expression" dxfId="679" priority="80">
      <formula>$D16="right"</formula>
    </cfRule>
  </conditionalFormatting>
  <conditionalFormatting sqref="H17">
    <cfRule type="expression" dxfId="678" priority="77">
      <formula>$D17="wrong"</formula>
    </cfRule>
    <cfRule type="expression" dxfId="677" priority="78">
      <formula>$D17="right"</formula>
    </cfRule>
  </conditionalFormatting>
  <conditionalFormatting sqref="I17">
    <cfRule type="expression" dxfId="676" priority="75">
      <formula>$D17="wrong"</formula>
    </cfRule>
    <cfRule type="expression" dxfId="675" priority="76">
      <formula>$D17="right"</formula>
    </cfRule>
  </conditionalFormatting>
  <conditionalFormatting sqref="J17">
    <cfRule type="expression" dxfId="674" priority="73">
      <formula>$D17="wrong"</formula>
    </cfRule>
    <cfRule type="expression" dxfId="673" priority="74">
      <formula>$D17="right"</formula>
    </cfRule>
  </conditionalFormatting>
  <conditionalFormatting sqref="H18">
    <cfRule type="expression" dxfId="672" priority="71">
      <formula>$D18="wrong"</formula>
    </cfRule>
    <cfRule type="expression" dxfId="671" priority="72">
      <formula>$D18="right"</formula>
    </cfRule>
  </conditionalFormatting>
  <conditionalFormatting sqref="J18">
    <cfRule type="expression" dxfId="670" priority="67">
      <formula>$D18="wrong"</formula>
    </cfRule>
    <cfRule type="expression" dxfId="669" priority="68">
      <formula>$D18="right"</formula>
    </cfRule>
  </conditionalFormatting>
  <conditionalFormatting sqref="H19">
    <cfRule type="expression" dxfId="668" priority="65">
      <formula>$D19="wrong"</formula>
    </cfRule>
    <cfRule type="expression" dxfId="667" priority="66">
      <formula>$D19="right"</formula>
    </cfRule>
  </conditionalFormatting>
  <conditionalFormatting sqref="I19">
    <cfRule type="expression" dxfId="666" priority="63">
      <formula>$D19="wrong"</formula>
    </cfRule>
    <cfRule type="expression" dxfId="665" priority="64">
      <formula>$D19="right"</formula>
    </cfRule>
  </conditionalFormatting>
  <conditionalFormatting sqref="J19">
    <cfRule type="expression" dxfId="664" priority="61">
      <formula>$D19="wrong"</formula>
    </cfRule>
    <cfRule type="expression" dxfId="663" priority="62">
      <formula>$D19="right"</formula>
    </cfRule>
  </conditionalFormatting>
  <conditionalFormatting sqref="H20">
    <cfRule type="expression" dxfId="662" priority="59">
      <formula>$D20="wrong"</formula>
    </cfRule>
    <cfRule type="expression" dxfId="661" priority="60">
      <formula>$D20="right"</formula>
    </cfRule>
  </conditionalFormatting>
  <conditionalFormatting sqref="I20">
    <cfRule type="expression" dxfId="660" priority="57">
      <formula>$D20="wrong"</formula>
    </cfRule>
    <cfRule type="expression" dxfId="659" priority="58">
      <formula>$D20="right"</formula>
    </cfRule>
  </conditionalFormatting>
  <conditionalFormatting sqref="J20">
    <cfRule type="expression" dxfId="658" priority="55">
      <formula>$D20="wrong"</formula>
    </cfRule>
    <cfRule type="expression" dxfId="657" priority="56">
      <formula>$D20="right"</formula>
    </cfRule>
  </conditionalFormatting>
  <conditionalFormatting sqref="H21">
    <cfRule type="expression" dxfId="656" priority="53">
      <formula>$D21="wrong"</formula>
    </cfRule>
    <cfRule type="expression" dxfId="655" priority="54">
      <formula>$D21="right"</formula>
    </cfRule>
  </conditionalFormatting>
  <conditionalFormatting sqref="I21">
    <cfRule type="expression" dxfId="654" priority="51">
      <formula>$D21="wrong"</formula>
    </cfRule>
    <cfRule type="expression" dxfId="653" priority="52">
      <formula>$D21="right"</formula>
    </cfRule>
  </conditionalFormatting>
  <conditionalFormatting sqref="J21">
    <cfRule type="expression" dxfId="652" priority="49">
      <formula>$D21="wrong"</formula>
    </cfRule>
    <cfRule type="expression" dxfId="651" priority="50">
      <formula>$D21="right"</formula>
    </cfRule>
  </conditionalFormatting>
  <conditionalFormatting sqref="H22">
    <cfRule type="expression" dxfId="650" priority="47">
      <formula>$D22="wrong"</formula>
    </cfRule>
    <cfRule type="expression" dxfId="649" priority="48">
      <formula>$D22="right"</formula>
    </cfRule>
  </conditionalFormatting>
  <conditionalFormatting sqref="I22">
    <cfRule type="expression" dxfId="648" priority="45">
      <formula>$D22="wrong"</formula>
    </cfRule>
    <cfRule type="expression" dxfId="647" priority="46">
      <formula>$D22="right"</formula>
    </cfRule>
  </conditionalFormatting>
  <conditionalFormatting sqref="J22">
    <cfRule type="expression" dxfId="646" priority="43">
      <formula>$D22="wrong"</formula>
    </cfRule>
    <cfRule type="expression" dxfId="645" priority="44">
      <formula>$D22="right"</formula>
    </cfRule>
  </conditionalFormatting>
  <conditionalFormatting sqref="H23">
    <cfRule type="expression" dxfId="644" priority="41">
      <formula>$D23="wrong"</formula>
    </cfRule>
    <cfRule type="expression" dxfId="643" priority="42">
      <formula>$D23="right"</formula>
    </cfRule>
  </conditionalFormatting>
  <conditionalFormatting sqref="I23">
    <cfRule type="expression" dxfId="642" priority="39">
      <formula>$D23="wrong"</formula>
    </cfRule>
    <cfRule type="expression" dxfId="641" priority="40">
      <formula>$D23="right"</formula>
    </cfRule>
  </conditionalFormatting>
  <conditionalFormatting sqref="J23">
    <cfRule type="expression" dxfId="640" priority="37">
      <formula>$D23="wrong"</formula>
    </cfRule>
    <cfRule type="expression" dxfId="639" priority="38">
      <formula>$D23="right"</formula>
    </cfRule>
  </conditionalFormatting>
  <conditionalFormatting sqref="H24">
    <cfRule type="expression" dxfId="638" priority="35">
      <formula>$D24="wrong"</formula>
    </cfRule>
    <cfRule type="expression" dxfId="637" priority="36">
      <formula>$D24="right"</formula>
    </cfRule>
  </conditionalFormatting>
  <conditionalFormatting sqref="I24">
    <cfRule type="expression" dxfId="636" priority="33">
      <formula>$D24="wrong"</formula>
    </cfRule>
    <cfRule type="expression" dxfId="635" priority="34">
      <formula>$D24="right"</formula>
    </cfRule>
  </conditionalFormatting>
  <conditionalFormatting sqref="J24">
    <cfRule type="expression" dxfId="634" priority="31">
      <formula>$D24="wrong"</formula>
    </cfRule>
    <cfRule type="expression" dxfId="633" priority="32">
      <formula>$D24="right"</formula>
    </cfRule>
  </conditionalFormatting>
  <conditionalFormatting sqref="H25">
    <cfRule type="expression" dxfId="632" priority="29">
      <formula>$D25="wrong"</formula>
    </cfRule>
    <cfRule type="expression" dxfId="631" priority="30">
      <formula>$D25="right"</formula>
    </cfRule>
  </conditionalFormatting>
  <conditionalFormatting sqref="I28">
    <cfRule type="expression" dxfId="630" priority="9">
      <formula>$D28="wrong"</formula>
    </cfRule>
    <cfRule type="expression" dxfId="629" priority="10">
      <formula>$D28="right"</formula>
    </cfRule>
  </conditionalFormatting>
  <conditionalFormatting sqref="H29">
    <cfRule type="expression" dxfId="628" priority="5">
      <formula>$D29="wrong"</formula>
    </cfRule>
    <cfRule type="expression" dxfId="627" priority="6">
      <formula>$D29="right"</formula>
    </cfRule>
  </conditionalFormatting>
  <conditionalFormatting sqref="I29">
    <cfRule type="expression" dxfId="626" priority="3">
      <formula>$D29="wrong"</formula>
    </cfRule>
    <cfRule type="expression" dxfId="625" priority="4">
      <formula>$D29="right"</formula>
    </cfRule>
  </conditionalFormatting>
  <conditionalFormatting sqref="J29">
    <cfRule type="expression" dxfId="624" priority="1">
      <formula>$D29="wrong"</formula>
    </cfRule>
    <cfRule type="expression" dxfId="623" priority="2">
      <formula>$D29="right"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showGridLines="0" workbookViewId="0">
      <selection activeCell="D6" sqref="D6"/>
    </sheetView>
  </sheetViews>
  <sheetFormatPr defaultRowHeight="14.4" x14ac:dyDescent="0.3"/>
  <cols>
    <col min="1" max="1" width="14.109375" customWidth="1"/>
    <col min="2" max="4" width="3.77734375" customWidth="1"/>
    <col min="5" max="5" width="5.5546875" customWidth="1"/>
    <col min="6" max="10" width="10.77734375" customWidth="1"/>
  </cols>
  <sheetData>
    <row r="1" spans="1:17" ht="18" x14ac:dyDescent="0.35">
      <c r="A1" s="2"/>
      <c r="B1" s="1"/>
      <c r="C1" s="9"/>
      <c r="D1" s="1"/>
      <c r="E1" s="21"/>
      <c r="F1" s="2"/>
      <c r="G1" s="2"/>
      <c r="H1" s="2"/>
      <c r="I1" s="2"/>
      <c r="J1" s="2"/>
      <c r="N1" s="15"/>
      <c r="O1" s="15"/>
      <c r="P1" s="15"/>
      <c r="Q1" s="15"/>
    </row>
    <row r="2" spans="1:17" ht="23.4" x14ac:dyDescent="0.45">
      <c r="A2" s="155" t="s">
        <v>27</v>
      </c>
      <c r="B2" s="155"/>
      <c r="C2" s="155"/>
      <c r="D2" s="155"/>
      <c r="E2" s="155"/>
      <c r="F2" s="155"/>
      <c r="G2" s="27" t="str">
        <f>[1]!wwsCheckbox("See",2,FALSE)</f>
        <v>See</v>
      </c>
      <c r="H2" s="158" t="str">
        <f>[1]!wwsCheckbox("Hear only",2,TRUE)</f>
        <v>Hear only</v>
      </c>
      <c r="I2" s="158"/>
      <c r="J2" s="13"/>
      <c r="N2" s="15"/>
      <c r="O2" s="15"/>
      <c r="P2" s="15"/>
      <c r="Q2" s="15"/>
    </row>
    <row r="3" spans="1:17" ht="46.2" customHeight="1" x14ac:dyDescent="0.35">
      <c r="A3" s="161" t="str">
        <f>[1]!wwsImage("Janice.jpg",59,53)</f>
        <v/>
      </c>
      <c r="B3" s="157"/>
      <c r="C3" s="157"/>
      <c r="D3" s="157"/>
      <c r="E3" s="21"/>
      <c r="F3" s="2"/>
      <c r="G3" s="2"/>
      <c r="H3" s="166" t="str">
        <f>IF(H2="Hear only","Ctrl-N for a second window, reduce it; go to HACC page in that window, click Audio Only file when ready.",)</f>
        <v>Ctrl-N for a second window, reduce it; go to HACC page in that window, click Audio Only file when ready.</v>
      </c>
      <c r="I3" s="166"/>
      <c r="J3" s="166"/>
      <c r="N3" s="15"/>
      <c r="O3" s="15"/>
      <c r="P3" s="15"/>
      <c r="Q3" s="15"/>
    </row>
    <row r="4" spans="1:17" ht="23.4" x14ac:dyDescent="0.3">
      <c r="A4" s="161"/>
      <c r="B4" s="157"/>
      <c r="C4" s="157"/>
      <c r="D4" s="157"/>
      <c r="E4" s="22"/>
      <c r="F4" s="167" t="s">
        <v>28</v>
      </c>
      <c r="G4" s="167"/>
      <c r="H4" s="167"/>
      <c r="I4" s="167"/>
      <c r="J4" s="167"/>
      <c r="N4" s="15"/>
      <c r="O4" s="15"/>
      <c r="P4" s="15"/>
      <c r="Q4" s="15"/>
    </row>
    <row r="5" spans="1:17" ht="23.4" x14ac:dyDescent="0.3">
      <c r="A5" s="10" t="s">
        <v>29</v>
      </c>
      <c r="B5" s="19">
        <f>IF(K5="GOOD",1,0)</f>
        <v>1</v>
      </c>
      <c r="C5" s="20" t="str">
        <f>IF(OR(F5&gt;"",G5&gt;"",H5&gt;"",I5&gt;"",J5&gt;""),"click",0)</f>
        <v>click</v>
      </c>
      <c r="D5" s="4" t="str">
        <f t="shared" ref="D5:D29" si="0">IF(C5="click",IF(K5="GOOD","right","wrong"))</f>
        <v>right</v>
      </c>
      <c r="E5" s="23">
        <v>1</v>
      </c>
      <c r="F5" s="7" t="str">
        <f>[1]!wwsCheckbox(A5,5,FALSE)</f>
        <v>name</v>
      </c>
      <c r="G5" s="7" t="str">
        <f>[1]!wwsCheckbox(A6,5,FALSE)</f>
        <v>Name</v>
      </c>
      <c r="H5" s="7" t="str">
        <f>[1]!wwsCheckbox(A7,5,FALSE)</f>
        <v>NAME</v>
      </c>
      <c r="I5" s="7" t="str">
        <f>[1]!wwsCheckbox(A8,5,FALSE)</f>
        <v>first</v>
      </c>
      <c r="J5" s="7" t="str">
        <f>[1]!wwsCheckbox(A9,5,FALSE)</f>
        <v>First</v>
      </c>
      <c r="K5" s="3" t="str">
        <f t="shared" ref="K5:K29" si="1">IF(OR(A5=F5,A5=G5,A5=H5,A5=I5,A5=J5),"GOOD","")</f>
        <v>GOOD</v>
      </c>
      <c r="L5" s="3"/>
      <c r="M5" s="11"/>
      <c r="Q5" s="15"/>
    </row>
    <row r="6" spans="1:17" ht="23.4" x14ac:dyDescent="0.3">
      <c r="A6" s="10" t="s">
        <v>30</v>
      </c>
      <c r="B6" s="19">
        <f t="shared" ref="B6:B29" si="2">IF(K6="GOOD",1,0)</f>
        <v>1</v>
      </c>
      <c r="C6" s="20" t="str">
        <f>IF(OR(F6&gt;"",G6&gt;"",H6&gt;"",I6&gt;"",J6&gt;""),"click",0)</f>
        <v>click</v>
      </c>
      <c r="D6" s="4" t="str">
        <f t="shared" si="0"/>
        <v>right</v>
      </c>
      <c r="E6" s="23">
        <v>2</v>
      </c>
      <c r="F6" s="7" t="str">
        <f>[1]!wwsCheckbox(A7,6,FALSE)</f>
        <v>NAME</v>
      </c>
      <c r="G6" s="7" t="str">
        <f>[1]!wwsCheckbox(A9,6,FALSE)</f>
        <v>First</v>
      </c>
      <c r="H6" s="7" t="str">
        <f>[1]!wwsCheckbox(A8,6,FALSE)</f>
        <v>first</v>
      </c>
      <c r="I6" s="7" t="str">
        <f>[1]!wwsCheckbox(A6,6,FALSE)</f>
        <v>Name</v>
      </c>
      <c r="J6" s="7" t="str">
        <f>[1]!wwsCheckbox(A5,6,FALSE)</f>
        <v>name</v>
      </c>
      <c r="K6" s="3" t="str">
        <f t="shared" si="1"/>
        <v>GOOD</v>
      </c>
      <c r="L6" s="3"/>
      <c r="M6" s="3"/>
      <c r="Q6" s="15"/>
    </row>
    <row r="7" spans="1:17" ht="23.4" x14ac:dyDescent="0.3">
      <c r="A7" s="10" t="s">
        <v>31</v>
      </c>
      <c r="B7" s="19">
        <f t="shared" si="2"/>
        <v>1</v>
      </c>
      <c r="C7" s="20" t="str">
        <f t="shared" ref="C7:C29" si="3">IF(OR(F7&gt;"",G7&gt;"",H7&gt;"",I7&gt;"",J7&gt;""),"click",0)</f>
        <v>click</v>
      </c>
      <c r="D7" s="4" t="str">
        <f t="shared" si="0"/>
        <v>right</v>
      </c>
      <c r="E7" s="23">
        <v>3</v>
      </c>
      <c r="F7" s="7" t="str">
        <f>[1]!wwsCheckbox(A8,7,FALSE)</f>
        <v>first</v>
      </c>
      <c r="G7" s="7" t="str">
        <f>[1]!wwsCheckbox(A5,7,FALSE)</f>
        <v>name</v>
      </c>
      <c r="H7" s="7" t="str">
        <f>[1]!wwsCheckbox(A6,7,FALSE)</f>
        <v>Name</v>
      </c>
      <c r="I7" s="7" t="str">
        <f>[1]!wwsCheckbox(A9,7,FALSE)</f>
        <v>First</v>
      </c>
      <c r="J7" s="7" t="str">
        <f>[1]!wwsCheckbox(A7,7,FALSE)</f>
        <v>NAME</v>
      </c>
      <c r="K7" s="3" t="str">
        <f t="shared" si="1"/>
        <v>GOOD</v>
      </c>
      <c r="L7" s="3"/>
      <c r="M7" s="3"/>
      <c r="Q7" s="15"/>
    </row>
    <row r="8" spans="1:17" ht="23.4" x14ac:dyDescent="0.3">
      <c r="A8" s="10" t="s">
        <v>32</v>
      </c>
      <c r="B8" s="19">
        <f t="shared" si="2"/>
        <v>1</v>
      </c>
      <c r="C8" s="20" t="str">
        <f t="shared" si="3"/>
        <v>click</v>
      </c>
      <c r="D8" s="4" t="str">
        <f t="shared" si="0"/>
        <v>right</v>
      </c>
      <c r="E8" s="23">
        <v>4</v>
      </c>
      <c r="F8" s="7" t="str">
        <f>[1]!wwsCheckbox(A9,8,FALSE)</f>
        <v>First</v>
      </c>
      <c r="G8" s="7" t="str">
        <f>[1]!wwsCheckbox(A5,8,FALSE)</f>
        <v>name</v>
      </c>
      <c r="H8" s="7" t="str">
        <f>[1]!wwsCheckbox(A8,8,FALSE)</f>
        <v>first</v>
      </c>
      <c r="I8" s="7" t="str">
        <f>[1]!wwsCheckbox(A7,8,FALSE)</f>
        <v>NAME</v>
      </c>
      <c r="J8" s="7" t="str">
        <f>[1]!wwsCheckbox(A6,8,FALSE)</f>
        <v>Name</v>
      </c>
      <c r="K8" s="3" t="str">
        <f t="shared" si="1"/>
        <v>GOOD</v>
      </c>
      <c r="L8" s="3"/>
      <c r="M8" s="3"/>
      <c r="Q8" s="15"/>
    </row>
    <row r="9" spans="1:17" ht="23.4" x14ac:dyDescent="0.3">
      <c r="A9" s="10" t="s">
        <v>33</v>
      </c>
      <c r="B9" s="19">
        <f t="shared" si="2"/>
        <v>1</v>
      </c>
      <c r="C9" s="20" t="str">
        <f t="shared" si="3"/>
        <v>click</v>
      </c>
      <c r="D9" s="4" t="str">
        <f t="shared" si="0"/>
        <v>right</v>
      </c>
      <c r="E9" s="23">
        <v>5</v>
      </c>
      <c r="F9" s="7" t="str">
        <f>[1]!wwsCheckbox(A6,9,FALSE)</f>
        <v>Name</v>
      </c>
      <c r="G9" s="7" t="str">
        <f>[1]!wwsCheckbox(A8,9,FALSE)</f>
        <v>first</v>
      </c>
      <c r="H9" s="7" t="str">
        <f>[1]!wwsCheckbox(A5,9,FALSE)</f>
        <v>name</v>
      </c>
      <c r="I9" s="7" t="str">
        <f>[1]!wwsCheckbox(A9,9,FALSE)</f>
        <v>First</v>
      </c>
      <c r="J9" s="7" t="str">
        <f>[1]!wwsCheckbox(A7,9,FALSE)</f>
        <v>NAME</v>
      </c>
      <c r="K9" s="3" t="str">
        <f t="shared" si="1"/>
        <v>GOOD</v>
      </c>
      <c r="L9" s="12">
        <f>SUM(B5:B9)</f>
        <v>5</v>
      </c>
      <c r="M9" s="3"/>
      <c r="Q9" s="15"/>
    </row>
    <row r="10" spans="1:17" ht="23.4" x14ac:dyDescent="0.3">
      <c r="A10" s="10" t="s">
        <v>34</v>
      </c>
      <c r="B10" s="19">
        <f t="shared" si="2"/>
        <v>1</v>
      </c>
      <c r="C10" s="20" t="str">
        <f t="shared" si="3"/>
        <v>click</v>
      </c>
      <c r="D10" s="4" t="str">
        <f t="shared" si="0"/>
        <v>right</v>
      </c>
      <c r="E10" s="23">
        <v>6</v>
      </c>
      <c r="F10" s="7" t="str">
        <f>[1]!wwsCheckbox(A10,10,FALSE)</f>
        <v>FIRST</v>
      </c>
      <c r="G10" s="7" t="str">
        <f>[1]!wwsCheckbox(A11,10,FALSE)</f>
        <v>last</v>
      </c>
      <c r="H10" s="7" t="str">
        <f>[1]!wwsCheckbox(A12,10,FALSE)</f>
        <v>Last</v>
      </c>
      <c r="I10" s="7" t="str">
        <f>[1]!wwsCheckbox(A13,10,FALSE)</f>
        <v>LAST</v>
      </c>
      <c r="J10" s="7" t="str">
        <f>[1]!wwsCheckbox(A14,10,FALSE)</f>
        <v>street</v>
      </c>
      <c r="K10" s="3" t="str">
        <f t="shared" si="1"/>
        <v>GOOD</v>
      </c>
      <c r="L10" s="3"/>
      <c r="M10" s="3"/>
      <c r="Q10" s="15"/>
    </row>
    <row r="11" spans="1:17" ht="23.4" x14ac:dyDescent="0.3">
      <c r="A11" s="10" t="s">
        <v>35</v>
      </c>
      <c r="B11" s="19">
        <f t="shared" si="2"/>
        <v>1</v>
      </c>
      <c r="C11" s="20" t="str">
        <f t="shared" si="3"/>
        <v>click</v>
      </c>
      <c r="D11" s="4" t="str">
        <f t="shared" si="0"/>
        <v>right</v>
      </c>
      <c r="E11" s="23">
        <v>7</v>
      </c>
      <c r="F11" s="7" t="str">
        <f>[1]!wwsCheckbox(A12,11,FALSE)</f>
        <v>Last</v>
      </c>
      <c r="G11" s="7" t="str">
        <f>[1]!wwsCheckbox(A14,11,FALSE)</f>
        <v>street</v>
      </c>
      <c r="H11" s="7" t="str">
        <f>[1]!wwsCheckbox(A13,11,FALSE)</f>
        <v>LAST</v>
      </c>
      <c r="I11" s="7" t="str">
        <f>[1]!wwsCheckbox(A11,11,FALSE)</f>
        <v>last</v>
      </c>
      <c r="J11" s="7" t="str">
        <f>[1]!wwsCheckbox(A10,11,FALSE)</f>
        <v>FIRST</v>
      </c>
      <c r="K11" s="3" t="str">
        <f t="shared" si="1"/>
        <v>GOOD</v>
      </c>
      <c r="L11" s="3"/>
      <c r="M11" s="3"/>
      <c r="N11" s="15"/>
      <c r="O11" s="15"/>
      <c r="P11" s="15"/>
      <c r="Q11" s="15"/>
    </row>
    <row r="12" spans="1:17" ht="23.4" x14ac:dyDescent="0.3">
      <c r="A12" s="10" t="s">
        <v>36</v>
      </c>
      <c r="B12" s="19">
        <f t="shared" si="2"/>
        <v>1</v>
      </c>
      <c r="C12" s="20" t="str">
        <f t="shared" si="3"/>
        <v>click</v>
      </c>
      <c r="D12" s="4" t="str">
        <f t="shared" si="0"/>
        <v>right</v>
      </c>
      <c r="E12" s="23">
        <v>8</v>
      </c>
      <c r="F12" s="7" t="str">
        <f>[1]!wwsCheckbox(A13,12,FALSE)</f>
        <v>LAST</v>
      </c>
      <c r="G12" s="7" t="str">
        <f>[1]!wwsCheckbox(A10,12,FALSE)</f>
        <v>FIRST</v>
      </c>
      <c r="H12" s="7" t="str">
        <f>[1]!wwsCheckbox(A11,12,FALSE)</f>
        <v>last</v>
      </c>
      <c r="I12" s="7" t="str">
        <f>[1]!wwsCheckbox(A14,12,FALSE)</f>
        <v>street</v>
      </c>
      <c r="J12" s="7" t="str">
        <f>[1]!wwsCheckbox(A12,12,FALSE)</f>
        <v>Last</v>
      </c>
      <c r="K12" s="3" t="str">
        <f t="shared" si="1"/>
        <v>GOOD</v>
      </c>
      <c r="L12" s="3"/>
      <c r="M12" s="3"/>
      <c r="N12" s="15"/>
      <c r="O12" s="15"/>
      <c r="P12" s="15"/>
      <c r="Q12" s="15"/>
    </row>
    <row r="13" spans="1:17" ht="23.4" x14ac:dyDescent="0.3">
      <c r="A13" s="10" t="s">
        <v>37</v>
      </c>
      <c r="B13" s="19">
        <f t="shared" si="2"/>
        <v>1</v>
      </c>
      <c r="C13" s="20" t="str">
        <f t="shared" si="3"/>
        <v>click</v>
      </c>
      <c r="D13" s="4" t="str">
        <f t="shared" si="0"/>
        <v>right</v>
      </c>
      <c r="E13" s="23">
        <v>9</v>
      </c>
      <c r="F13" s="7" t="str">
        <f>[1]!wwsCheckbox(A14,13,FALSE)</f>
        <v>street</v>
      </c>
      <c r="G13" s="7" t="str">
        <f>[1]!wwsCheckbox(A10,13,FALSE)</f>
        <v>FIRST</v>
      </c>
      <c r="H13" s="7" t="str">
        <f>[1]!wwsCheckbox(A13,13,FALSE)</f>
        <v>LAST</v>
      </c>
      <c r="I13" s="7" t="str">
        <f>[1]!wwsCheckbox(A12,13,FALSE)</f>
        <v>Last</v>
      </c>
      <c r="J13" s="7" t="str">
        <f>[1]!wwsCheckbox(A11,13,FALSE)</f>
        <v>last</v>
      </c>
      <c r="K13" s="3" t="str">
        <f t="shared" si="1"/>
        <v>GOOD</v>
      </c>
      <c r="L13" s="3"/>
      <c r="M13" s="3"/>
      <c r="N13" s="15"/>
      <c r="O13" s="15"/>
      <c r="P13" s="15"/>
      <c r="Q13" s="15"/>
    </row>
    <row r="14" spans="1:17" ht="23.4" x14ac:dyDescent="0.3">
      <c r="A14" s="10" t="s">
        <v>38</v>
      </c>
      <c r="B14" s="19">
        <f t="shared" si="2"/>
        <v>1</v>
      </c>
      <c r="C14" s="20" t="str">
        <f t="shared" si="3"/>
        <v>click</v>
      </c>
      <c r="D14" s="4" t="str">
        <f t="shared" si="0"/>
        <v>right</v>
      </c>
      <c r="E14" s="23">
        <v>10</v>
      </c>
      <c r="F14" s="7" t="str">
        <f>[1]!wwsCheckbox(A11,14,FALSE)</f>
        <v>last</v>
      </c>
      <c r="G14" s="7" t="str">
        <f>[1]!wwsCheckbox(A13,14,FALSE)</f>
        <v>LAST</v>
      </c>
      <c r="H14" s="7" t="str">
        <f>[1]!wwsCheckbox(A10,14,FALSE)</f>
        <v>FIRST</v>
      </c>
      <c r="I14" s="7" t="str">
        <f>[1]!wwsCheckbox(A14,14,FALSE)</f>
        <v>street</v>
      </c>
      <c r="J14" s="7" t="str">
        <f>[1]!wwsCheckbox(A12,14,FALSE)</f>
        <v>Last</v>
      </c>
      <c r="K14" s="3" t="str">
        <f t="shared" si="1"/>
        <v>GOOD</v>
      </c>
      <c r="L14" s="12">
        <f>SUM(B10:B14)</f>
        <v>5</v>
      </c>
      <c r="M14" s="3"/>
      <c r="N14" s="15"/>
      <c r="O14" s="15"/>
      <c r="P14" s="15"/>
      <c r="Q14" s="15"/>
    </row>
    <row r="15" spans="1:17" ht="23.4" x14ac:dyDescent="0.3">
      <c r="A15" s="10" t="s">
        <v>39</v>
      </c>
      <c r="B15" s="19">
        <f t="shared" si="2"/>
        <v>1</v>
      </c>
      <c r="C15" s="20" t="str">
        <f t="shared" si="3"/>
        <v>click</v>
      </c>
      <c r="D15" s="4" t="str">
        <f t="shared" si="0"/>
        <v>right</v>
      </c>
      <c r="E15" s="23">
        <v>11</v>
      </c>
      <c r="F15" s="7" t="str">
        <f>[1]!wwsCheckbox(A15,15,FALSE)</f>
        <v>Street</v>
      </c>
      <c r="G15" s="7" t="str">
        <f>[1]!wwsCheckbox(A16,15,FALSE)</f>
        <v>STREET</v>
      </c>
      <c r="H15" s="7" t="str">
        <f>[1]!wwsCheckbox(A17,15,FALSE)</f>
        <v>address</v>
      </c>
      <c r="I15" s="7" t="str">
        <f>[1]!wwsCheckbox(A18,15,FALSE)</f>
        <v>Address</v>
      </c>
      <c r="J15" s="7" t="str">
        <f>[1]!wwsCheckbox(A19,15,FALSE)</f>
        <v>ADDRESS</v>
      </c>
      <c r="K15" s="3" t="str">
        <f t="shared" si="1"/>
        <v>GOOD</v>
      </c>
      <c r="L15" s="3"/>
      <c r="M15" s="3"/>
    </row>
    <row r="16" spans="1:17" ht="23.4" x14ac:dyDescent="0.3">
      <c r="A16" s="10" t="s">
        <v>40</v>
      </c>
      <c r="B16" s="19">
        <f t="shared" si="2"/>
        <v>1</v>
      </c>
      <c r="C16" s="20" t="str">
        <f t="shared" si="3"/>
        <v>click</v>
      </c>
      <c r="D16" s="4" t="str">
        <f t="shared" si="0"/>
        <v>right</v>
      </c>
      <c r="E16" s="23">
        <v>12</v>
      </c>
      <c r="F16" s="7" t="str">
        <f>[1]!wwsCheckbox(A17,16,FALSE)</f>
        <v>address</v>
      </c>
      <c r="G16" s="7" t="str">
        <f>[1]!wwsCheckbox(A19,16,FALSE)</f>
        <v>ADDRESS</v>
      </c>
      <c r="H16" s="7" t="str">
        <f>[1]!wwsCheckbox(A18,16,FALSE)</f>
        <v>Address</v>
      </c>
      <c r="I16" s="7" t="str">
        <f>[1]!wwsCheckbox(A16,16,FALSE)</f>
        <v>STREET</v>
      </c>
      <c r="J16" s="7" t="str">
        <f>[1]!wwsCheckbox(A15,16,FALSE)</f>
        <v>Street</v>
      </c>
      <c r="K16" s="3" t="str">
        <f t="shared" si="1"/>
        <v>GOOD</v>
      </c>
      <c r="L16" s="3"/>
      <c r="M16" s="3"/>
    </row>
    <row r="17" spans="1:13" ht="23.4" x14ac:dyDescent="0.3">
      <c r="A17" s="10" t="s">
        <v>41</v>
      </c>
      <c r="B17" s="19">
        <f t="shared" si="2"/>
        <v>1</v>
      </c>
      <c r="C17" s="20" t="str">
        <f t="shared" si="3"/>
        <v>click</v>
      </c>
      <c r="D17" s="4" t="str">
        <f t="shared" si="0"/>
        <v>right</v>
      </c>
      <c r="E17" s="23">
        <v>13</v>
      </c>
      <c r="F17" s="7" t="str">
        <f>[1]!wwsCheckbox(A18,17,FALSE)</f>
        <v>Address</v>
      </c>
      <c r="G17" s="7" t="str">
        <f>[1]!wwsCheckbox(A15,17,FALSE)</f>
        <v>Street</v>
      </c>
      <c r="H17" s="7" t="str">
        <f>[1]!wwsCheckbox(A16,17,FALSE)</f>
        <v>STREET</v>
      </c>
      <c r="I17" s="7" t="str">
        <f>[1]!wwsCheckbox(A19,17,FALSE)</f>
        <v>ADDRESS</v>
      </c>
      <c r="J17" s="7" t="str">
        <f>[1]!wwsCheckbox(A17,17,FALSE)</f>
        <v>address</v>
      </c>
      <c r="K17" s="3" t="str">
        <f t="shared" si="1"/>
        <v>GOOD</v>
      </c>
      <c r="L17" s="3"/>
      <c r="M17" s="3"/>
    </row>
    <row r="18" spans="1:13" ht="23.4" x14ac:dyDescent="0.3">
      <c r="A18" s="10" t="s">
        <v>42</v>
      </c>
      <c r="B18" s="19">
        <f t="shared" si="2"/>
        <v>1</v>
      </c>
      <c r="C18" s="20" t="str">
        <f t="shared" si="3"/>
        <v>click</v>
      </c>
      <c r="D18" s="4" t="str">
        <f t="shared" si="0"/>
        <v>right</v>
      </c>
      <c r="E18" s="23">
        <v>14</v>
      </c>
      <c r="F18" s="7" t="str">
        <f>[1]!wwsCheckbox(A19,18,FALSE)</f>
        <v>ADDRESS</v>
      </c>
      <c r="G18" s="7" t="str">
        <f>[1]!wwsCheckbox(A15,18,FALSE)</f>
        <v>Street</v>
      </c>
      <c r="H18" s="7" t="str">
        <f>[1]!wwsCheckbox(A18,18,FALSE)</f>
        <v>Address</v>
      </c>
      <c r="I18" s="7" t="str">
        <f>[1]!wwsCheckbox(A17,18,FALSE)</f>
        <v>address</v>
      </c>
      <c r="J18" s="7" t="str">
        <f>[1]!wwsCheckbox(A16,18,FALSE)</f>
        <v>STREET</v>
      </c>
      <c r="K18" s="3" t="str">
        <f t="shared" si="1"/>
        <v>GOOD</v>
      </c>
      <c r="L18" s="3"/>
      <c r="M18" s="3"/>
    </row>
    <row r="19" spans="1:13" ht="23.4" x14ac:dyDescent="0.3">
      <c r="A19" s="10" t="s">
        <v>43</v>
      </c>
      <c r="B19" s="19">
        <f t="shared" si="2"/>
        <v>1</v>
      </c>
      <c r="C19" s="20" t="str">
        <f t="shared" si="3"/>
        <v>click</v>
      </c>
      <c r="D19" s="4" t="str">
        <f t="shared" si="0"/>
        <v>right</v>
      </c>
      <c r="E19" s="23">
        <v>15</v>
      </c>
      <c r="F19" s="7" t="str">
        <f>[1]!wwsCheckbox(A16,19,FALSE)</f>
        <v>STREET</v>
      </c>
      <c r="G19" s="7" t="str">
        <f>[1]!wwsCheckbox(A18,19,FALSE)</f>
        <v>Address</v>
      </c>
      <c r="H19" s="7" t="str">
        <f>[1]!wwsCheckbox(A15,19,FALSE)</f>
        <v>Street</v>
      </c>
      <c r="I19" s="7" t="str">
        <f>[1]!wwsCheckbox(A19,19,FALSE)</f>
        <v>ADDRESS</v>
      </c>
      <c r="J19" s="7" t="str">
        <f>[1]!wwsCheckbox(A17,19,FALSE)</f>
        <v>address</v>
      </c>
      <c r="K19" s="3" t="str">
        <f t="shared" si="1"/>
        <v>GOOD</v>
      </c>
      <c r="L19" s="12">
        <f>SUM(B15:B19)</f>
        <v>5</v>
      </c>
      <c r="M19" s="3"/>
    </row>
    <row r="20" spans="1:13" ht="23.4" x14ac:dyDescent="0.3">
      <c r="A20" s="10" t="s">
        <v>44</v>
      </c>
      <c r="B20" s="19">
        <f t="shared" si="2"/>
        <v>1</v>
      </c>
      <c r="C20" s="20" t="str">
        <f t="shared" si="3"/>
        <v>click</v>
      </c>
      <c r="D20" s="4" t="str">
        <f t="shared" si="0"/>
        <v>right</v>
      </c>
      <c r="E20" s="23">
        <v>16</v>
      </c>
      <c r="F20" s="7" t="str">
        <f>[1]!wwsCheckbox(A20,20,FALSE)</f>
        <v>city</v>
      </c>
      <c r="G20" s="7" t="str">
        <f>[1]!wwsCheckbox(A21,20,FALSE)</f>
        <v>City</v>
      </c>
      <c r="H20" s="7" t="str">
        <f>[1]!wwsCheckbox(A22,20,FALSE)</f>
        <v>CITY</v>
      </c>
      <c r="I20" s="7" t="str">
        <f>[1]!wwsCheckbox(A23,20,FALSE)</f>
        <v>state</v>
      </c>
      <c r="J20" s="7" t="str">
        <f>[1]!wwsCheckbox(A24,20,FALSE)</f>
        <v>State</v>
      </c>
      <c r="K20" s="3" t="str">
        <f t="shared" si="1"/>
        <v>GOOD</v>
      </c>
      <c r="L20" s="3"/>
      <c r="M20" s="3"/>
    </row>
    <row r="21" spans="1:13" ht="23.4" x14ac:dyDescent="0.3">
      <c r="A21" s="10" t="s">
        <v>45</v>
      </c>
      <c r="B21" s="19">
        <f t="shared" si="2"/>
        <v>1</v>
      </c>
      <c r="C21" s="20" t="str">
        <f t="shared" si="3"/>
        <v>click</v>
      </c>
      <c r="D21" s="4" t="str">
        <f t="shared" si="0"/>
        <v>right</v>
      </c>
      <c r="E21" s="23">
        <v>17</v>
      </c>
      <c r="F21" s="7" t="str">
        <f>[1]!wwsCheckbox(A22,21,FALSE)</f>
        <v>CITY</v>
      </c>
      <c r="G21" s="7" t="str">
        <f>[1]!wwsCheckbox(A24,21,FALSE)</f>
        <v>State</v>
      </c>
      <c r="H21" s="7" t="str">
        <f>[1]!wwsCheckbox(A23,21,FALSE)</f>
        <v>state</v>
      </c>
      <c r="I21" s="7" t="str">
        <f>[1]!wwsCheckbox(A21,21,FALSE)</f>
        <v>City</v>
      </c>
      <c r="J21" s="7" t="str">
        <f>[1]!wwsCheckbox(A20,21,FALSE)</f>
        <v>city</v>
      </c>
      <c r="K21" s="3" t="str">
        <f t="shared" si="1"/>
        <v>GOOD</v>
      </c>
      <c r="L21" s="3"/>
      <c r="M21" s="3"/>
    </row>
    <row r="22" spans="1:13" ht="23.4" x14ac:dyDescent="0.3">
      <c r="A22" s="10" t="s">
        <v>46</v>
      </c>
      <c r="B22" s="19">
        <f t="shared" si="2"/>
        <v>1</v>
      </c>
      <c r="C22" s="20" t="str">
        <f t="shared" si="3"/>
        <v>click</v>
      </c>
      <c r="D22" s="4" t="str">
        <f t="shared" si="0"/>
        <v>right</v>
      </c>
      <c r="E22" s="23">
        <v>18</v>
      </c>
      <c r="F22" s="7" t="str">
        <f>[1]!wwsCheckbox(A23,22,FALSE)</f>
        <v>state</v>
      </c>
      <c r="G22" s="7" t="str">
        <f>[1]!wwsCheckbox(A20,22,FALSE)</f>
        <v>city</v>
      </c>
      <c r="H22" s="7" t="str">
        <f>[1]!wwsCheckbox(A21,22,FALSE)</f>
        <v>City</v>
      </c>
      <c r="I22" s="7" t="str">
        <f>[1]!wwsCheckbox(A24,22,FALSE)</f>
        <v>State</v>
      </c>
      <c r="J22" s="7" t="str">
        <f>[1]!wwsCheckbox(A22,22,FALSE)</f>
        <v>CITY</v>
      </c>
      <c r="K22" s="3" t="str">
        <f t="shared" si="1"/>
        <v>GOOD</v>
      </c>
      <c r="L22" s="3"/>
      <c r="M22" s="3"/>
    </row>
    <row r="23" spans="1:13" ht="23.4" x14ac:dyDescent="0.3">
      <c r="A23" s="10" t="s">
        <v>47</v>
      </c>
      <c r="B23" s="19">
        <f t="shared" si="2"/>
        <v>1</v>
      </c>
      <c r="C23" s="20" t="str">
        <f t="shared" si="3"/>
        <v>click</v>
      </c>
      <c r="D23" s="4" t="str">
        <f t="shared" si="0"/>
        <v>right</v>
      </c>
      <c r="E23" s="23">
        <v>19</v>
      </c>
      <c r="F23" s="7" t="str">
        <f>[1]!wwsCheckbox(A24,23,FALSE)</f>
        <v>State</v>
      </c>
      <c r="G23" s="7" t="str">
        <f>[1]!wwsCheckbox(A20,23,FALSE)</f>
        <v>city</v>
      </c>
      <c r="H23" s="7" t="str">
        <f>[1]!wwsCheckbox(A23,23,FALSE)</f>
        <v>state</v>
      </c>
      <c r="I23" s="7" t="str">
        <f>[1]!wwsCheckbox(A22,23,FALSE)</f>
        <v>CITY</v>
      </c>
      <c r="J23" s="7" t="str">
        <f>[1]!wwsCheckbox(A21,23,FALSE)</f>
        <v>City</v>
      </c>
      <c r="K23" s="3" t="str">
        <f t="shared" si="1"/>
        <v>GOOD</v>
      </c>
      <c r="L23" s="3"/>
      <c r="M23" s="3"/>
    </row>
    <row r="24" spans="1:13" ht="23.4" x14ac:dyDescent="0.3">
      <c r="A24" s="10" t="s">
        <v>48</v>
      </c>
      <c r="B24" s="19">
        <f t="shared" si="2"/>
        <v>1</v>
      </c>
      <c r="C24" s="20" t="str">
        <f t="shared" si="3"/>
        <v>click</v>
      </c>
      <c r="D24" s="4" t="str">
        <f t="shared" si="0"/>
        <v>right</v>
      </c>
      <c r="E24" s="23">
        <v>20</v>
      </c>
      <c r="F24" s="7" t="str">
        <f>[1]!wwsCheckbox(A21,24,FALSE)</f>
        <v>City</v>
      </c>
      <c r="G24" s="7" t="str">
        <f>[1]!wwsCheckbox(A23,24,FALSE)</f>
        <v>state</v>
      </c>
      <c r="H24" s="7" t="str">
        <f>[1]!wwsCheckbox(A20,24,FALSE)</f>
        <v>city</v>
      </c>
      <c r="I24" s="7" t="str">
        <f>[1]!wwsCheckbox(A24,24,FALSE)</f>
        <v>State</v>
      </c>
      <c r="J24" s="7" t="str">
        <f>[1]!wwsCheckbox(A22,24,FALSE)</f>
        <v>CITY</v>
      </c>
      <c r="K24" s="3" t="str">
        <f t="shared" si="1"/>
        <v>GOOD</v>
      </c>
      <c r="L24" s="12">
        <f>SUM(B20:B24)</f>
        <v>5</v>
      </c>
      <c r="M24" s="3"/>
    </row>
    <row r="25" spans="1:13" ht="23.4" x14ac:dyDescent="0.3">
      <c r="A25" s="10" t="s">
        <v>49</v>
      </c>
      <c r="B25" s="19">
        <f t="shared" si="2"/>
        <v>1</v>
      </c>
      <c r="C25" s="20" t="str">
        <f t="shared" si="3"/>
        <v>click</v>
      </c>
      <c r="D25" s="4" t="str">
        <f t="shared" si="0"/>
        <v>right</v>
      </c>
      <c r="E25" s="23">
        <v>21</v>
      </c>
      <c r="F25" s="7" t="str">
        <f>[1]!wwsCheckbox(A25,25,FALSE)</f>
        <v>STATE</v>
      </c>
      <c r="G25" s="7" t="str">
        <f>[1]!wwsCheckbox(A26,25,FALSE)</f>
        <v>Country</v>
      </c>
      <c r="H25" s="7" t="str">
        <f>[1]!wwsCheckbox(A27,25,FALSE)</f>
        <v>COUNTRY</v>
      </c>
      <c r="I25" s="7" t="str">
        <f>[1]!wwsCheckbox(A28,25,FALSE)</f>
        <v>teacher</v>
      </c>
      <c r="J25" s="7" t="str">
        <f>[1]!wwsCheckbox(A29,25,FALSE)</f>
        <v>married</v>
      </c>
      <c r="K25" s="3" t="str">
        <f t="shared" si="1"/>
        <v>GOOD</v>
      </c>
      <c r="L25" s="3"/>
      <c r="M25" s="3"/>
    </row>
    <row r="26" spans="1:13" ht="23.4" x14ac:dyDescent="0.3">
      <c r="A26" s="10" t="s">
        <v>50</v>
      </c>
      <c r="B26" s="19">
        <f t="shared" si="2"/>
        <v>1</v>
      </c>
      <c r="C26" s="20" t="str">
        <f t="shared" si="3"/>
        <v>click</v>
      </c>
      <c r="D26" s="4" t="str">
        <f t="shared" si="0"/>
        <v>right</v>
      </c>
      <c r="E26" s="23">
        <v>22</v>
      </c>
      <c r="F26" s="7" t="str">
        <f>[1]!wwsCheckbox(A27,26,FALSE)</f>
        <v>COUNTRY</v>
      </c>
      <c r="G26" s="7" t="str">
        <f>[1]!wwsCheckbox(A29,26,FALSE)</f>
        <v>married</v>
      </c>
      <c r="H26" s="7" t="str">
        <f>[1]!wwsCheckbox(A28,26,FALSE)</f>
        <v>teacher</v>
      </c>
      <c r="I26" s="7" t="str">
        <f>[1]!wwsCheckbox(A26,26,FALSE)</f>
        <v>Country</v>
      </c>
      <c r="J26" s="7" t="str">
        <f>[1]!wwsCheckbox(A25,26,FALSE)</f>
        <v>STATE</v>
      </c>
      <c r="K26" s="3" t="str">
        <f t="shared" si="1"/>
        <v>GOOD</v>
      </c>
      <c r="L26" s="3"/>
      <c r="M26" s="3"/>
    </row>
    <row r="27" spans="1:13" ht="23.4" x14ac:dyDescent="0.3">
      <c r="A27" s="10" t="s">
        <v>51</v>
      </c>
      <c r="B27" s="19">
        <f t="shared" si="2"/>
        <v>1</v>
      </c>
      <c r="C27" s="20" t="str">
        <f t="shared" si="3"/>
        <v>click</v>
      </c>
      <c r="D27" s="4" t="str">
        <f t="shared" si="0"/>
        <v>right</v>
      </c>
      <c r="E27" s="23">
        <v>23</v>
      </c>
      <c r="F27" s="7" t="str">
        <f>[1]!wwsCheckbox(A28,27,FALSE)</f>
        <v>teacher</v>
      </c>
      <c r="G27" s="7" t="str">
        <f>[1]!wwsCheckbox(A25,27,FALSE)</f>
        <v>STATE</v>
      </c>
      <c r="H27" s="7" t="str">
        <f>[1]!wwsCheckbox(A26,27,FALSE)</f>
        <v>Country</v>
      </c>
      <c r="I27" s="7" t="str">
        <f>[1]!wwsCheckbox(A29,27,FALSE)</f>
        <v>married</v>
      </c>
      <c r="J27" s="7" t="str">
        <f>[1]!wwsCheckbox(A27,27,FALSE)</f>
        <v>COUNTRY</v>
      </c>
      <c r="K27" s="3" t="str">
        <f t="shared" si="1"/>
        <v>GOOD</v>
      </c>
      <c r="L27" s="3"/>
      <c r="M27" s="3"/>
    </row>
    <row r="28" spans="1:13" ht="23.4" x14ac:dyDescent="0.3">
      <c r="A28" s="10" t="s">
        <v>52</v>
      </c>
      <c r="B28" s="19">
        <f t="shared" si="2"/>
        <v>1</v>
      </c>
      <c r="C28" s="20" t="str">
        <f t="shared" si="3"/>
        <v>click</v>
      </c>
      <c r="D28" s="4" t="str">
        <f t="shared" si="0"/>
        <v>right</v>
      </c>
      <c r="E28" s="23">
        <v>24</v>
      </c>
      <c r="F28" s="7" t="str">
        <f>[1]!wwsCheckbox(A29,28,FALSE)</f>
        <v>married</v>
      </c>
      <c r="G28" s="7" t="str">
        <f>[1]!wwsCheckbox(A25,28,FALSE)</f>
        <v>STATE</v>
      </c>
      <c r="H28" s="7" t="str">
        <f>[1]!wwsCheckbox(A28,28,FALSE)</f>
        <v>teacher</v>
      </c>
      <c r="I28" s="7" t="str">
        <f>[1]!wwsCheckbox(A27,28,FALSE)</f>
        <v>COUNTRY</v>
      </c>
      <c r="J28" s="7" t="str">
        <f>[1]!wwsCheckbox(A26,28,FALSE)</f>
        <v>Country</v>
      </c>
      <c r="K28" s="3" t="str">
        <f t="shared" si="1"/>
        <v>GOOD</v>
      </c>
      <c r="L28" s="3"/>
      <c r="M28" s="3"/>
    </row>
    <row r="29" spans="1:13" ht="23.4" x14ac:dyDescent="0.3">
      <c r="A29" s="10" t="s">
        <v>53</v>
      </c>
      <c r="B29" s="19">
        <f t="shared" si="2"/>
        <v>1</v>
      </c>
      <c r="C29" s="20" t="str">
        <f t="shared" si="3"/>
        <v>click</v>
      </c>
      <c r="D29" s="4" t="str">
        <f t="shared" si="0"/>
        <v>right</v>
      </c>
      <c r="E29" s="23">
        <v>25</v>
      </c>
      <c r="F29" s="7" t="str">
        <f>[1]!wwsCheckbox(A26,29,FALSE)</f>
        <v>Country</v>
      </c>
      <c r="G29" s="7" t="str">
        <f>[1]!wwsCheckbox(A28,29,FALSE)</f>
        <v>teacher</v>
      </c>
      <c r="H29" s="7" t="str">
        <f>[1]!wwsCheckbox(A25,29,FALSE)</f>
        <v>STATE</v>
      </c>
      <c r="I29" s="7" t="str">
        <f>[1]!wwsCheckbox(A29,29,FALSE)</f>
        <v>married</v>
      </c>
      <c r="J29" s="7" t="str">
        <f>[1]!wwsCheckbox(A27,29,FALSE)</f>
        <v>COUNTRY</v>
      </c>
      <c r="K29" s="3" t="str">
        <f t="shared" si="1"/>
        <v>GOOD</v>
      </c>
      <c r="L29" s="12">
        <f>SUM(B25:B29)</f>
        <v>5</v>
      </c>
      <c r="M29" s="3"/>
    </row>
    <row r="30" spans="1:13" ht="18" x14ac:dyDescent="0.35">
      <c r="A30" s="16"/>
      <c r="B30" s="17"/>
      <c r="C30" s="18"/>
      <c r="D30" s="1"/>
      <c r="E30" s="21"/>
      <c r="F30" s="2"/>
      <c r="G30" s="2"/>
      <c r="H30" s="2"/>
      <c r="I30" s="2"/>
      <c r="J30" s="2"/>
      <c r="K30" s="162">
        <f>SUM(B5:B29)/25</f>
        <v>1</v>
      </c>
      <c r="L30" s="162"/>
    </row>
    <row r="31" spans="1:13" ht="18" x14ac:dyDescent="0.35">
      <c r="A31" s="16"/>
      <c r="B31" s="17"/>
      <c r="C31" s="18"/>
      <c r="D31" s="1"/>
      <c r="E31" s="21"/>
      <c r="F31" s="2"/>
      <c r="G31" s="2"/>
      <c r="H31" s="2"/>
      <c r="I31" s="2"/>
      <c r="J31" s="2"/>
      <c r="M31" t="s">
        <v>26</v>
      </c>
    </row>
  </sheetData>
  <mergeCells count="7">
    <mergeCell ref="A2:F2"/>
    <mergeCell ref="K30:L30"/>
    <mergeCell ref="A3:A4"/>
    <mergeCell ref="B3:D4"/>
    <mergeCell ref="H2:I2"/>
    <mergeCell ref="H3:J3"/>
    <mergeCell ref="F4:J4"/>
  </mergeCells>
  <conditionalFormatting sqref="N1:P4 N11:P17">
    <cfRule type="expression" dxfId="622" priority="327">
      <formula>"$J$2 = 1"</formula>
    </cfRule>
  </conditionalFormatting>
  <conditionalFormatting sqref="N5:P10">
    <cfRule type="expression" dxfId="621" priority="326">
      <formula>"J2=1"</formula>
    </cfRule>
  </conditionalFormatting>
  <conditionalFormatting sqref="F28">
    <cfRule type="expression" dxfId="620" priority="234">
      <formula>$D28="wrong"</formula>
    </cfRule>
    <cfRule type="expression" dxfId="619" priority="235">
      <formula>$D28="right"</formula>
    </cfRule>
  </conditionalFormatting>
  <conditionalFormatting sqref="F23">
    <cfRule type="expression" dxfId="618" priority="254">
      <formula>$D23="wrong"</formula>
    </cfRule>
    <cfRule type="expression" dxfId="617" priority="255">
      <formula>$D23="right"</formula>
    </cfRule>
  </conditionalFormatting>
  <conditionalFormatting sqref="F5">
    <cfRule type="expression" dxfId="616" priority="324">
      <formula>$D5="wrong"</formula>
    </cfRule>
    <cfRule type="expression" dxfId="615" priority="325">
      <formula>$D5="right"</formula>
    </cfRule>
  </conditionalFormatting>
  <conditionalFormatting sqref="F26">
    <cfRule type="expression" dxfId="614" priority="242">
      <formula>$D26="wrong"</formula>
    </cfRule>
    <cfRule type="expression" dxfId="613" priority="243">
      <formula>$D26="right"</formula>
    </cfRule>
  </conditionalFormatting>
  <conditionalFormatting sqref="G25">
    <cfRule type="expression" dxfId="612" priority="244">
      <formula>$D25="wrong"</formula>
    </cfRule>
    <cfRule type="expression" dxfId="611" priority="245">
      <formula>$D25="right"</formula>
    </cfRule>
  </conditionalFormatting>
  <conditionalFormatting sqref="F24">
    <cfRule type="expression" dxfId="610" priority="250">
      <formula>$D24="wrong"</formula>
    </cfRule>
    <cfRule type="expression" dxfId="609" priority="251">
      <formula>$D24="right"</formula>
    </cfRule>
  </conditionalFormatting>
  <conditionalFormatting sqref="H26">
    <cfRule type="expression" dxfId="608" priority="98">
      <formula>$D26="wrong"</formula>
    </cfRule>
    <cfRule type="expression" dxfId="607" priority="99">
      <formula>$D26="right"</formula>
    </cfRule>
  </conditionalFormatting>
  <conditionalFormatting sqref="G23">
    <cfRule type="expression" dxfId="606" priority="252">
      <formula>$D23="wrong"</formula>
    </cfRule>
    <cfRule type="expression" dxfId="605" priority="253">
      <formula>$D23="right"</formula>
    </cfRule>
  </conditionalFormatting>
  <conditionalFormatting sqref="G24">
    <cfRule type="expression" dxfId="604" priority="248">
      <formula>$D24="wrong"</formula>
    </cfRule>
    <cfRule type="expression" dxfId="603" priority="249">
      <formula>$D24="right"</formula>
    </cfRule>
  </conditionalFormatting>
  <conditionalFormatting sqref="F6">
    <cfRule type="expression" dxfId="602" priority="322">
      <formula>$D6="wrong"</formula>
    </cfRule>
    <cfRule type="expression" dxfId="601" priority="323">
      <formula>$D6="right"</formula>
    </cfRule>
  </conditionalFormatting>
  <conditionalFormatting sqref="G6">
    <cfRule type="expression" dxfId="600" priority="320">
      <formula>$D6="wrong"</formula>
    </cfRule>
    <cfRule type="expression" dxfId="599" priority="321">
      <formula>$D6="right"</formula>
    </cfRule>
  </conditionalFormatting>
  <conditionalFormatting sqref="F7">
    <cfRule type="expression" dxfId="598" priority="318">
      <formula>$D7="wrong"</formula>
    </cfRule>
    <cfRule type="expression" dxfId="597" priority="319">
      <formula>$D7="right"</formula>
    </cfRule>
  </conditionalFormatting>
  <conditionalFormatting sqref="G7">
    <cfRule type="expression" dxfId="596" priority="316">
      <formula>$D7="wrong"</formula>
    </cfRule>
    <cfRule type="expression" dxfId="595" priority="317">
      <formula>$D7="right"</formula>
    </cfRule>
  </conditionalFormatting>
  <conditionalFormatting sqref="F8">
    <cfRule type="expression" dxfId="594" priority="314">
      <formula>$D8="wrong"</formula>
    </cfRule>
    <cfRule type="expression" dxfId="593" priority="315">
      <formula>$D8="right"</formula>
    </cfRule>
  </conditionalFormatting>
  <conditionalFormatting sqref="G8">
    <cfRule type="expression" dxfId="592" priority="312">
      <formula>$D8="wrong"</formula>
    </cfRule>
    <cfRule type="expression" dxfId="591" priority="313">
      <formula>$D8="right"</formula>
    </cfRule>
  </conditionalFormatting>
  <conditionalFormatting sqref="F9">
    <cfRule type="expression" dxfId="590" priority="310">
      <formula>$D9="wrong"</formula>
    </cfRule>
    <cfRule type="expression" dxfId="589" priority="311">
      <formula>$D9="right"</formula>
    </cfRule>
  </conditionalFormatting>
  <conditionalFormatting sqref="G9">
    <cfRule type="expression" dxfId="588" priority="308">
      <formula>$D9="wrong"</formula>
    </cfRule>
    <cfRule type="expression" dxfId="587" priority="309">
      <formula>$D9="right"</formula>
    </cfRule>
  </conditionalFormatting>
  <conditionalFormatting sqref="F10">
    <cfRule type="expression" dxfId="586" priority="306">
      <formula>$D10="wrong"</formula>
    </cfRule>
    <cfRule type="expression" dxfId="585" priority="307">
      <formula>$D10="right"</formula>
    </cfRule>
  </conditionalFormatting>
  <conditionalFormatting sqref="G10">
    <cfRule type="expression" dxfId="584" priority="304">
      <formula>$D10="wrong"</formula>
    </cfRule>
    <cfRule type="expression" dxfId="583" priority="305">
      <formula>$D10="right"</formula>
    </cfRule>
  </conditionalFormatting>
  <conditionalFormatting sqref="F11">
    <cfRule type="expression" dxfId="582" priority="302">
      <formula>$D11="wrong"</formula>
    </cfRule>
    <cfRule type="expression" dxfId="581" priority="303">
      <formula>$D11="right"</formula>
    </cfRule>
  </conditionalFormatting>
  <conditionalFormatting sqref="G11">
    <cfRule type="expression" dxfId="580" priority="300">
      <formula>$D11="wrong"</formula>
    </cfRule>
    <cfRule type="expression" dxfId="579" priority="301">
      <formula>$D11="right"</formula>
    </cfRule>
  </conditionalFormatting>
  <conditionalFormatting sqref="F12">
    <cfRule type="expression" dxfId="578" priority="298">
      <formula>$D12="wrong"</formula>
    </cfRule>
    <cfRule type="expression" dxfId="577" priority="299">
      <formula>$D12="right"</formula>
    </cfRule>
  </conditionalFormatting>
  <conditionalFormatting sqref="G12">
    <cfRule type="expression" dxfId="576" priority="296">
      <formula>$D12="wrong"</formula>
    </cfRule>
    <cfRule type="expression" dxfId="575" priority="297">
      <formula>$D12="right"</formula>
    </cfRule>
  </conditionalFormatting>
  <conditionalFormatting sqref="F13">
    <cfRule type="expression" dxfId="574" priority="294">
      <formula>$D13="wrong"</formula>
    </cfRule>
    <cfRule type="expression" dxfId="573" priority="295">
      <formula>$D13="right"</formula>
    </cfRule>
  </conditionalFormatting>
  <conditionalFormatting sqref="G13">
    <cfRule type="expression" dxfId="572" priority="292">
      <formula>$D13="wrong"</formula>
    </cfRule>
    <cfRule type="expression" dxfId="571" priority="293">
      <formula>$D13="right"</formula>
    </cfRule>
  </conditionalFormatting>
  <conditionalFormatting sqref="F14">
    <cfRule type="expression" dxfId="570" priority="290">
      <formula>$D14="wrong"</formula>
    </cfRule>
    <cfRule type="expression" dxfId="569" priority="291">
      <formula>$D14="right"</formula>
    </cfRule>
  </conditionalFormatting>
  <conditionalFormatting sqref="G14">
    <cfRule type="expression" dxfId="568" priority="288">
      <formula>$D14="wrong"</formula>
    </cfRule>
    <cfRule type="expression" dxfId="567" priority="289">
      <formula>$D14="right"</formula>
    </cfRule>
  </conditionalFormatting>
  <conditionalFormatting sqref="I18">
    <cfRule type="expression" dxfId="566" priority="144">
      <formula>$D18="wrong"</formula>
    </cfRule>
    <cfRule type="expression" dxfId="565" priority="145">
      <formula>$D18="right"</formula>
    </cfRule>
  </conditionalFormatting>
  <conditionalFormatting sqref="F27">
    <cfRule type="expression" dxfId="564" priority="238">
      <formula>$D27="wrong"</formula>
    </cfRule>
    <cfRule type="expression" dxfId="563" priority="239">
      <formula>$D27="right"</formula>
    </cfRule>
  </conditionalFormatting>
  <conditionalFormatting sqref="G26">
    <cfRule type="expression" dxfId="562" priority="240">
      <formula>$D26="wrong"</formula>
    </cfRule>
    <cfRule type="expression" dxfId="561" priority="241">
      <formula>$D26="right"</formula>
    </cfRule>
  </conditionalFormatting>
  <conditionalFormatting sqref="I27">
    <cfRule type="expression" dxfId="560" priority="90">
      <formula>$D27="wrong"</formula>
    </cfRule>
    <cfRule type="expression" dxfId="559" priority="91">
      <formula>$D27="right"</formula>
    </cfRule>
  </conditionalFormatting>
  <conditionalFormatting sqref="H27">
    <cfRule type="expression" dxfId="558" priority="92">
      <formula>$D27="wrong"</formula>
    </cfRule>
    <cfRule type="expression" dxfId="557" priority="93">
      <formula>$D27="right"</formula>
    </cfRule>
  </conditionalFormatting>
  <conditionalFormatting sqref="F25">
    <cfRule type="expression" dxfId="556" priority="246">
      <formula>$D25="wrong"</formula>
    </cfRule>
    <cfRule type="expression" dxfId="555" priority="247">
      <formula>$D25="right"</formula>
    </cfRule>
  </conditionalFormatting>
  <conditionalFormatting sqref="I26">
    <cfRule type="expression" dxfId="554" priority="96">
      <formula>$D26="wrong"</formula>
    </cfRule>
    <cfRule type="expression" dxfId="553" priority="97">
      <formula>$D26="right"</formula>
    </cfRule>
  </conditionalFormatting>
  <conditionalFormatting sqref="F15">
    <cfRule type="expression" dxfId="552" priority="286">
      <formula>$D15="wrong"</formula>
    </cfRule>
    <cfRule type="expression" dxfId="551" priority="287">
      <formula>$D15="right"</formula>
    </cfRule>
  </conditionalFormatting>
  <conditionalFormatting sqref="G15">
    <cfRule type="expression" dxfId="550" priority="284">
      <formula>$D15="wrong"</formula>
    </cfRule>
    <cfRule type="expression" dxfId="549" priority="285">
      <formula>$D15="right"</formula>
    </cfRule>
  </conditionalFormatting>
  <conditionalFormatting sqref="F16">
    <cfRule type="expression" dxfId="548" priority="282">
      <formula>$D16="wrong"</formula>
    </cfRule>
    <cfRule type="expression" dxfId="547" priority="283">
      <formula>$D16="right"</formula>
    </cfRule>
  </conditionalFormatting>
  <conditionalFormatting sqref="G16">
    <cfRule type="expression" dxfId="546" priority="280">
      <formula>$D16="wrong"</formula>
    </cfRule>
    <cfRule type="expression" dxfId="545" priority="281">
      <formula>$D16="right"</formula>
    </cfRule>
  </conditionalFormatting>
  <conditionalFormatting sqref="F17">
    <cfRule type="expression" dxfId="544" priority="278">
      <formula>$D17="wrong"</formula>
    </cfRule>
    <cfRule type="expression" dxfId="543" priority="279">
      <formula>$D17="right"</formula>
    </cfRule>
  </conditionalFormatting>
  <conditionalFormatting sqref="G17">
    <cfRule type="expression" dxfId="542" priority="276">
      <formula>$D17="wrong"</formula>
    </cfRule>
    <cfRule type="expression" dxfId="541" priority="277">
      <formula>$D17="right"</formula>
    </cfRule>
  </conditionalFormatting>
  <conditionalFormatting sqref="F18">
    <cfRule type="expression" dxfId="540" priority="274">
      <formula>$D18="wrong"</formula>
    </cfRule>
    <cfRule type="expression" dxfId="539" priority="275">
      <formula>$D18="right"</formula>
    </cfRule>
  </conditionalFormatting>
  <conditionalFormatting sqref="G18">
    <cfRule type="expression" dxfId="538" priority="272">
      <formula>$D18="wrong"</formula>
    </cfRule>
    <cfRule type="expression" dxfId="537" priority="273">
      <formula>$D18="right"</formula>
    </cfRule>
  </conditionalFormatting>
  <conditionalFormatting sqref="F19">
    <cfRule type="expression" dxfId="536" priority="270">
      <formula>$D19="wrong"</formula>
    </cfRule>
    <cfRule type="expression" dxfId="535" priority="271">
      <formula>$D19="right"</formula>
    </cfRule>
  </conditionalFormatting>
  <conditionalFormatting sqref="G19">
    <cfRule type="expression" dxfId="534" priority="268">
      <formula>$D19="wrong"</formula>
    </cfRule>
    <cfRule type="expression" dxfId="533" priority="269">
      <formula>$D19="right"</formula>
    </cfRule>
  </conditionalFormatting>
  <conditionalFormatting sqref="F20">
    <cfRule type="expression" dxfId="532" priority="266">
      <formula>$D20="wrong"</formula>
    </cfRule>
    <cfRule type="expression" dxfId="531" priority="267">
      <formula>$D20="right"</formula>
    </cfRule>
  </conditionalFormatting>
  <conditionalFormatting sqref="G20">
    <cfRule type="expression" dxfId="530" priority="264">
      <formula>$D20="wrong"</formula>
    </cfRule>
    <cfRule type="expression" dxfId="529" priority="265">
      <formula>$D20="right"</formula>
    </cfRule>
  </conditionalFormatting>
  <conditionalFormatting sqref="F21">
    <cfRule type="expression" dxfId="528" priority="262">
      <formula>$D21="wrong"</formula>
    </cfRule>
    <cfRule type="expression" dxfId="527" priority="263">
      <formula>$D21="right"</formula>
    </cfRule>
  </conditionalFormatting>
  <conditionalFormatting sqref="G21">
    <cfRule type="expression" dxfId="526" priority="260">
      <formula>$D21="wrong"</formula>
    </cfRule>
    <cfRule type="expression" dxfId="525" priority="261">
      <formula>$D21="right"</formula>
    </cfRule>
  </conditionalFormatting>
  <conditionalFormatting sqref="F22">
    <cfRule type="expression" dxfId="524" priority="258">
      <formula>$D22="wrong"</formula>
    </cfRule>
    <cfRule type="expression" dxfId="523" priority="259">
      <formula>$D22="right"</formula>
    </cfRule>
  </conditionalFormatting>
  <conditionalFormatting sqref="G22">
    <cfRule type="expression" dxfId="522" priority="256">
      <formula>$D22="wrong"</formula>
    </cfRule>
    <cfRule type="expression" dxfId="521" priority="257">
      <formula>$D22="right"</formula>
    </cfRule>
  </conditionalFormatting>
  <conditionalFormatting sqref="I25">
    <cfRule type="expression" dxfId="520" priority="102">
      <formula>$D25="wrong"</formula>
    </cfRule>
    <cfRule type="expression" dxfId="519" priority="103">
      <formula>$D25="right"</formula>
    </cfRule>
  </conditionalFormatting>
  <conditionalFormatting sqref="J25">
    <cfRule type="expression" dxfId="518" priority="100">
      <formula>$D25="wrong"</formula>
    </cfRule>
    <cfRule type="expression" dxfId="517" priority="101">
      <formula>$D25="right"</formula>
    </cfRule>
  </conditionalFormatting>
  <conditionalFormatting sqref="J26">
    <cfRule type="expression" dxfId="516" priority="94">
      <formula>$D26="wrong"</formula>
    </cfRule>
    <cfRule type="expression" dxfId="515" priority="95">
      <formula>$D26="right"</formula>
    </cfRule>
  </conditionalFormatting>
  <conditionalFormatting sqref="J27">
    <cfRule type="expression" dxfId="514" priority="88">
      <formula>$D27="wrong"</formula>
    </cfRule>
    <cfRule type="expression" dxfId="513" priority="89">
      <formula>$D27="right"</formula>
    </cfRule>
  </conditionalFormatting>
  <conditionalFormatting sqref="H28">
    <cfRule type="expression" dxfId="512" priority="86">
      <formula>$D28="wrong"</formula>
    </cfRule>
    <cfRule type="expression" dxfId="511" priority="87">
      <formula>$D28="right"</formula>
    </cfRule>
  </conditionalFormatting>
  <conditionalFormatting sqref="G27">
    <cfRule type="expression" dxfId="510" priority="236">
      <formula>$D27="wrong"</formula>
    </cfRule>
    <cfRule type="expression" dxfId="509" priority="237">
      <formula>$D27="right"</formula>
    </cfRule>
  </conditionalFormatting>
  <conditionalFormatting sqref="J28">
    <cfRule type="expression" dxfId="508" priority="82">
      <formula>$D28="wrong"</formula>
    </cfRule>
    <cfRule type="expression" dxfId="507" priority="83">
      <formula>$D28="right"</formula>
    </cfRule>
  </conditionalFormatting>
  <conditionalFormatting sqref="G28">
    <cfRule type="expression" dxfId="506" priority="232">
      <formula>$D28="wrong"</formula>
    </cfRule>
    <cfRule type="expression" dxfId="505" priority="233">
      <formula>$D28="right"</formula>
    </cfRule>
  </conditionalFormatting>
  <conditionalFormatting sqref="F29">
    <cfRule type="expression" dxfId="504" priority="230">
      <formula>$D29="wrong"</formula>
    </cfRule>
    <cfRule type="expression" dxfId="503" priority="231">
      <formula>$D29="right"</formula>
    </cfRule>
  </conditionalFormatting>
  <conditionalFormatting sqref="G29">
    <cfRule type="expression" dxfId="502" priority="228">
      <formula>$D29="wrong"</formula>
    </cfRule>
    <cfRule type="expression" dxfId="501" priority="229">
      <formula>$D29="right"</formula>
    </cfRule>
  </conditionalFormatting>
  <conditionalFormatting sqref="G5">
    <cfRule type="expression" dxfId="500" priority="226">
      <formula>$D5="wrong"</formula>
    </cfRule>
    <cfRule type="expression" dxfId="499" priority="227">
      <formula>$D5="right"</formula>
    </cfRule>
  </conditionalFormatting>
  <conditionalFormatting sqref="H5">
    <cfRule type="expression" dxfId="498" priority="224">
      <formula>$D5="wrong"</formula>
    </cfRule>
    <cfRule type="expression" dxfId="497" priority="225">
      <formula>$D5="right"</formula>
    </cfRule>
  </conditionalFormatting>
  <conditionalFormatting sqref="I5">
    <cfRule type="expression" dxfId="496" priority="222">
      <formula>$D5="wrong"</formula>
    </cfRule>
    <cfRule type="expression" dxfId="495" priority="223">
      <formula>$D5="right"</formula>
    </cfRule>
  </conditionalFormatting>
  <conditionalFormatting sqref="J5">
    <cfRule type="expression" dxfId="494" priority="220">
      <formula>$D5="wrong"</formula>
    </cfRule>
    <cfRule type="expression" dxfId="493" priority="221">
      <formula>$D5="right"</formula>
    </cfRule>
  </conditionalFormatting>
  <conditionalFormatting sqref="H6">
    <cfRule type="expression" dxfId="492" priority="218">
      <formula>$D6="wrong"</formula>
    </cfRule>
    <cfRule type="expression" dxfId="491" priority="219">
      <formula>$D6="right"</formula>
    </cfRule>
  </conditionalFormatting>
  <conditionalFormatting sqref="I6">
    <cfRule type="expression" dxfId="490" priority="216">
      <formula>$D6="wrong"</formula>
    </cfRule>
    <cfRule type="expression" dxfId="489" priority="217">
      <formula>$D6="right"</formula>
    </cfRule>
  </conditionalFormatting>
  <conditionalFormatting sqref="J6">
    <cfRule type="expression" dxfId="488" priority="214">
      <formula>$D6="wrong"</formula>
    </cfRule>
    <cfRule type="expression" dxfId="487" priority="215">
      <formula>$D6="right"</formula>
    </cfRule>
  </conditionalFormatting>
  <conditionalFormatting sqref="H7">
    <cfRule type="expression" dxfId="486" priority="212">
      <formula>$D7="wrong"</formula>
    </cfRule>
    <cfRule type="expression" dxfId="485" priority="213">
      <formula>$D7="right"</formula>
    </cfRule>
  </conditionalFormatting>
  <conditionalFormatting sqref="I7">
    <cfRule type="expression" dxfId="484" priority="210">
      <formula>$D7="wrong"</formula>
    </cfRule>
    <cfRule type="expression" dxfId="483" priority="211">
      <formula>$D7="right"</formula>
    </cfRule>
  </conditionalFormatting>
  <conditionalFormatting sqref="J7">
    <cfRule type="expression" dxfId="482" priority="208">
      <formula>$D7="wrong"</formula>
    </cfRule>
    <cfRule type="expression" dxfId="481" priority="209">
      <formula>$D7="right"</formula>
    </cfRule>
  </conditionalFormatting>
  <conditionalFormatting sqref="H8">
    <cfRule type="expression" dxfId="480" priority="206">
      <formula>$D8="wrong"</formula>
    </cfRule>
    <cfRule type="expression" dxfId="479" priority="207">
      <formula>$D8="right"</formula>
    </cfRule>
  </conditionalFormatting>
  <conditionalFormatting sqref="I8">
    <cfRule type="expression" dxfId="478" priority="204">
      <formula>$D8="wrong"</formula>
    </cfRule>
    <cfRule type="expression" dxfId="477" priority="205">
      <formula>$D8="right"</formula>
    </cfRule>
  </conditionalFormatting>
  <conditionalFormatting sqref="J8">
    <cfRule type="expression" dxfId="476" priority="202">
      <formula>$D8="wrong"</formula>
    </cfRule>
    <cfRule type="expression" dxfId="475" priority="203">
      <formula>$D8="right"</formula>
    </cfRule>
  </conditionalFormatting>
  <conditionalFormatting sqref="H9">
    <cfRule type="expression" dxfId="474" priority="200">
      <formula>$D9="wrong"</formula>
    </cfRule>
    <cfRule type="expression" dxfId="473" priority="201">
      <formula>$D9="right"</formula>
    </cfRule>
  </conditionalFormatting>
  <conditionalFormatting sqref="I9">
    <cfRule type="expression" dxfId="472" priority="198">
      <formula>$D9="wrong"</formula>
    </cfRule>
    <cfRule type="expression" dxfId="471" priority="199">
      <formula>$D9="right"</formula>
    </cfRule>
  </conditionalFormatting>
  <conditionalFormatting sqref="J9">
    <cfRule type="expression" dxfId="470" priority="196">
      <formula>$D9="wrong"</formula>
    </cfRule>
    <cfRule type="expression" dxfId="469" priority="197">
      <formula>$D9="right"</formula>
    </cfRule>
  </conditionalFormatting>
  <conditionalFormatting sqref="H10">
    <cfRule type="expression" dxfId="468" priority="194">
      <formula>$D10="wrong"</formula>
    </cfRule>
    <cfRule type="expression" dxfId="467" priority="195">
      <formula>$D10="right"</formula>
    </cfRule>
  </conditionalFormatting>
  <conditionalFormatting sqref="I10">
    <cfRule type="expression" dxfId="466" priority="192">
      <formula>$D10="wrong"</formula>
    </cfRule>
    <cfRule type="expression" dxfId="465" priority="193">
      <formula>$D10="right"</formula>
    </cfRule>
  </conditionalFormatting>
  <conditionalFormatting sqref="J10">
    <cfRule type="expression" dxfId="464" priority="190">
      <formula>$D10="wrong"</formula>
    </cfRule>
    <cfRule type="expression" dxfId="463" priority="191">
      <formula>$D10="right"</formula>
    </cfRule>
  </conditionalFormatting>
  <conditionalFormatting sqref="H11">
    <cfRule type="expression" dxfId="462" priority="188">
      <formula>$D11="wrong"</formula>
    </cfRule>
    <cfRule type="expression" dxfId="461" priority="189">
      <formula>$D11="right"</formula>
    </cfRule>
  </conditionalFormatting>
  <conditionalFormatting sqref="I11">
    <cfRule type="expression" dxfId="460" priority="186">
      <formula>$D11="wrong"</formula>
    </cfRule>
    <cfRule type="expression" dxfId="459" priority="187">
      <formula>$D11="right"</formula>
    </cfRule>
  </conditionalFormatting>
  <conditionalFormatting sqref="J11">
    <cfRule type="expression" dxfId="458" priority="184">
      <formula>$D11="wrong"</formula>
    </cfRule>
    <cfRule type="expression" dxfId="457" priority="185">
      <formula>$D11="right"</formula>
    </cfRule>
  </conditionalFormatting>
  <conditionalFormatting sqref="H12">
    <cfRule type="expression" dxfId="456" priority="182">
      <formula>$D12="wrong"</formula>
    </cfRule>
    <cfRule type="expression" dxfId="455" priority="183">
      <formula>$D12="right"</formula>
    </cfRule>
  </conditionalFormatting>
  <conditionalFormatting sqref="I12">
    <cfRule type="expression" dxfId="454" priority="180">
      <formula>$D12="wrong"</formula>
    </cfRule>
    <cfRule type="expression" dxfId="453" priority="181">
      <formula>$D12="right"</formula>
    </cfRule>
  </conditionalFormatting>
  <conditionalFormatting sqref="J12">
    <cfRule type="expression" dxfId="452" priority="178">
      <formula>$D12="wrong"</formula>
    </cfRule>
    <cfRule type="expression" dxfId="451" priority="179">
      <formula>$D12="right"</formula>
    </cfRule>
  </conditionalFormatting>
  <conditionalFormatting sqref="H13">
    <cfRule type="expression" dxfId="450" priority="176">
      <formula>$D13="wrong"</formula>
    </cfRule>
    <cfRule type="expression" dxfId="449" priority="177">
      <formula>$D13="right"</formula>
    </cfRule>
  </conditionalFormatting>
  <conditionalFormatting sqref="I13">
    <cfRule type="expression" dxfId="448" priority="174">
      <formula>$D13="wrong"</formula>
    </cfRule>
    <cfRule type="expression" dxfId="447" priority="175">
      <formula>$D13="right"</formula>
    </cfRule>
  </conditionalFormatting>
  <conditionalFormatting sqref="J13">
    <cfRule type="expression" dxfId="446" priority="172">
      <formula>$D13="wrong"</formula>
    </cfRule>
    <cfRule type="expression" dxfId="445" priority="173">
      <formula>$D13="right"</formula>
    </cfRule>
  </conditionalFormatting>
  <conditionalFormatting sqref="H14">
    <cfRule type="expression" dxfId="444" priority="170">
      <formula>$D14="wrong"</formula>
    </cfRule>
    <cfRule type="expression" dxfId="443" priority="171">
      <formula>$D14="right"</formula>
    </cfRule>
  </conditionalFormatting>
  <conditionalFormatting sqref="I14">
    <cfRule type="expression" dxfId="442" priority="168">
      <formula>$D14="wrong"</formula>
    </cfRule>
    <cfRule type="expression" dxfId="441" priority="169">
      <formula>$D14="right"</formula>
    </cfRule>
  </conditionalFormatting>
  <conditionalFormatting sqref="J14">
    <cfRule type="expression" dxfId="440" priority="166">
      <formula>$D14="wrong"</formula>
    </cfRule>
    <cfRule type="expression" dxfId="439" priority="167">
      <formula>$D14="right"</formula>
    </cfRule>
  </conditionalFormatting>
  <conditionalFormatting sqref="H15">
    <cfRule type="expression" dxfId="438" priority="164">
      <formula>$D15="wrong"</formula>
    </cfRule>
    <cfRule type="expression" dxfId="437" priority="165">
      <formula>$D15="right"</formula>
    </cfRule>
  </conditionalFormatting>
  <conditionalFormatting sqref="I15">
    <cfRule type="expression" dxfId="436" priority="162">
      <formula>$D15="wrong"</formula>
    </cfRule>
    <cfRule type="expression" dxfId="435" priority="163">
      <formula>$D15="right"</formula>
    </cfRule>
  </conditionalFormatting>
  <conditionalFormatting sqref="J15">
    <cfRule type="expression" dxfId="434" priority="160">
      <formula>$D15="wrong"</formula>
    </cfRule>
    <cfRule type="expression" dxfId="433" priority="161">
      <formula>$D15="right"</formula>
    </cfRule>
  </conditionalFormatting>
  <conditionalFormatting sqref="H16">
    <cfRule type="expression" dxfId="432" priority="158">
      <formula>$D16="wrong"</formula>
    </cfRule>
    <cfRule type="expression" dxfId="431" priority="159">
      <formula>$D16="right"</formula>
    </cfRule>
  </conditionalFormatting>
  <conditionalFormatting sqref="I16">
    <cfRule type="expression" dxfId="430" priority="156">
      <formula>$D16="wrong"</formula>
    </cfRule>
    <cfRule type="expression" dxfId="429" priority="157">
      <formula>$D16="right"</formula>
    </cfRule>
  </conditionalFormatting>
  <conditionalFormatting sqref="J16">
    <cfRule type="expression" dxfId="428" priority="154">
      <formula>$D16="wrong"</formula>
    </cfRule>
    <cfRule type="expression" dxfId="427" priority="155">
      <formula>$D16="right"</formula>
    </cfRule>
  </conditionalFormatting>
  <conditionalFormatting sqref="H17">
    <cfRule type="expression" dxfId="426" priority="152">
      <formula>$D17="wrong"</formula>
    </cfRule>
    <cfRule type="expression" dxfId="425" priority="153">
      <formula>$D17="right"</formula>
    </cfRule>
  </conditionalFormatting>
  <conditionalFormatting sqref="I17">
    <cfRule type="expression" dxfId="424" priority="150">
      <formula>$D17="wrong"</formula>
    </cfRule>
    <cfRule type="expression" dxfId="423" priority="151">
      <formula>$D17="right"</formula>
    </cfRule>
  </conditionalFormatting>
  <conditionalFormatting sqref="J17">
    <cfRule type="expression" dxfId="422" priority="148">
      <formula>$D17="wrong"</formula>
    </cfRule>
    <cfRule type="expression" dxfId="421" priority="149">
      <formula>$D17="right"</formula>
    </cfRule>
  </conditionalFormatting>
  <conditionalFormatting sqref="H18">
    <cfRule type="expression" dxfId="420" priority="146">
      <formula>$D18="wrong"</formula>
    </cfRule>
    <cfRule type="expression" dxfId="419" priority="147">
      <formula>$D18="right"</formula>
    </cfRule>
  </conditionalFormatting>
  <conditionalFormatting sqref="J18">
    <cfRule type="expression" dxfId="418" priority="142">
      <formula>$D18="wrong"</formula>
    </cfRule>
    <cfRule type="expression" dxfId="417" priority="143">
      <formula>$D18="right"</formula>
    </cfRule>
  </conditionalFormatting>
  <conditionalFormatting sqref="H19">
    <cfRule type="expression" dxfId="416" priority="140">
      <formula>$D19="wrong"</formula>
    </cfRule>
    <cfRule type="expression" dxfId="415" priority="141">
      <formula>$D19="right"</formula>
    </cfRule>
  </conditionalFormatting>
  <conditionalFormatting sqref="I19">
    <cfRule type="expression" dxfId="414" priority="138">
      <formula>$D19="wrong"</formula>
    </cfRule>
    <cfRule type="expression" dxfId="413" priority="139">
      <formula>$D19="right"</formula>
    </cfRule>
  </conditionalFormatting>
  <conditionalFormatting sqref="J19">
    <cfRule type="expression" dxfId="412" priority="136">
      <formula>$D19="wrong"</formula>
    </cfRule>
    <cfRule type="expression" dxfId="411" priority="137">
      <formula>$D19="right"</formula>
    </cfRule>
  </conditionalFormatting>
  <conditionalFormatting sqref="H20">
    <cfRule type="expression" dxfId="410" priority="134">
      <formula>$D20="wrong"</formula>
    </cfRule>
    <cfRule type="expression" dxfId="409" priority="135">
      <formula>$D20="right"</formula>
    </cfRule>
  </conditionalFormatting>
  <conditionalFormatting sqref="I20">
    <cfRule type="expression" dxfId="408" priority="132">
      <formula>$D20="wrong"</formula>
    </cfRule>
    <cfRule type="expression" dxfId="407" priority="133">
      <formula>$D20="right"</formula>
    </cfRule>
  </conditionalFormatting>
  <conditionalFormatting sqref="J20">
    <cfRule type="expression" dxfId="406" priority="130">
      <formula>$D20="wrong"</formula>
    </cfRule>
    <cfRule type="expression" dxfId="405" priority="131">
      <formula>$D20="right"</formula>
    </cfRule>
  </conditionalFormatting>
  <conditionalFormatting sqref="H21">
    <cfRule type="expression" dxfId="404" priority="128">
      <formula>$D21="wrong"</formula>
    </cfRule>
    <cfRule type="expression" dxfId="403" priority="129">
      <formula>$D21="right"</formula>
    </cfRule>
  </conditionalFormatting>
  <conditionalFormatting sqref="I21">
    <cfRule type="expression" dxfId="402" priority="126">
      <formula>$D21="wrong"</formula>
    </cfRule>
    <cfRule type="expression" dxfId="401" priority="127">
      <formula>$D21="right"</formula>
    </cfRule>
  </conditionalFormatting>
  <conditionalFormatting sqref="J21">
    <cfRule type="expression" dxfId="400" priority="124">
      <formula>$D21="wrong"</formula>
    </cfRule>
    <cfRule type="expression" dxfId="399" priority="125">
      <formula>$D21="right"</formula>
    </cfRule>
  </conditionalFormatting>
  <conditionalFormatting sqref="H22">
    <cfRule type="expression" dxfId="398" priority="122">
      <formula>$D22="wrong"</formula>
    </cfRule>
    <cfRule type="expression" dxfId="397" priority="123">
      <formula>$D22="right"</formula>
    </cfRule>
  </conditionalFormatting>
  <conditionalFormatting sqref="I22">
    <cfRule type="expression" dxfId="396" priority="120">
      <formula>$D22="wrong"</formula>
    </cfRule>
    <cfRule type="expression" dxfId="395" priority="121">
      <formula>$D22="right"</formula>
    </cfRule>
  </conditionalFormatting>
  <conditionalFormatting sqref="J22">
    <cfRule type="expression" dxfId="394" priority="118">
      <formula>$D22="wrong"</formula>
    </cfRule>
    <cfRule type="expression" dxfId="393" priority="119">
      <formula>$D22="right"</formula>
    </cfRule>
  </conditionalFormatting>
  <conditionalFormatting sqref="H23">
    <cfRule type="expression" dxfId="392" priority="116">
      <formula>$D23="wrong"</formula>
    </cfRule>
    <cfRule type="expression" dxfId="391" priority="117">
      <formula>$D23="right"</formula>
    </cfRule>
  </conditionalFormatting>
  <conditionalFormatting sqref="I23">
    <cfRule type="expression" dxfId="390" priority="114">
      <formula>$D23="wrong"</formula>
    </cfRule>
    <cfRule type="expression" dxfId="389" priority="115">
      <formula>$D23="right"</formula>
    </cfRule>
  </conditionalFormatting>
  <conditionalFormatting sqref="J23">
    <cfRule type="expression" dxfId="388" priority="112">
      <formula>$D23="wrong"</formula>
    </cfRule>
    <cfRule type="expression" dxfId="387" priority="113">
      <formula>$D23="right"</formula>
    </cfRule>
  </conditionalFormatting>
  <conditionalFormatting sqref="H24">
    <cfRule type="expression" dxfId="386" priority="110">
      <formula>$D24="wrong"</formula>
    </cfRule>
    <cfRule type="expression" dxfId="385" priority="111">
      <formula>$D24="right"</formula>
    </cfRule>
  </conditionalFormatting>
  <conditionalFormatting sqref="I24">
    <cfRule type="expression" dxfId="384" priority="108">
      <formula>$D24="wrong"</formula>
    </cfRule>
    <cfRule type="expression" dxfId="383" priority="109">
      <formula>$D24="right"</formula>
    </cfRule>
  </conditionalFormatting>
  <conditionalFormatting sqref="J24">
    <cfRule type="expression" dxfId="382" priority="106">
      <formula>$D24="wrong"</formula>
    </cfRule>
    <cfRule type="expression" dxfId="381" priority="107">
      <formula>$D24="right"</formula>
    </cfRule>
  </conditionalFormatting>
  <conditionalFormatting sqref="H25">
    <cfRule type="expression" dxfId="380" priority="104">
      <formula>$D25="wrong"</formula>
    </cfRule>
    <cfRule type="expression" dxfId="379" priority="105">
      <formula>$D25="right"</formula>
    </cfRule>
  </conditionalFormatting>
  <conditionalFormatting sqref="I28">
    <cfRule type="expression" dxfId="378" priority="84">
      <formula>$D28="wrong"</formula>
    </cfRule>
    <cfRule type="expression" dxfId="377" priority="85">
      <formula>$D28="right"</formula>
    </cfRule>
  </conditionalFormatting>
  <conditionalFormatting sqref="H29">
    <cfRule type="expression" dxfId="376" priority="80">
      <formula>$D29="wrong"</formula>
    </cfRule>
    <cfRule type="expression" dxfId="375" priority="81">
      <formula>$D29="right"</formula>
    </cfRule>
  </conditionalFormatting>
  <conditionalFormatting sqref="I29">
    <cfRule type="expression" dxfId="374" priority="78">
      <formula>$D29="wrong"</formula>
    </cfRule>
    <cfRule type="expression" dxfId="373" priority="79">
      <formula>$D29="right"</formula>
    </cfRule>
  </conditionalFormatting>
  <conditionalFormatting sqref="J29">
    <cfRule type="expression" dxfId="372" priority="76">
      <formula>$D29="wrong"</formula>
    </cfRule>
    <cfRule type="expression" dxfId="371" priority="77">
      <formula>$D29="right"</formula>
    </cfRule>
  </conditionalFormatting>
  <conditionalFormatting sqref="B5">
    <cfRule type="expression" dxfId="370" priority="75">
      <formula>"$G$2=""See + Match"""</formula>
    </cfRule>
  </conditionalFormatting>
  <conditionalFormatting sqref="B6">
    <cfRule type="expression" dxfId="369" priority="74">
      <formula>"$G$2=""See + Match"""</formula>
    </cfRule>
  </conditionalFormatting>
  <conditionalFormatting sqref="B7">
    <cfRule type="expression" dxfId="368" priority="73">
      <formula>"$G$2=""See + Match"""</formula>
    </cfRule>
  </conditionalFormatting>
  <conditionalFormatting sqref="B8">
    <cfRule type="expression" dxfId="367" priority="72">
      <formula>"$G$2=""See + Match"""</formula>
    </cfRule>
  </conditionalFormatting>
  <conditionalFormatting sqref="B9">
    <cfRule type="expression" dxfId="366" priority="71">
      <formula>"$G$2=""See + Match"""</formula>
    </cfRule>
  </conditionalFormatting>
  <conditionalFormatting sqref="B10">
    <cfRule type="expression" dxfId="365" priority="70">
      <formula>"$G$2=""See + Match"""</formula>
    </cfRule>
  </conditionalFormatting>
  <conditionalFormatting sqref="B11">
    <cfRule type="expression" dxfId="364" priority="69">
      <formula>"$G$2=""See + Match"""</formula>
    </cfRule>
  </conditionalFormatting>
  <conditionalFormatting sqref="B12">
    <cfRule type="expression" dxfId="363" priority="68">
      <formula>"$G$2=""See + Match"""</formula>
    </cfRule>
  </conditionalFormatting>
  <conditionalFormatting sqref="B13">
    <cfRule type="expression" dxfId="362" priority="67">
      <formula>"$G$2=""See + Match"""</formula>
    </cfRule>
  </conditionalFormatting>
  <conditionalFormatting sqref="B14">
    <cfRule type="expression" dxfId="361" priority="66">
      <formula>"$G$2=""See + Match"""</formula>
    </cfRule>
  </conditionalFormatting>
  <conditionalFormatting sqref="B15">
    <cfRule type="expression" dxfId="360" priority="65">
      <formula>"$G$2=""See + Match"""</formula>
    </cfRule>
  </conditionalFormatting>
  <conditionalFormatting sqref="B16">
    <cfRule type="expression" dxfId="359" priority="64">
      <formula>"$G$2=""See + Match"""</formula>
    </cfRule>
  </conditionalFormatting>
  <conditionalFormatting sqref="B17">
    <cfRule type="expression" dxfId="358" priority="63">
      <formula>"$G$2=""See + Match"""</formula>
    </cfRule>
  </conditionalFormatting>
  <conditionalFormatting sqref="B18">
    <cfRule type="expression" dxfId="357" priority="62">
      <formula>"$G$2=""See + Match"""</formula>
    </cfRule>
  </conditionalFormatting>
  <conditionalFormatting sqref="B19">
    <cfRule type="expression" dxfId="356" priority="61">
      <formula>"$G$2=""See + Match"""</formula>
    </cfRule>
  </conditionalFormatting>
  <conditionalFormatting sqref="B20">
    <cfRule type="expression" dxfId="355" priority="60">
      <formula>"$G$2=""See + Match"""</formula>
    </cfRule>
  </conditionalFormatting>
  <conditionalFormatting sqref="B21">
    <cfRule type="expression" dxfId="354" priority="59">
      <formula>"$G$2=""See + Match"""</formula>
    </cfRule>
  </conditionalFormatting>
  <conditionalFormatting sqref="B22">
    <cfRule type="expression" dxfId="353" priority="58">
      <formula>"$G$2=""See + Match"""</formula>
    </cfRule>
  </conditionalFormatting>
  <conditionalFormatting sqref="B23">
    <cfRule type="expression" dxfId="352" priority="57">
      <formula>"$G$2=""See + Match"""</formula>
    </cfRule>
  </conditionalFormatting>
  <conditionalFormatting sqref="B24">
    <cfRule type="expression" dxfId="351" priority="56">
      <formula>"$G$2=""See + Match"""</formula>
    </cfRule>
  </conditionalFormatting>
  <conditionalFormatting sqref="B25">
    <cfRule type="expression" dxfId="350" priority="55">
      <formula>"$G$2=""See + Match"""</formula>
    </cfRule>
  </conditionalFormatting>
  <conditionalFormatting sqref="B26">
    <cfRule type="expression" dxfId="349" priority="54">
      <formula>"$G$2=""See + Match"""</formula>
    </cfRule>
  </conditionalFormatting>
  <conditionalFormatting sqref="B27">
    <cfRule type="expression" dxfId="348" priority="53">
      <formula>"$G$2=""See + Match"""</formula>
    </cfRule>
  </conditionalFormatting>
  <conditionalFormatting sqref="B28">
    <cfRule type="expression" dxfId="347" priority="52">
      <formula>"$G$2=""See + Match"""</formula>
    </cfRule>
  </conditionalFormatting>
  <conditionalFormatting sqref="B29">
    <cfRule type="expression" dxfId="346" priority="51">
      <formula>"$G$2=""See + Match"""</formula>
    </cfRule>
  </conditionalFormatting>
  <conditionalFormatting sqref="A5">
    <cfRule type="expression" dxfId="345" priority="49">
      <formula>$G$2="See"</formula>
    </cfRule>
    <cfRule type="expression" dxfId="344" priority="50">
      <formula>$G$2&lt;&gt;"See"</formula>
    </cfRule>
  </conditionalFormatting>
  <conditionalFormatting sqref="A6">
    <cfRule type="expression" dxfId="343" priority="47">
      <formula>$G$2="See"</formula>
    </cfRule>
    <cfRule type="expression" dxfId="342" priority="48">
      <formula>$G$2&lt;&gt;"See"</formula>
    </cfRule>
  </conditionalFormatting>
  <conditionalFormatting sqref="A7">
    <cfRule type="expression" dxfId="341" priority="45">
      <formula>$G$2="See"</formula>
    </cfRule>
    <cfRule type="expression" dxfId="340" priority="46">
      <formula>$G$2&lt;&gt;"See"</formula>
    </cfRule>
  </conditionalFormatting>
  <conditionalFormatting sqref="A8">
    <cfRule type="expression" dxfId="339" priority="43">
      <formula>$G$2="See"</formula>
    </cfRule>
    <cfRule type="expression" dxfId="338" priority="44">
      <formula>$G$2&lt;&gt;"See"</formula>
    </cfRule>
  </conditionalFormatting>
  <conditionalFormatting sqref="A9">
    <cfRule type="expression" dxfId="337" priority="41">
      <formula>$G$2="See"</formula>
    </cfRule>
    <cfRule type="expression" dxfId="336" priority="42">
      <formula>$G$2&lt;&gt;"See"</formula>
    </cfRule>
  </conditionalFormatting>
  <conditionalFormatting sqref="A10">
    <cfRule type="expression" dxfId="335" priority="39">
      <formula>$G$2="See"</formula>
    </cfRule>
    <cfRule type="expression" dxfId="334" priority="40">
      <formula>$G$2&lt;&gt;"See"</formula>
    </cfRule>
  </conditionalFormatting>
  <conditionalFormatting sqref="A11">
    <cfRule type="expression" dxfId="333" priority="37">
      <formula>$G$2="See"</formula>
    </cfRule>
    <cfRule type="expression" dxfId="332" priority="38">
      <formula>$G$2&lt;&gt;"See"</formula>
    </cfRule>
  </conditionalFormatting>
  <conditionalFormatting sqref="A12">
    <cfRule type="expression" dxfId="331" priority="35">
      <formula>$G$2="See"</formula>
    </cfRule>
    <cfRule type="expression" dxfId="330" priority="36">
      <formula>$G$2&lt;&gt;"See"</formula>
    </cfRule>
  </conditionalFormatting>
  <conditionalFormatting sqref="A13">
    <cfRule type="expression" dxfId="329" priority="33">
      <formula>$G$2="See"</formula>
    </cfRule>
    <cfRule type="expression" dxfId="328" priority="34">
      <formula>$G$2&lt;&gt;"See"</formula>
    </cfRule>
  </conditionalFormatting>
  <conditionalFormatting sqref="A14">
    <cfRule type="expression" dxfId="327" priority="31">
      <formula>$G$2="See"</formula>
    </cfRule>
    <cfRule type="expression" dxfId="326" priority="32">
      <formula>$G$2&lt;&gt;"See"</formula>
    </cfRule>
  </conditionalFormatting>
  <conditionalFormatting sqref="A15">
    <cfRule type="expression" dxfId="325" priority="29">
      <formula>$G$2="See"</formula>
    </cfRule>
    <cfRule type="expression" dxfId="324" priority="30">
      <formula>$G$2&lt;&gt;"See"</formula>
    </cfRule>
  </conditionalFormatting>
  <conditionalFormatting sqref="A16">
    <cfRule type="expression" dxfId="323" priority="27">
      <formula>$G$2="See"</formula>
    </cfRule>
    <cfRule type="expression" dxfId="322" priority="28">
      <formula>$G$2&lt;&gt;"See"</formula>
    </cfRule>
  </conditionalFormatting>
  <conditionalFormatting sqref="A17">
    <cfRule type="expression" dxfId="321" priority="25">
      <formula>$G$2="See"</formula>
    </cfRule>
    <cfRule type="expression" dxfId="320" priority="26">
      <formula>$G$2&lt;&gt;"See"</formula>
    </cfRule>
  </conditionalFormatting>
  <conditionalFormatting sqref="A18">
    <cfRule type="expression" dxfId="319" priority="23">
      <formula>$G$2="See"</formula>
    </cfRule>
    <cfRule type="expression" dxfId="318" priority="24">
      <formula>$G$2&lt;&gt;"See"</formula>
    </cfRule>
  </conditionalFormatting>
  <conditionalFormatting sqref="A19">
    <cfRule type="expression" dxfId="317" priority="21">
      <formula>$G$2="See"</formula>
    </cfRule>
    <cfRule type="expression" dxfId="316" priority="22">
      <formula>$G$2&lt;&gt;"See"</formula>
    </cfRule>
  </conditionalFormatting>
  <conditionalFormatting sqref="A20">
    <cfRule type="expression" dxfId="315" priority="19">
      <formula>$G$2="See"</formula>
    </cfRule>
    <cfRule type="expression" dxfId="314" priority="20">
      <formula>$G$2&lt;&gt;"See"</formula>
    </cfRule>
  </conditionalFormatting>
  <conditionalFormatting sqref="A21">
    <cfRule type="expression" dxfId="313" priority="17">
      <formula>$G$2="See"</formula>
    </cfRule>
    <cfRule type="expression" dxfId="312" priority="18">
      <formula>$G$2&lt;&gt;"See"</formula>
    </cfRule>
  </conditionalFormatting>
  <conditionalFormatting sqref="A22">
    <cfRule type="expression" dxfId="311" priority="15">
      <formula>$G$2="See"</formula>
    </cfRule>
    <cfRule type="expression" dxfId="310" priority="16">
      <formula>$G$2&lt;&gt;"See"</formula>
    </cfRule>
  </conditionalFormatting>
  <conditionalFormatting sqref="A23">
    <cfRule type="expression" dxfId="309" priority="13">
      <formula>$G$2="See"</formula>
    </cfRule>
    <cfRule type="expression" dxfId="308" priority="14">
      <formula>$G$2&lt;&gt;"See"</formula>
    </cfRule>
  </conditionalFormatting>
  <conditionalFormatting sqref="A24">
    <cfRule type="expression" dxfId="307" priority="11">
      <formula>$G$2="See"</formula>
    </cfRule>
    <cfRule type="expression" dxfId="306" priority="12">
      <formula>$G$2&lt;&gt;"See"</formula>
    </cfRule>
  </conditionalFormatting>
  <conditionalFormatting sqref="A25">
    <cfRule type="expression" dxfId="305" priority="9">
      <formula>$G$2="See"</formula>
    </cfRule>
    <cfRule type="expression" dxfId="304" priority="10">
      <formula>$G$2&lt;&gt;"See"</formula>
    </cfRule>
  </conditionalFormatting>
  <conditionalFormatting sqref="A26">
    <cfRule type="expression" dxfId="303" priority="7">
      <formula>$G$2="See"</formula>
    </cfRule>
    <cfRule type="expression" dxfId="302" priority="8">
      <formula>$G$2&lt;&gt;"See"</formula>
    </cfRule>
  </conditionalFormatting>
  <conditionalFormatting sqref="A27">
    <cfRule type="expression" dxfId="301" priority="5">
      <formula>$G$2="See"</formula>
    </cfRule>
    <cfRule type="expression" dxfId="300" priority="6">
      <formula>$G$2&lt;&gt;"See"</formula>
    </cfRule>
  </conditionalFormatting>
  <conditionalFormatting sqref="A28">
    <cfRule type="expression" dxfId="299" priority="3">
      <formula>$G$2="See"</formula>
    </cfRule>
    <cfRule type="expression" dxfId="298" priority="4">
      <formula>$G$2&lt;&gt;"See"</formula>
    </cfRule>
  </conditionalFormatting>
  <conditionalFormatting sqref="A29">
    <cfRule type="expression" dxfId="297" priority="1">
      <formula>$G$2="See"</formula>
    </cfRule>
    <cfRule type="expression" dxfId="296" priority="2">
      <formula>$G$2&lt;&gt;"See"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D5C7-64C1-48DF-A23A-5F508AEE7744}">
  <dimension ref="A1:S626"/>
  <sheetViews>
    <sheetView showGridLines="0" workbookViewId="0">
      <selection activeCell="H2" sqref="H2"/>
    </sheetView>
  </sheetViews>
  <sheetFormatPr defaultRowHeight="23.4" x14ac:dyDescent="0.45"/>
  <cols>
    <col min="2" max="2" width="2.77734375" style="31" customWidth="1"/>
    <col min="3" max="3" width="2.6640625" style="71" customWidth="1"/>
    <col min="4" max="4" width="2.77734375" style="32" customWidth="1"/>
    <col min="5" max="5" width="4.5546875" style="32" customWidth="1"/>
    <col min="6" max="6" width="14.6640625" style="1" customWidth="1"/>
    <col min="7" max="9" width="18.77734375" customWidth="1"/>
    <col min="10" max="10" width="16.5546875" style="2" customWidth="1"/>
    <col min="11" max="11" width="15.88671875" customWidth="1"/>
    <col min="12" max="12" width="3.6640625" customWidth="1"/>
    <col min="13" max="13" width="5.44140625" style="69" customWidth="1"/>
    <col min="14" max="14" width="6.109375" style="63" customWidth="1"/>
    <col min="15" max="15" width="10.109375" customWidth="1"/>
    <col min="16" max="16" width="7.44140625" customWidth="1"/>
  </cols>
  <sheetData>
    <row r="1" spans="1:19" ht="15.6" customHeight="1" x14ac:dyDescent="0.65">
      <c r="B1" s="54"/>
      <c r="C1" s="72"/>
      <c r="D1" s="72"/>
      <c r="E1" s="72"/>
      <c r="F1" s="41"/>
      <c r="G1" s="48"/>
      <c r="H1" s="48"/>
      <c r="I1" s="48"/>
      <c r="J1" s="50"/>
      <c r="K1" s="48"/>
      <c r="L1" s="48"/>
      <c r="M1" s="65"/>
      <c r="N1" s="48"/>
      <c r="O1" s="45"/>
      <c r="P1" s="48"/>
      <c r="Q1" s="45"/>
      <c r="R1" s="45"/>
      <c r="S1" s="45"/>
    </row>
    <row r="2" spans="1:19" ht="27.6" x14ac:dyDescent="0.65">
      <c r="A2" s="168" t="s">
        <v>68</v>
      </c>
      <c r="B2" s="168"/>
      <c r="C2" s="168"/>
      <c r="D2" s="168"/>
      <c r="E2" s="168"/>
      <c r="F2" s="168"/>
      <c r="G2" s="168"/>
      <c r="H2" s="46" t="str">
        <f>[1]!wwsCheckbox("See",2,FALSE)</f>
        <v>See</v>
      </c>
      <c r="I2" s="47" t="str">
        <f>[1]!wwsCheckbox("Hear only",2,TRUE)</f>
        <v>Hear only</v>
      </c>
      <c r="J2" s="46"/>
      <c r="L2" s="48"/>
      <c r="M2" s="48"/>
      <c r="N2" s="48"/>
      <c r="O2" s="45"/>
      <c r="P2" s="45"/>
    </row>
    <row r="3" spans="1:19" ht="45.6" customHeight="1" x14ac:dyDescent="0.65">
      <c r="B3" s="172" t="str">
        <f>[1]!wwsImage("Janice.jpg",59,53)</f>
        <v/>
      </c>
      <c r="C3" s="70"/>
      <c r="D3" s="36"/>
      <c r="E3" s="36"/>
      <c r="F3" s="75"/>
      <c r="G3" s="37"/>
      <c r="H3" s="37"/>
      <c r="I3" s="49"/>
      <c r="J3" s="50"/>
      <c r="K3" s="50"/>
      <c r="L3" s="51"/>
      <c r="M3" s="66"/>
      <c r="N3" s="51"/>
      <c r="O3" s="48"/>
      <c r="P3" s="37"/>
      <c r="Q3" s="48"/>
      <c r="R3" s="45"/>
      <c r="S3" s="45"/>
    </row>
    <row r="4" spans="1:19" ht="36" customHeight="1" x14ac:dyDescent="0.35">
      <c r="B4" s="172"/>
      <c r="C4" s="70"/>
      <c r="D4" s="36"/>
      <c r="E4" s="36"/>
      <c r="F4" s="75"/>
      <c r="G4" s="169" t="str">
        <f>IF(H2="See","Touch the word you see","Touch the word you hear")</f>
        <v>Touch the word you see</v>
      </c>
      <c r="H4" s="169"/>
      <c r="I4" s="169"/>
      <c r="K4" s="57"/>
      <c r="L4" s="57"/>
      <c r="M4" s="57"/>
      <c r="N4" s="57"/>
      <c r="O4" s="48"/>
      <c r="P4" s="37"/>
      <c r="Q4" s="48"/>
      <c r="R4" s="45"/>
      <c r="S4" s="45"/>
    </row>
    <row r="5" spans="1:19" ht="27.6" x14ac:dyDescent="0.3">
      <c r="B5" s="73" t="s">
        <v>54</v>
      </c>
      <c r="C5" s="36" t="s">
        <v>55</v>
      </c>
      <c r="D5" s="35">
        <f>IF(J5=F5,1,0)</f>
        <v>1</v>
      </c>
      <c r="E5" s="46">
        <v>1</v>
      </c>
      <c r="F5" s="78" t="s">
        <v>30</v>
      </c>
      <c r="G5" s="79" t="str">
        <f>[1]!wwsCheckbox(B5,3,FALSE)</f>
        <v>Nmea</v>
      </c>
      <c r="H5" s="79" t="str">
        <f>[1]!wwsCheckbox(F5,3,FALSE)</f>
        <v>Name</v>
      </c>
      <c r="I5" s="79" t="str">
        <f>[1]!wwsCheckbox(C5,3,FALSE)</f>
        <v>Nmae</v>
      </c>
      <c r="J5" s="62" t="str">
        <f>IF(OR(F5=G5,F5=H5,F5=I5),F5,"")</f>
        <v>Name</v>
      </c>
      <c r="K5" s="52"/>
      <c r="L5" s="52"/>
      <c r="M5" s="45"/>
      <c r="N5" s="45"/>
      <c r="O5" s="1"/>
    </row>
    <row r="6" spans="1:19" ht="27.6" x14ac:dyDescent="0.3">
      <c r="B6" s="73"/>
      <c r="C6" s="36"/>
      <c r="D6" s="35"/>
      <c r="E6" s="46"/>
      <c r="F6" s="78"/>
      <c r="G6" s="62"/>
      <c r="H6" s="62"/>
      <c r="I6" s="62"/>
      <c r="J6" s="62"/>
      <c r="K6" s="52"/>
      <c r="L6" s="52"/>
      <c r="M6" s="45"/>
      <c r="N6" s="45"/>
    </row>
    <row r="7" spans="1:19" ht="27.6" x14ac:dyDescent="0.3">
      <c r="B7" s="73" t="s">
        <v>56</v>
      </c>
      <c r="C7" s="36" t="s">
        <v>57</v>
      </c>
      <c r="D7" s="35">
        <f>IF(J7=F7,1,0)</f>
        <v>1</v>
      </c>
      <c r="E7" s="46">
        <v>2</v>
      </c>
      <c r="F7" s="78" t="s">
        <v>33</v>
      </c>
      <c r="G7" s="62" t="str">
        <f>[1]!wwsCheckbox(F7,31,FALSE)</f>
        <v>First</v>
      </c>
      <c r="H7" s="62" t="str">
        <f>[1]!wwsCheckbox(B7,31,FALSE)</f>
        <v>Fisrt</v>
      </c>
      <c r="I7" s="62" t="str">
        <f>[1]!wwsCheckbox(C7,31,FALSE)</f>
        <v>Ftrst</v>
      </c>
      <c r="J7" s="62" t="str">
        <f>IF(OR(F7=G7,F7=H7,F7=I7),F7,"")</f>
        <v>First</v>
      </c>
      <c r="K7" s="53"/>
      <c r="L7" s="52"/>
      <c r="M7" s="45"/>
      <c r="N7" s="45"/>
    </row>
    <row r="8" spans="1:19" ht="27.6" x14ac:dyDescent="0.3">
      <c r="B8" s="73"/>
      <c r="C8" s="36"/>
      <c r="D8" s="35"/>
      <c r="E8" s="46"/>
      <c r="F8" s="78"/>
      <c r="G8" s="62"/>
      <c r="H8" s="62"/>
      <c r="I8" s="62"/>
      <c r="J8" s="62"/>
      <c r="K8" s="53"/>
      <c r="L8" s="52"/>
      <c r="M8" s="45"/>
      <c r="N8" s="45"/>
    </row>
    <row r="9" spans="1:19" ht="27.6" x14ac:dyDescent="0.3">
      <c r="B9" s="73" t="s">
        <v>58</v>
      </c>
      <c r="C9" s="36" t="s">
        <v>59</v>
      </c>
      <c r="D9" s="35">
        <f>IF(J9=F9,1,0)</f>
        <v>1</v>
      </c>
      <c r="E9" s="46">
        <v>3</v>
      </c>
      <c r="F9" s="78" t="s">
        <v>36</v>
      </c>
      <c r="G9" s="62" t="str">
        <f>[1]!wwsCheckbox(B9,32,FALSE)</f>
        <v>Alst</v>
      </c>
      <c r="H9" s="62" t="str">
        <f>[1]!wwsCheckbox(F9,32,FALSE)</f>
        <v>Last</v>
      </c>
      <c r="I9" s="62" t="str">
        <f>[1]!wwsCheckbox(C9,32,FALSE)</f>
        <v>Ltas</v>
      </c>
      <c r="J9" s="62" t="str">
        <f>IF(OR(F9=G9,F9=H9,F9=I9),F9,"")</f>
        <v>Last</v>
      </c>
      <c r="K9" s="52"/>
      <c r="L9" s="52"/>
      <c r="M9" s="45"/>
      <c r="N9" s="45"/>
    </row>
    <row r="10" spans="1:19" ht="27.6" x14ac:dyDescent="0.3">
      <c r="B10" s="73"/>
      <c r="C10" s="36"/>
      <c r="D10" s="35"/>
      <c r="E10" s="46"/>
      <c r="F10" s="78"/>
      <c r="G10" s="62"/>
      <c r="H10" s="62"/>
      <c r="I10" s="62"/>
      <c r="J10" s="62"/>
      <c r="K10" s="52"/>
      <c r="L10" s="52"/>
      <c r="M10" s="45"/>
      <c r="N10" s="45"/>
    </row>
    <row r="11" spans="1:19" ht="27.6" x14ac:dyDescent="0.3">
      <c r="B11" s="73" t="s">
        <v>60</v>
      </c>
      <c r="C11" s="36" t="s">
        <v>61</v>
      </c>
      <c r="D11" s="35">
        <f>IF(J11=F11,1,0)</f>
        <v>1</v>
      </c>
      <c r="E11" s="46">
        <v>4</v>
      </c>
      <c r="F11" s="78" t="s">
        <v>39</v>
      </c>
      <c r="G11" s="62" t="str">
        <f>[1]!wwsCheckbox(B11,33,FALSE)</f>
        <v>Strret</v>
      </c>
      <c r="H11" s="62" t="str">
        <f>[1]!wwsCheckbox(C11,33,FALSE)</f>
        <v>Steert</v>
      </c>
      <c r="I11" s="62" t="str">
        <f>[1]!wwsCheckbox(F11,33,FALSE)</f>
        <v>Street</v>
      </c>
      <c r="J11" s="62" t="str">
        <f>IF(OR(F11=G11,F11=H11,F11=I11),F11,"")</f>
        <v>Street</v>
      </c>
      <c r="K11" s="52"/>
      <c r="L11" s="52"/>
      <c r="M11" s="45"/>
      <c r="N11" s="45"/>
    </row>
    <row r="12" spans="1:19" ht="27.6" x14ac:dyDescent="0.3">
      <c r="B12" s="73"/>
      <c r="C12" s="36"/>
      <c r="D12" s="35"/>
      <c r="E12" s="46"/>
      <c r="F12" s="78"/>
      <c r="G12" s="62"/>
      <c r="H12" s="62"/>
      <c r="I12" s="62"/>
      <c r="J12" s="62"/>
      <c r="K12" s="52"/>
      <c r="L12" s="52"/>
      <c r="M12" s="45"/>
      <c r="N12" s="45"/>
    </row>
    <row r="13" spans="1:19" ht="27.6" x14ac:dyDescent="0.3">
      <c r="B13" s="73" t="s">
        <v>62</v>
      </c>
      <c r="C13" s="36" t="s">
        <v>63</v>
      </c>
      <c r="D13" s="35">
        <f>IF(J13=F13,1,0)</f>
        <v>1</v>
      </c>
      <c r="E13" s="46">
        <v>5</v>
      </c>
      <c r="F13" s="78" t="s">
        <v>42</v>
      </c>
      <c r="G13" s="62" t="str">
        <f>[1]!wwsCheckbox(B13,34,FALSE)</f>
        <v>Addres</v>
      </c>
      <c r="H13" s="62" t="str">
        <f>[1]!wwsCheckbox(F13,34,FALSE)</f>
        <v>Address</v>
      </c>
      <c r="I13" s="62" t="str">
        <f>[1]!wwsCheckbox(C13,34,FALSE)</f>
        <v>Adress</v>
      </c>
      <c r="J13" s="62" t="str">
        <f>IF(OR(F13=G13,F13=H13,F13=I13),F13,"")</f>
        <v>Address</v>
      </c>
      <c r="K13" s="52"/>
      <c r="L13" s="52"/>
      <c r="M13" s="45"/>
      <c r="N13" s="45"/>
    </row>
    <row r="14" spans="1:19" ht="27.6" x14ac:dyDescent="0.3">
      <c r="B14" s="73"/>
      <c r="C14" s="36"/>
      <c r="D14" s="35"/>
      <c r="E14" s="46"/>
      <c r="F14" s="78"/>
      <c r="G14" s="62"/>
      <c r="H14" s="62"/>
      <c r="I14" s="62"/>
      <c r="J14" s="62"/>
      <c r="K14" s="52"/>
      <c r="L14" s="52"/>
      <c r="M14" s="45"/>
      <c r="N14" s="45"/>
    </row>
    <row r="15" spans="1:19" ht="27.6" x14ac:dyDescent="0.3">
      <c r="B15" s="73" t="s">
        <v>64</v>
      </c>
      <c r="C15" s="36" t="s">
        <v>65</v>
      </c>
      <c r="D15" s="35">
        <f>IF(J15=F15,1,0)</f>
        <v>1</v>
      </c>
      <c r="E15" s="46">
        <v>6</v>
      </c>
      <c r="F15" s="78" t="s">
        <v>45</v>
      </c>
      <c r="G15" s="62" t="str">
        <f>[1]!wwsCheckbox(F15,35,FALSE)</f>
        <v>City</v>
      </c>
      <c r="H15" s="62" t="str">
        <f>[1]!wwsCheckbox(B15,35,FALSE)</f>
        <v>Ctty</v>
      </c>
      <c r="I15" s="62" t="str">
        <f>[1]!wwsCheckbox(C15,35,FALSE)</f>
        <v>Ciiy</v>
      </c>
      <c r="J15" s="62" t="str">
        <f>IF(OR(F15=G15,F15=H15,F15=I15),F15,"")</f>
        <v>City</v>
      </c>
      <c r="K15" s="52"/>
      <c r="L15" s="52"/>
      <c r="M15" s="45"/>
      <c r="N15" s="45"/>
    </row>
    <row r="16" spans="1:19" ht="27.6" x14ac:dyDescent="0.3">
      <c r="B16" s="73"/>
      <c r="C16" s="36"/>
      <c r="D16" s="35"/>
      <c r="E16" s="46"/>
      <c r="F16" s="78"/>
      <c r="G16" s="62"/>
      <c r="H16" s="62"/>
      <c r="I16" s="62"/>
      <c r="J16" s="62"/>
      <c r="K16" s="52"/>
      <c r="L16" s="52"/>
      <c r="M16" s="45"/>
      <c r="N16" s="45"/>
    </row>
    <row r="17" spans="2:16" ht="27.6" x14ac:dyDescent="0.3">
      <c r="B17" s="73" t="s">
        <v>66</v>
      </c>
      <c r="C17" s="36" t="s">
        <v>67</v>
      </c>
      <c r="D17" s="35">
        <f>IF(J17=F17,1,0)</f>
        <v>1</v>
      </c>
      <c r="E17" s="46">
        <v>7</v>
      </c>
      <c r="F17" s="78" t="s">
        <v>48</v>
      </c>
      <c r="G17" s="62" t="str">
        <f>[1]!wwsCheckbox(B17,36,FALSE)</f>
        <v>Saete</v>
      </c>
      <c r="H17" s="62" t="str">
        <f>[1]!wwsCheckbox(C17,36,FALSE)</f>
        <v>Steta</v>
      </c>
      <c r="I17" s="62" t="str">
        <f>[1]!wwsCheckbox(F17,36,FALSE)</f>
        <v>State</v>
      </c>
      <c r="J17" s="62" t="str">
        <f>IF(OR(F17=G17,F17=H17,F17=I17),F17,"")</f>
        <v>State</v>
      </c>
      <c r="K17" s="53"/>
      <c r="L17" s="52"/>
      <c r="M17" s="45"/>
      <c r="N17" s="45"/>
    </row>
    <row r="18" spans="2:16" ht="27.6" x14ac:dyDescent="0.3">
      <c r="B18" s="73"/>
      <c r="C18" s="36"/>
      <c r="D18" s="35"/>
      <c r="E18" s="46"/>
      <c r="F18" s="82"/>
      <c r="G18" s="83"/>
      <c r="H18" s="83"/>
      <c r="I18" s="83"/>
      <c r="J18" s="83"/>
      <c r="K18" s="170">
        <f>SUM(D5:D18)/7</f>
        <v>1</v>
      </c>
      <c r="L18" s="170"/>
      <c r="M18" s="53"/>
      <c r="N18" s="52"/>
      <c r="P18" s="45"/>
    </row>
    <row r="19" spans="2:16" ht="74.400000000000006" customHeight="1" x14ac:dyDescent="0.45">
      <c r="B19" s="76"/>
      <c r="C19" s="75"/>
      <c r="D19" s="75"/>
      <c r="E19" s="58"/>
      <c r="F19" s="80"/>
      <c r="G19" s="81"/>
      <c r="H19" s="81"/>
      <c r="I19" s="81"/>
      <c r="J19" s="45"/>
      <c r="K19" s="50"/>
      <c r="L19" s="171"/>
      <c r="M19" s="171"/>
      <c r="N19" s="48"/>
      <c r="P19" s="45"/>
    </row>
    <row r="20" spans="2:16" ht="27.6" x14ac:dyDescent="0.35">
      <c r="B20" s="71"/>
      <c r="C20" s="36"/>
      <c r="D20" s="36">
        <f>IF(J20=F20,1,0)</f>
        <v>1</v>
      </c>
      <c r="E20" s="46">
        <v>8</v>
      </c>
      <c r="F20" s="78" t="s">
        <v>1</v>
      </c>
      <c r="G20" s="62" t="str">
        <f>[1]!wwsCheckbox(F20,5,FALSE)</f>
        <v>a</v>
      </c>
      <c r="H20" s="62" t="str">
        <f>[1]!wwsCheckbox(F22,5,FALSE)</f>
        <v>and</v>
      </c>
      <c r="I20" s="62" t="str">
        <f>[1]!wwsCheckbox(F24,5,FALSE)</f>
        <v>of</v>
      </c>
      <c r="J20" s="62" t="str">
        <f>IF(OR(F20=G20,F20=H20,F20=I20),F20,"")</f>
        <v>a</v>
      </c>
      <c r="K20" s="39"/>
      <c r="L20" s="60"/>
      <c r="M20" s="48"/>
      <c r="N20" s="48"/>
      <c r="P20" s="45"/>
    </row>
    <row r="21" spans="2:16" ht="27.6" x14ac:dyDescent="0.35">
      <c r="B21" s="71"/>
      <c r="C21" s="36"/>
      <c r="D21" s="36"/>
      <c r="E21" s="46"/>
      <c r="F21" s="78"/>
      <c r="G21" s="62"/>
      <c r="H21" s="62"/>
      <c r="I21" s="62"/>
      <c r="J21" s="62"/>
      <c r="K21" s="39"/>
      <c r="L21" s="60"/>
      <c r="M21" s="48"/>
      <c r="N21" s="48"/>
      <c r="P21" s="45"/>
    </row>
    <row r="22" spans="2:16" ht="27.6" x14ac:dyDescent="0.35">
      <c r="B22" s="71"/>
      <c r="C22" s="36"/>
      <c r="D22" s="36">
        <f>IF(J22=F22,1,0)</f>
        <v>1</v>
      </c>
      <c r="E22" s="46">
        <v>9</v>
      </c>
      <c r="F22" s="78" t="s">
        <v>3</v>
      </c>
      <c r="G22" s="62" t="str">
        <f>[1]!wwsCheckbox(F24,6,FALSE)</f>
        <v>of</v>
      </c>
      <c r="H22" s="62" t="str">
        <f>[1]!wwsCheckbox(F28,6,FALSE)</f>
        <v>to</v>
      </c>
      <c r="I22" s="62" t="str">
        <f>[1]!wwsCheckbox(F22,6,FALSE)</f>
        <v>and</v>
      </c>
      <c r="J22" s="62" t="str">
        <f>IF(OR(F22=G22,F22=H22,F22=I22),F22,"")</f>
        <v>and</v>
      </c>
      <c r="K22" s="39"/>
      <c r="L22" s="59"/>
      <c r="M22" s="48"/>
      <c r="N22" s="48"/>
      <c r="P22" s="45"/>
    </row>
    <row r="23" spans="2:16" ht="27.6" x14ac:dyDescent="0.35">
      <c r="B23" s="71"/>
      <c r="C23" s="36"/>
      <c r="D23" s="36"/>
      <c r="E23" s="46"/>
      <c r="F23" s="78"/>
      <c r="G23" s="62"/>
      <c r="H23" s="62"/>
      <c r="I23" s="62"/>
      <c r="J23" s="62"/>
      <c r="K23" s="39"/>
      <c r="L23" s="59"/>
      <c r="M23" s="48"/>
      <c r="N23" s="48"/>
      <c r="P23" s="45"/>
    </row>
    <row r="24" spans="2:16" ht="27.6" x14ac:dyDescent="0.35">
      <c r="B24" s="71"/>
      <c r="C24" s="36"/>
      <c r="D24" s="36">
        <f>IF(J24=F24,1,0)</f>
        <v>1</v>
      </c>
      <c r="E24" s="46">
        <f>E22+1</f>
        <v>10</v>
      </c>
      <c r="F24" s="78" t="s">
        <v>4</v>
      </c>
      <c r="G24" s="62" t="str">
        <f>[1]!wwsCheckbox(F26,7,FALSE)</f>
        <v>the</v>
      </c>
      <c r="H24" s="62" t="str">
        <f>[1]!wwsCheckbox(F24,7,FALSE)</f>
        <v>of</v>
      </c>
      <c r="I24" s="62" t="str">
        <f>[1]!wwsCheckbox(F22,7,FALSE)</f>
        <v>and</v>
      </c>
      <c r="J24" s="62" t="str">
        <f>IF(OR(F24=G24,F24=H24,F24=I24),F24,"")</f>
        <v>of</v>
      </c>
      <c r="K24" s="39"/>
      <c r="L24" s="59"/>
      <c r="M24" s="48"/>
      <c r="N24" s="48"/>
      <c r="P24" s="45"/>
    </row>
    <row r="25" spans="2:16" ht="27.6" x14ac:dyDescent="0.35">
      <c r="B25" s="71"/>
      <c r="C25" s="36"/>
      <c r="D25" s="36"/>
      <c r="E25" s="46"/>
      <c r="F25" s="78"/>
      <c r="G25" s="62"/>
      <c r="H25" s="62"/>
      <c r="I25" s="62"/>
      <c r="J25" s="62"/>
      <c r="K25" s="39"/>
      <c r="L25" s="59"/>
      <c r="M25" s="48"/>
      <c r="N25" s="48"/>
      <c r="P25" s="45"/>
    </row>
    <row r="26" spans="2:16" ht="27.6" x14ac:dyDescent="0.35">
      <c r="B26" s="71"/>
      <c r="C26" s="36"/>
      <c r="D26" s="36">
        <f>IF(J26=F26,1,0)</f>
        <v>1</v>
      </c>
      <c r="E26" s="46">
        <f>E24+1</f>
        <v>11</v>
      </c>
      <c r="F26" s="78" t="s">
        <v>2</v>
      </c>
      <c r="G26" s="62" t="str">
        <f>[1]!wwsCheckbox(F28,8,FALSE)</f>
        <v>to</v>
      </c>
      <c r="H26" s="62" t="str">
        <f>[1]!wwsCheckbox(F20,8,FALSE)</f>
        <v>a</v>
      </c>
      <c r="I26" s="62" t="str">
        <f>[1]!wwsCheckbox(F26,8,FALSE)</f>
        <v>the</v>
      </c>
      <c r="J26" s="62" t="str">
        <f>IF(OR(F26=G26,F26=H26,F26=I26),F26,"")</f>
        <v>the</v>
      </c>
      <c r="K26" s="39"/>
      <c r="L26" s="59"/>
      <c r="M26" s="48"/>
      <c r="N26" s="48"/>
      <c r="P26" s="45"/>
    </row>
    <row r="27" spans="2:16" ht="27.6" x14ac:dyDescent="0.35">
      <c r="B27" s="71"/>
      <c r="C27" s="36"/>
      <c r="D27" s="36"/>
      <c r="E27" s="46"/>
      <c r="F27" s="78"/>
      <c r="G27" s="62"/>
      <c r="H27" s="62"/>
      <c r="I27" s="62"/>
      <c r="J27" s="62"/>
      <c r="K27" s="39"/>
      <c r="L27" s="59"/>
      <c r="M27" s="48"/>
      <c r="N27" s="48"/>
      <c r="P27" s="45"/>
    </row>
    <row r="28" spans="2:16" ht="27.6" x14ac:dyDescent="0.35">
      <c r="B28" s="71"/>
      <c r="C28" s="36"/>
      <c r="D28" s="36">
        <f>IF(J28=F28,1,0)</f>
        <v>1</v>
      </c>
      <c r="E28" s="46">
        <f>E26+1</f>
        <v>12</v>
      </c>
      <c r="F28" s="78" t="s">
        <v>5</v>
      </c>
      <c r="G28" s="62" t="str">
        <f>[1]!wwsCheckbox(F22,9,FALSE)</f>
        <v>and</v>
      </c>
      <c r="H28" s="62" t="str">
        <f>[1]!wwsCheckbox(F26,9,FALSE)</f>
        <v>the</v>
      </c>
      <c r="I28" s="62" t="str">
        <f>[1]!wwsCheckbox(F28,9,FALSE)</f>
        <v>to</v>
      </c>
      <c r="J28" s="62" t="str">
        <f>IF(OR(F28=G28,F28=H28,F28=I28),F28,"")</f>
        <v>to</v>
      </c>
      <c r="K28" s="40"/>
      <c r="L28" s="59"/>
      <c r="M28" s="48"/>
      <c r="N28" s="48"/>
      <c r="P28" s="45"/>
    </row>
    <row r="29" spans="2:16" ht="27.6" x14ac:dyDescent="0.35">
      <c r="B29" s="71"/>
      <c r="C29" s="36"/>
      <c r="D29" s="36"/>
      <c r="E29" s="46"/>
      <c r="F29" s="78"/>
      <c r="G29" s="62"/>
      <c r="H29" s="62"/>
      <c r="I29" s="62"/>
      <c r="J29" s="62"/>
      <c r="K29" s="40"/>
      <c r="L29" s="59"/>
      <c r="M29" s="48"/>
      <c r="N29" s="48"/>
      <c r="P29" s="45"/>
    </row>
    <row r="30" spans="2:16" ht="27.6" x14ac:dyDescent="0.35">
      <c r="B30" s="71"/>
      <c r="C30" s="36"/>
      <c r="D30" s="36">
        <f>IF(J30=F30,1,0)</f>
        <v>1</v>
      </c>
      <c r="E30" s="46">
        <f>E28+1</f>
        <v>13</v>
      </c>
      <c r="F30" s="78" t="s">
        <v>6</v>
      </c>
      <c r="G30" s="62" t="str">
        <f>[1]!wwsCheckbox(F30,10,FALSE)</f>
        <v>in</v>
      </c>
      <c r="H30" s="62" t="str">
        <f>[1]!wwsCheckbox(F32,10,FALSE)</f>
        <v>he</v>
      </c>
      <c r="I30" s="62" t="str">
        <f>[1]!wwsCheckbox(F34,10,FALSE)</f>
        <v>is</v>
      </c>
      <c r="J30" s="62" t="str">
        <f>IF(OR(F30=G30,F30=H30,F30=I30),F30,"")</f>
        <v>in</v>
      </c>
      <c r="K30" s="39"/>
      <c r="L30" s="59"/>
      <c r="M30" s="48"/>
      <c r="N30" s="48"/>
      <c r="P30" s="45"/>
    </row>
    <row r="31" spans="2:16" ht="27.6" x14ac:dyDescent="0.35">
      <c r="B31" s="71"/>
      <c r="C31" s="36"/>
      <c r="D31" s="36"/>
      <c r="E31" s="46"/>
      <c r="F31" s="78"/>
      <c r="G31" s="62"/>
      <c r="H31" s="62"/>
      <c r="I31" s="62"/>
      <c r="J31" s="62"/>
      <c r="K31" s="39"/>
      <c r="L31" s="59"/>
      <c r="M31" s="48"/>
      <c r="N31" s="48"/>
      <c r="P31" s="45"/>
    </row>
    <row r="32" spans="2:16" ht="27.6" x14ac:dyDescent="0.35">
      <c r="B32" s="71"/>
      <c r="C32" s="36"/>
      <c r="D32" s="36">
        <f>IF(J32=F32,1,0)</f>
        <v>1</v>
      </c>
      <c r="E32" s="46">
        <f>E30+1</f>
        <v>14</v>
      </c>
      <c r="F32" s="78" t="s">
        <v>7</v>
      </c>
      <c r="G32" s="62" t="str">
        <f>[1]!wwsCheckbox(F34,11,FALSE)</f>
        <v>is</v>
      </c>
      <c r="H32" s="62" t="str">
        <f>[1]!wwsCheckbox(F38,11,FALSE)</f>
        <v>that</v>
      </c>
      <c r="I32" s="62" t="str">
        <f>[1]!wwsCheckbox(F32,11,FALSE)</f>
        <v>he</v>
      </c>
      <c r="J32" s="62" t="str">
        <f>IF(OR(F32=G32,F32=H32,F32=I32),F32,"")</f>
        <v>he</v>
      </c>
      <c r="K32" s="39"/>
      <c r="L32" s="59"/>
      <c r="M32" s="48"/>
      <c r="N32" s="48"/>
      <c r="P32" s="45"/>
    </row>
    <row r="33" spans="2:16" ht="27.6" x14ac:dyDescent="0.35">
      <c r="B33" s="71"/>
      <c r="C33" s="36"/>
      <c r="D33" s="36"/>
      <c r="E33" s="46"/>
      <c r="F33" s="78"/>
      <c r="G33" s="62"/>
      <c r="H33" s="62"/>
      <c r="I33" s="62"/>
      <c r="J33" s="62"/>
      <c r="K33" s="39"/>
      <c r="L33" s="59"/>
      <c r="M33" s="48"/>
      <c r="N33" s="48"/>
      <c r="P33" s="45"/>
    </row>
    <row r="34" spans="2:16" ht="27.6" x14ac:dyDescent="0.35">
      <c r="B34" s="71"/>
      <c r="C34" s="36"/>
      <c r="D34" s="36">
        <f>IF(J34=F34,1,0)</f>
        <v>1</v>
      </c>
      <c r="E34" s="46">
        <f>E32+1</f>
        <v>15</v>
      </c>
      <c r="F34" s="78" t="s">
        <v>8</v>
      </c>
      <c r="G34" s="62" t="str">
        <f>[1]!wwsCheckbox(F34,12,FALSE)</f>
        <v>is</v>
      </c>
      <c r="H34" s="62" t="str">
        <f>[1]!wwsCheckbox(F30,12,FALSE)</f>
        <v>in</v>
      </c>
      <c r="I34" s="62" t="str">
        <f>[1]!wwsCheckbox(F32,12,FALSE)</f>
        <v>he</v>
      </c>
      <c r="J34" s="62" t="str">
        <f>IF(OR(F34=G34,F34=H34,F34=I34),F34,"")</f>
        <v>is</v>
      </c>
      <c r="K34" s="39"/>
      <c r="L34" s="59"/>
      <c r="M34" s="48"/>
      <c r="N34" s="48"/>
      <c r="P34" s="45"/>
    </row>
    <row r="35" spans="2:16" ht="27.6" x14ac:dyDescent="0.35">
      <c r="B35" s="71"/>
      <c r="C35" s="36"/>
      <c r="D35" s="36"/>
      <c r="E35" s="46"/>
      <c r="F35" s="78"/>
      <c r="G35" s="62"/>
      <c r="H35" s="62"/>
      <c r="I35" s="62"/>
      <c r="J35" s="62"/>
      <c r="K35" s="39"/>
      <c r="L35" s="59"/>
      <c r="M35" s="48"/>
      <c r="N35" s="48"/>
      <c r="P35" s="45"/>
    </row>
    <row r="36" spans="2:16" ht="27.6" x14ac:dyDescent="0.35">
      <c r="B36" s="71"/>
      <c r="C36" s="36"/>
      <c r="D36" s="36">
        <f>IF(J36=F36,1,0)</f>
        <v>1</v>
      </c>
      <c r="E36" s="46">
        <f>E34+1</f>
        <v>16</v>
      </c>
      <c r="F36" s="78" t="s">
        <v>10</v>
      </c>
      <c r="G36" s="62" t="str">
        <f>[1]!wwsCheckbox(F38,13,FALSE)</f>
        <v>that</v>
      </c>
      <c r="H36" s="62" t="str">
        <f>[1]!wwsCheckbox(F30,13,FALSE)</f>
        <v>in</v>
      </c>
      <c r="I36" s="62" t="str">
        <f>[1]!wwsCheckbox(F36,13,FALSE)</f>
        <v>it</v>
      </c>
      <c r="J36" s="62" t="str">
        <f>IF(OR(F36=G36,F36=H36,F36=I36),F36,"")</f>
        <v>it</v>
      </c>
      <c r="K36" s="39"/>
      <c r="L36" s="59"/>
      <c r="M36" s="48"/>
      <c r="N36" s="48"/>
      <c r="P36" s="45"/>
    </row>
    <row r="37" spans="2:16" ht="27.6" x14ac:dyDescent="0.35">
      <c r="B37" s="71"/>
      <c r="C37" s="36"/>
      <c r="D37" s="36"/>
      <c r="E37" s="46"/>
      <c r="F37" s="78"/>
      <c r="G37" s="62"/>
      <c r="H37" s="62"/>
      <c r="I37" s="62"/>
      <c r="J37" s="62"/>
      <c r="K37" s="39"/>
      <c r="L37" s="59"/>
      <c r="M37" s="48"/>
      <c r="N37" s="48"/>
      <c r="P37" s="45"/>
    </row>
    <row r="38" spans="2:16" ht="27" customHeight="1" x14ac:dyDescent="0.35">
      <c r="B38" s="71"/>
      <c r="C38" s="36"/>
      <c r="D38" s="36">
        <f>IF(J38=F38,1,0)</f>
        <v>1</v>
      </c>
      <c r="E38" s="46">
        <f>E36+1</f>
        <v>17</v>
      </c>
      <c r="F38" s="78" t="s">
        <v>11</v>
      </c>
      <c r="G38" s="62" t="str">
        <f>[1]!wwsCheckbox(F32,14,FALSE)</f>
        <v>he</v>
      </c>
      <c r="H38" s="62" t="str">
        <f>[1]!wwsCheckbox(F38,14,FALSE)</f>
        <v>that</v>
      </c>
      <c r="I38" s="62" t="str">
        <f>[1]!wwsCheckbox(F30,14,FALSE)</f>
        <v>in</v>
      </c>
      <c r="J38" s="62" t="str">
        <f>IF(OR(F38=G38,F38=H38,F38=I38),F38,"")</f>
        <v>that</v>
      </c>
      <c r="K38" s="40"/>
      <c r="L38" s="59"/>
      <c r="M38" s="48"/>
      <c r="N38" s="48"/>
      <c r="P38" s="45"/>
    </row>
    <row r="39" spans="2:16" ht="27" customHeight="1" x14ac:dyDescent="0.35">
      <c r="B39" s="71"/>
      <c r="C39" s="36"/>
      <c r="D39" s="36"/>
      <c r="E39" s="46"/>
      <c r="F39" s="78"/>
      <c r="G39" s="62"/>
      <c r="H39" s="62"/>
      <c r="I39" s="62"/>
      <c r="J39" s="62"/>
      <c r="K39" s="40"/>
      <c r="L39" s="59"/>
      <c r="M39" s="48"/>
      <c r="N39" s="48"/>
      <c r="P39" s="45"/>
    </row>
    <row r="40" spans="2:16" ht="27.6" x14ac:dyDescent="0.35">
      <c r="B40" s="71"/>
      <c r="C40" s="36"/>
      <c r="D40" s="36">
        <f>IF(J40=F40,1,0)</f>
        <v>1</v>
      </c>
      <c r="E40" s="46">
        <f>E38+1</f>
        <v>18</v>
      </c>
      <c r="F40" s="78" t="s">
        <v>12</v>
      </c>
      <c r="G40" s="62" t="str">
        <f>[1]!wwsCheckbox(F40,15,FALSE)</f>
        <v>are</v>
      </c>
      <c r="H40" s="62" t="str">
        <f>[1]!wwsCheckbox(F42,15,FALSE)</f>
        <v>for</v>
      </c>
      <c r="I40" s="62" t="str">
        <f>[1]!wwsCheckbox(F44,15,FALSE)</f>
        <v>on</v>
      </c>
      <c r="J40" s="62" t="str">
        <f>IF(OR(F40=G40,F40=H40,F40=I40),F40,"")</f>
        <v>are</v>
      </c>
      <c r="K40" s="39"/>
      <c r="L40" s="59"/>
      <c r="M40" s="48"/>
      <c r="N40" s="48"/>
      <c r="P40" s="45"/>
    </row>
    <row r="41" spans="2:16" ht="27.6" x14ac:dyDescent="0.35">
      <c r="B41" s="71"/>
      <c r="C41" s="36"/>
      <c r="D41" s="36"/>
      <c r="E41" s="46"/>
      <c r="F41" s="78"/>
      <c r="G41" s="62"/>
      <c r="H41" s="62"/>
      <c r="I41" s="62"/>
      <c r="J41" s="62"/>
      <c r="K41" s="39"/>
      <c r="L41" s="59"/>
      <c r="M41" s="48"/>
      <c r="N41" s="48"/>
      <c r="P41" s="45"/>
    </row>
    <row r="42" spans="2:16" ht="27.6" x14ac:dyDescent="0.35">
      <c r="B42" s="71"/>
      <c r="C42" s="36"/>
      <c r="D42" s="36">
        <f>IF(J42=F42,1,0)</f>
        <v>1</v>
      </c>
      <c r="E42" s="46">
        <f>E40+1</f>
        <v>19</v>
      </c>
      <c r="F42" s="78" t="s">
        <v>13</v>
      </c>
      <c r="G42" s="62" t="str">
        <f>[1]!wwsCheckbox(F44,16,FALSE)</f>
        <v>on</v>
      </c>
      <c r="H42" s="62" t="str">
        <f>[1]!wwsCheckbox(F48,16,FALSE)</f>
        <v>you</v>
      </c>
      <c r="I42" s="62" t="str">
        <f>[1]!wwsCheckbox(F42,16,FALSE)</f>
        <v>for</v>
      </c>
      <c r="J42" s="62" t="str">
        <f>IF(OR(F42=G42,F42=H42,F42=I42),F42,"")</f>
        <v>for</v>
      </c>
      <c r="K42" s="39"/>
      <c r="L42" s="59"/>
      <c r="M42" s="52"/>
      <c r="N42" s="48"/>
      <c r="P42" s="45"/>
    </row>
    <row r="43" spans="2:16" ht="27.6" x14ac:dyDescent="0.35">
      <c r="B43" s="71"/>
      <c r="C43" s="36"/>
      <c r="D43" s="36"/>
      <c r="E43" s="46"/>
      <c r="F43" s="78"/>
      <c r="G43" s="62"/>
      <c r="H43" s="62"/>
      <c r="I43" s="62"/>
      <c r="J43" s="62"/>
      <c r="K43" s="39"/>
      <c r="L43" s="59"/>
      <c r="M43" s="52"/>
      <c r="N43" s="48"/>
      <c r="P43" s="45"/>
    </row>
    <row r="44" spans="2:16" ht="27.6" x14ac:dyDescent="0.35">
      <c r="B44" s="71"/>
      <c r="C44" s="36"/>
      <c r="D44" s="36">
        <f>IF(J44=F44,1,0)</f>
        <v>1</v>
      </c>
      <c r="E44" s="46">
        <f>E42+1</f>
        <v>20</v>
      </c>
      <c r="F44" s="78" t="s">
        <v>15</v>
      </c>
      <c r="G44" s="62" t="str">
        <f>[1]!wwsCheckbox(F44,17,FALSE)</f>
        <v>on</v>
      </c>
      <c r="H44" s="62" t="str">
        <f>[1]!wwsCheckbox(F40,17,FALSE)</f>
        <v>are</v>
      </c>
      <c r="I44" s="62" t="str">
        <f>[1]!wwsCheckbox(F42,17,FALSE)</f>
        <v>for</v>
      </c>
      <c r="J44" s="62" t="str">
        <f>IF(OR(F44=G44,F44=H44,F44=I44),F44,"")</f>
        <v>on</v>
      </c>
      <c r="K44" s="39"/>
      <c r="L44" s="59"/>
      <c r="M44" s="52"/>
      <c r="N44" s="48"/>
      <c r="P44" s="45"/>
    </row>
    <row r="45" spans="2:16" ht="27.6" x14ac:dyDescent="0.35">
      <c r="B45" s="71"/>
      <c r="C45" s="36"/>
      <c r="D45" s="36"/>
      <c r="E45" s="46"/>
      <c r="F45" s="78"/>
      <c r="G45" s="62"/>
      <c r="H45" s="62"/>
      <c r="I45" s="62"/>
      <c r="J45" s="62"/>
      <c r="K45" s="39"/>
      <c r="L45" s="59"/>
      <c r="M45" s="52"/>
      <c r="N45" s="48"/>
      <c r="P45" s="45"/>
    </row>
    <row r="46" spans="2:16" ht="27.6" x14ac:dyDescent="0.35">
      <c r="B46" s="71"/>
      <c r="C46" s="36"/>
      <c r="D46" s="36">
        <f>IF(J46=F46,1,0)</f>
        <v>1</v>
      </c>
      <c r="E46" s="46">
        <f>E44+1</f>
        <v>21</v>
      </c>
      <c r="F46" s="78" t="s">
        <v>14</v>
      </c>
      <c r="G46" s="62" t="str">
        <f>[1]!wwsCheckbox(F48,18,FALSE)</f>
        <v>you</v>
      </c>
      <c r="H46" s="62" t="str">
        <f>[1]!wwsCheckbox(F40,18,FALSE)</f>
        <v>are</v>
      </c>
      <c r="I46" s="62" t="str">
        <f>[1]!wwsCheckbox(F46,18,FALSE)</f>
        <v>was</v>
      </c>
      <c r="J46" s="62" t="str">
        <f>IF(OR(F46=G46,F46=H46,F46=I46),F46,"")</f>
        <v>was</v>
      </c>
      <c r="K46" s="39"/>
      <c r="L46" s="59"/>
      <c r="M46" s="52"/>
      <c r="N46" s="48"/>
      <c r="P46" s="45"/>
    </row>
    <row r="47" spans="2:16" ht="27.6" x14ac:dyDescent="0.35">
      <c r="B47" s="71"/>
      <c r="C47" s="36"/>
      <c r="D47" s="36"/>
      <c r="E47" s="46"/>
      <c r="F47" s="78"/>
      <c r="G47" s="62"/>
      <c r="H47" s="62"/>
      <c r="I47" s="62"/>
      <c r="J47" s="62"/>
      <c r="K47" s="39"/>
      <c r="L47" s="59"/>
      <c r="M47" s="52"/>
      <c r="N47" s="48"/>
      <c r="P47" s="45"/>
    </row>
    <row r="48" spans="2:16" ht="27.6" x14ac:dyDescent="0.35">
      <c r="B48" s="71"/>
      <c r="C48" s="36"/>
      <c r="D48" s="36">
        <f>IF(J48=F48,1,0)</f>
        <v>1</v>
      </c>
      <c r="E48" s="46">
        <f>E46+1</f>
        <v>22</v>
      </c>
      <c r="F48" s="78" t="s">
        <v>9</v>
      </c>
      <c r="G48" s="62" t="str">
        <f>[1]!wwsCheckbox(F42,19,FALSE)</f>
        <v>for</v>
      </c>
      <c r="H48" s="62" t="str">
        <f>[1]!wwsCheckbox(F46,19,FALSE)</f>
        <v>was</v>
      </c>
      <c r="I48" s="62" t="str">
        <f>[1]!wwsCheckbox(F48,19,FALSE)</f>
        <v>you</v>
      </c>
      <c r="J48" s="62" t="str">
        <f>IF(OR(F48=G48,F48=H48,F48=I48),F48,"")</f>
        <v>you</v>
      </c>
      <c r="K48" s="40"/>
      <c r="L48" s="59"/>
      <c r="M48" s="52"/>
      <c r="N48" s="48"/>
      <c r="P48" s="45"/>
    </row>
    <row r="49" spans="2:16" ht="27.6" x14ac:dyDescent="0.35">
      <c r="B49" s="71"/>
      <c r="C49" s="36"/>
      <c r="D49" s="36"/>
      <c r="E49" s="46"/>
      <c r="F49" s="78"/>
      <c r="G49" s="62"/>
      <c r="H49" s="62"/>
      <c r="I49" s="62"/>
      <c r="J49" s="62"/>
      <c r="K49" s="40"/>
      <c r="L49" s="59"/>
      <c r="M49" s="52"/>
      <c r="N49" s="48"/>
      <c r="P49" s="45"/>
    </row>
    <row r="50" spans="2:16" ht="27.6" x14ac:dyDescent="0.35">
      <c r="B50" s="71"/>
      <c r="C50" s="36"/>
      <c r="D50" s="36">
        <f>IF(J50=F50,1,0)</f>
        <v>1</v>
      </c>
      <c r="E50" s="46">
        <f>E48+1</f>
        <v>23</v>
      </c>
      <c r="F50" s="78" t="s">
        <v>16</v>
      </c>
      <c r="G50" s="62" t="str">
        <f>[1]!wwsCheckbox(F50,20,FALSE)</f>
        <v>as</v>
      </c>
      <c r="H50" s="62" t="str">
        <f>[1]!wwsCheckbox(F52,20,FALSE)</f>
        <v>his</v>
      </c>
      <c r="I50" s="62" t="str">
        <f>[1]!wwsCheckbox(F54,20,FALSE)</f>
        <v>I</v>
      </c>
      <c r="J50" s="62" t="str">
        <f>IF(OR(F50=G50,F50=H50,F50=I50),F50,"")</f>
        <v>as</v>
      </c>
      <c r="K50" s="39"/>
      <c r="L50" s="59"/>
      <c r="M50" s="52"/>
      <c r="N50" s="48"/>
      <c r="P50" s="45"/>
    </row>
    <row r="51" spans="2:16" ht="27.6" x14ac:dyDescent="0.35">
      <c r="B51" s="71"/>
      <c r="C51" s="36"/>
      <c r="D51" s="36"/>
      <c r="E51" s="46"/>
      <c r="F51" s="78"/>
      <c r="G51" s="62"/>
      <c r="H51" s="62"/>
      <c r="I51" s="62"/>
      <c r="J51" s="62"/>
      <c r="K51" s="39"/>
      <c r="L51" s="59"/>
      <c r="M51" s="52"/>
      <c r="N51" s="48"/>
      <c r="P51" s="45"/>
    </row>
    <row r="52" spans="2:16" ht="27.6" x14ac:dyDescent="0.35">
      <c r="B52" s="71"/>
      <c r="C52" s="36"/>
      <c r="D52" s="36">
        <f>IF(J52=F52,1,0)</f>
        <v>1</v>
      </c>
      <c r="E52" s="46">
        <f>E50+1</f>
        <v>24</v>
      </c>
      <c r="F52" s="78" t="s">
        <v>17</v>
      </c>
      <c r="G52" s="62" t="str">
        <f>[1]!wwsCheckbox(F54,21,FALSE)</f>
        <v>I</v>
      </c>
      <c r="H52" s="62" t="str">
        <f>[1]!wwsCheckbox(F52,21,FALSE)</f>
        <v>his</v>
      </c>
      <c r="I52" s="62" t="str">
        <f>[1]!wwsCheckbox(F56,21,FALSE)</f>
        <v>they</v>
      </c>
      <c r="J52" s="62" t="str">
        <f>IF(OR(F52=G52,F52=H52,F52=I52),F52,"")</f>
        <v>his</v>
      </c>
      <c r="K52" s="39"/>
      <c r="L52" s="59"/>
      <c r="M52" s="52"/>
      <c r="N52" s="48"/>
      <c r="P52" s="45"/>
    </row>
    <row r="53" spans="2:16" ht="27.6" x14ac:dyDescent="0.35">
      <c r="B53" s="71"/>
      <c r="C53" s="36"/>
      <c r="D53" s="36"/>
      <c r="E53" s="46"/>
      <c r="F53" s="78"/>
      <c r="G53" s="62"/>
      <c r="H53" s="62"/>
      <c r="I53" s="62"/>
      <c r="J53" s="62"/>
      <c r="K53" s="39"/>
      <c r="L53" s="59"/>
      <c r="M53" s="52"/>
      <c r="N53" s="48"/>
      <c r="P53" s="45"/>
    </row>
    <row r="54" spans="2:16" ht="27.6" x14ac:dyDescent="0.35">
      <c r="B54" s="71"/>
      <c r="C54" s="36"/>
      <c r="D54" s="36">
        <f>IF(J54=F54,1,0)</f>
        <v>1</v>
      </c>
      <c r="E54" s="46">
        <f>E52+1</f>
        <v>25</v>
      </c>
      <c r="F54" s="78" t="s">
        <v>19</v>
      </c>
      <c r="G54" s="62" t="str">
        <f>[1]!wwsCheckbox(F54,22,FALSE)</f>
        <v>I</v>
      </c>
      <c r="H54" s="62" t="str">
        <f>[1]!wwsCheckbox(F50,22,FALSE)</f>
        <v>as</v>
      </c>
      <c r="I54" s="62" t="str">
        <f>[1]!wwsCheckbox(F52,22,FALSE)</f>
        <v>his</v>
      </c>
      <c r="J54" s="62" t="str">
        <f>IF(OR(F54=G54,F54=H54,F54=I54),F54,"")</f>
        <v>I</v>
      </c>
      <c r="K54" s="39"/>
      <c r="L54" s="59"/>
      <c r="M54" s="52"/>
      <c r="N54" s="48"/>
      <c r="P54" s="45"/>
    </row>
    <row r="55" spans="2:16" ht="27.6" x14ac:dyDescent="0.35">
      <c r="B55" s="71"/>
      <c r="C55" s="36"/>
      <c r="D55" s="36"/>
      <c r="E55" s="46"/>
      <c r="F55" s="78"/>
      <c r="G55" s="62"/>
      <c r="H55" s="62"/>
      <c r="I55" s="62"/>
      <c r="J55" s="62"/>
      <c r="K55" s="39"/>
      <c r="L55" s="59"/>
      <c r="M55" s="52"/>
      <c r="N55" s="48"/>
      <c r="P55" s="45"/>
    </row>
    <row r="56" spans="2:16" ht="27.6" x14ac:dyDescent="0.35">
      <c r="B56" s="71"/>
      <c r="C56" s="36"/>
      <c r="D56" s="36">
        <f>IF(J56=F56,1,0)</f>
        <v>1</v>
      </c>
      <c r="E56" s="46">
        <f>E54+1</f>
        <v>26</v>
      </c>
      <c r="F56" s="78" t="s">
        <v>20</v>
      </c>
      <c r="G56" s="62" t="str">
        <f>[1]!wwsCheckbox(F58,23,FALSE)</f>
        <v>with</v>
      </c>
      <c r="H56" s="62" t="str">
        <f>[1]!wwsCheckbox(F50,23,FALSE)</f>
        <v>as</v>
      </c>
      <c r="I56" s="62" t="str">
        <f>[1]!wwsCheckbox(F56,23,FALSE)</f>
        <v>they</v>
      </c>
      <c r="J56" s="62" t="str">
        <f>IF(OR(F56=G56,F56=H56,F56=I56),F56,"")</f>
        <v>they</v>
      </c>
      <c r="K56" s="39"/>
      <c r="L56" s="59"/>
      <c r="M56" s="52"/>
      <c r="N56" s="48"/>
      <c r="P56" s="45"/>
    </row>
    <row r="57" spans="2:16" ht="27.6" x14ac:dyDescent="0.35">
      <c r="B57" s="71"/>
      <c r="C57" s="36"/>
      <c r="D57" s="36"/>
      <c r="E57" s="46"/>
      <c r="F57" s="78"/>
      <c r="G57" s="62"/>
      <c r="H57" s="62"/>
      <c r="I57" s="62"/>
      <c r="J57" s="62"/>
      <c r="K57" s="39"/>
      <c r="L57" s="59"/>
      <c r="M57" s="52"/>
      <c r="N57" s="48"/>
      <c r="P57" s="45"/>
    </row>
    <row r="58" spans="2:16" ht="27.6" x14ac:dyDescent="0.35">
      <c r="B58" s="71"/>
      <c r="C58" s="36"/>
      <c r="D58" s="36">
        <f>IF(J58=F58,1,0)</f>
        <v>1</v>
      </c>
      <c r="E58" s="46">
        <f>E56+1</f>
        <v>27</v>
      </c>
      <c r="F58" s="78" t="s">
        <v>18</v>
      </c>
      <c r="G58" s="62" t="str">
        <f>[1]!wwsCheckbox(F58,24,FALSE)</f>
        <v>with</v>
      </c>
      <c r="H58" s="62" t="str">
        <f>[1]!wwsCheckbox(F56,24,FALSE)</f>
        <v>they</v>
      </c>
      <c r="I58" s="62" t="str">
        <f>[1]!wwsCheckbox(F50,24,FALSE)</f>
        <v>as</v>
      </c>
      <c r="J58" s="62" t="str">
        <f>IF(OR(F58=G58,F58=H58,F58=I58),F58,"")</f>
        <v>with</v>
      </c>
      <c r="K58" s="40"/>
      <c r="L58" s="59"/>
      <c r="M58" s="52"/>
      <c r="N58" s="48"/>
      <c r="P58" s="45"/>
    </row>
    <row r="59" spans="2:16" ht="27.6" x14ac:dyDescent="0.35">
      <c r="B59" s="71"/>
      <c r="C59" s="36"/>
      <c r="D59" s="36"/>
      <c r="E59" s="46"/>
      <c r="F59" s="78"/>
      <c r="G59" s="62"/>
      <c r="H59" s="62"/>
      <c r="I59" s="62"/>
      <c r="J59" s="62"/>
      <c r="K59" s="40"/>
      <c r="L59" s="59"/>
      <c r="M59" s="52"/>
      <c r="N59" s="48"/>
      <c r="P59" s="45"/>
    </row>
    <row r="60" spans="2:16" ht="27.6" x14ac:dyDescent="0.35">
      <c r="B60" s="71"/>
      <c r="C60" s="36"/>
      <c r="D60" s="36">
        <f>IF(J60=F60,1,0)</f>
        <v>1</v>
      </c>
      <c r="E60" s="46">
        <f>E58+1</f>
        <v>28</v>
      </c>
      <c r="F60" s="78" t="s">
        <v>21</v>
      </c>
      <c r="G60" s="62" t="str">
        <f>[1]!wwsCheckbox(F60,25,FALSE)</f>
        <v>at</v>
      </c>
      <c r="H60" s="62" t="str">
        <f>[1]!wwsCheckbox(F62,25,FALSE)</f>
        <v>be</v>
      </c>
      <c r="I60" s="62" t="str">
        <f>[1]!wwsCheckbox(F64,25,FALSE)</f>
        <v>from</v>
      </c>
      <c r="J60" s="62" t="str">
        <f>IF(OR(F60=G60,F60=H60,F60=I60),F60,"")</f>
        <v>at</v>
      </c>
      <c r="K60" s="39"/>
      <c r="L60" s="59"/>
      <c r="M60" s="55"/>
      <c r="N60" s="48"/>
      <c r="P60" s="45"/>
    </row>
    <row r="61" spans="2:16" ht="27.6" x14ac:dyDescent="0.35">
      <c r="B61" s="71"/>
      <c r="C61" s="36"/>
      <c r="D61" s="36"/>
      <c r="E61" s="46"/>
      <c r="F61" s="78"/>
      <c r="G61" s="62"/>
      <c r="H61" s="62"/>
      <c r="I61" s="62"/>
      <c r="J61" s="62"/>
      <c r="K61" s="39"/>
      <c r="L61" s="59"/>
      <c r="M61" s="55"/>
      <c r="N61" s="48"/>
      <c r="P61" s="45"/>
    </row>
    <row r="62" spans="2:16" ht="27.6" x14ac:dyDescent="0.35">
      <c r="B62" s="71"/>
      <c r="C62" s="36"/>
      <c r="D62" s="36">
        <f>IF(J62=F62,1,0)</f>
        <v>1</v>
      </c>
      <c r="E62" s="46">
        <f>E60+1</f>
        <v>29</v>
      </c>
      <c r="F62" s="78" t="s">
        <v>22</v>
      </c>
      <c r="G62" s="62" t="str">
        <f>[1]!wwsCheckbox(F64,26,FALSE)</f>
        <v>from</v>
      </c>
      <c r="H62" s="62" t="str">
        <f>[1]!wwsCheckbox(F68,26,FALSE)</f>
        <v>this</v>
      </c>
      <c r="I62" s="62" t="str">
        <f>[1]!wwsCheckbox(F62,26,FALSE)</f>
        <v>be</v>
      </c>
      <c r="J62" s="62" t="str">
        <f>IF(OR(F62=G62,F62=H62,F62=I62),F62,"")</f>
        <v>be</v>
      </c>
      <c r="K62" s="39"/>
      <c r="L62" s="59"/>
      <c r="M62" s="48"/>
      <c r="N62" s="48"/>
      <c r="P62" s="45"/>
    </row>
    <row r="63" spans="2:16" ht="27.6" x14ac:dyDescent="0.35">
      <c r="B63" s="71"/>
      <c r="C63" s="36"/>
      <c r="D63" s="36"/>
      <c r="E63" s="46"/>
      <c r="F63" s="78"/>
      <c r="G63" s="62"/>
      <c r="H63" s="62"/>
      <c r="I63" s="62"/>
      <c r="J63" s="62"/>
      <c r="K63" s="39"/>
      <c r="L63" s="59"/>
      <c r="M63" s="48"/>
      <c r="N63" s="48"/>
      <c r="P63" s="45"/>
    </row>
    <row r="64" spans="2:16" ht="27.6" x14ac:dyDescent="0.35">
      <c r="B64" s="71"/>
      <c r="C64" s="36"/>
      <c r="D64" s="36">
        <f>IF(J64=F64,1,0)</f>
        <v>1</v>
      </c>
      <c r="E64" s="46">
        <f>E62+1</f>
        <v>30</v>
      </c>
      <c r="F64" s="78" t="s">
        <v>23</v>
      </c>
      <c r="G64" s="62" t="str">
        <f>[1]!wwsCheckbox(F66,27,FALSE)</f>
        <v>have</v>
      </c>
      <c r="H64" s="62" t="str">
        <f>[1]!wwsCheckbox(F64,27,FALSE)</f>
        <v>from</v>
      </c>
      <c r="I64" s="62" t="str">
        <f>[1]!wwsCheckbox(F62,27,FALSE)</f>
        <v>be</v>
      </c>
      <c r="J64" s="62" t="str">
        <f>IF(OR(F64=G64,F64=H64,F64=I64),F64,"")</f>
        <v>from</v>
      </c>
      <c r="K64" s="39"/>
      <c r="L64" s="59"/>
      <c r="M64" s="48"/>
      <c r="N64" s="48"/>
      <c r="P64" s="45"/>
    </row>
    <row r="65" spans="2:19" ht="27.6" x14ac:dyDescent="0.35">
      <c r="B65" s="71"/>
      <c r="C65" s="36"/>
      <c r="D65" s="36"/>
      <c r="E65" s="46"/>
      <c r="F65" s="78"/>
      <c r="G65" s="62"/>
      <c r="H65" s="62"/>
      <c r="I65" s="62"/>
      <c r="J65" s="62"/>
      <c r="K65" s="39"/>
      <c r="L65" s="59"/>
      <c r="M65" s="48"/>
      <c r="N65" s="48"/>
      <c r="P65" s="45"/>
    </row>
    <row r="66" spans="2:19" ht="27.6" x14ac:dyDescent="0.35">
      <c r="B66" s="71"/>
      <c r="C66" s="36"/>
      <c r="D66" s="36">
        <f>IF(J66=F66,1,0)</f>
        <v>1</v>
      </c>
      <c r="E66" s="46">
        <f>E64+1</f>
        <v>31</v>
      </c>
      <c r="F66" s="78" t="s">
        <v>25</v>
      </c>
      <c r="G66" s="62" t="str">
        <f>[1]!wwsCheckbox(F68,28,FALSE)</f>
        <v>this</v>
      </c>
      <c r="H66" s="62" t="str">
        <f>[1]!wwsCheckbox(F60,28,FALSE)</f>
        <v>at</v>
      </c>
      <c r="I66" s="62" t="str">
        <f>[1]!wwsCheckbox(F66,28,FALSE)</f>
        <v>have</v>
      </c>
      <c r="J66" s="62" t="str">
        <f>IF(OR(F66=G66,F66=H66,F66=I66),F66,"")</f>
        <v>have</v>
      </c>
      <c r="K66" s="39"/>
      <c r="L66" s="59"/>
      <c r="M66" s="48"/>
      <c r="N66" s="48"/>
      <c r="P66" s="45"/>
    </row>
    <row r="67" spans="2:19" ht="27.6" x14ac:dyDescent="0.35">
      <c r="B67" s="71"/>
      <c r="C67" s="36"/>
      <c r="D67" s="36"/>
      <c r="E67" s="46"/>
      <c r="F67" s="78"/>
      <c r="G67" s="62"/>
      <c r="H67" s="62"/>
      <c r="I67" s="62"/>
      <c r="J67" s="62"/>
      <c r="K67" s="39"/>
      <c r="L67" s="59"/>
      <c r="M67" s="48"/>
      <c r="N67" s="48"/>
      <c r="P67" s="45"/>
    </row>
    <row r="68" spans="2:19" ht="27.6" x14ac:dyDescent="0.35">
      <c r="B68" s="71"/>
      <c r="C68" s="36"/>
      <c r="D68" s="36">
        <f>IF(J68=F68,1,0)</f>
        <v>1</v>
      </c>
      <c r="E68" s="46">
        <f>E66+1</f>
        <v>32</v>
      </c>
      <c r="F68" s="78" t="s">
        <v>24</v>
      </c>
      <c r="G68" s="62" t="str">
        <f>[1]!wwsCheckbox(F68,29,FALSE)</f>
        <v>this</v>
      </c>
      <c r="H68" s="62" t="str">
        <f>[1]!wwsCheckbox(F66,29,FALSE)</f>
        <v>have</v>
      </c>
      <c r="I68" s="62" t="str">
        <f>[1]!wwsCheckbox(F60,29,FALSE)</f>
        <v>at</v>
      </c>
      <c r="J68" s="62" t="str">
        <f>IF(OR(F68=G68,F68=H68,F68=I68),F68,"")</f>
        <v>this</v>
      </c>
      <c r="K68" s="170">
        <f>SUM(D20:D68)/25</f>
        <v>1</v>
      </c>
      <c r="L68" s="170"/>
      <c r="M68" s="48"/>
      <c r="N68" s="48"/>
      <c r="P68" s="45"/>
    </row>
    <row r="69" spans="2:19" ht="27.6" x14ac:dyDescent="0.35">
      <c r="B69" s="72"/>
      <c r="C69" s="42"/>
      <c r="D69" s="43"/>
      <c r="E69" s="43"/>
      <c r="F69" s="85"/>
      <c r="G69" s="38"/>
      <c r="H69" s="38"/>
      <c r="I69" s="38"/>
      <c r="J69" s="170"/>
      <c r="K69" s="170"/>
      <c r="L69" s="63"/>
      <c r="M69" s="48"/>
      <c r="N69" s="48"/>
      <c r="O69" s="38"/>
      <c r="P69" s="45"/>
    </row>
    <row r="70" spans="2:19" ht="27.6" x14ac:dyDescent="0.65">
      <c r="B70" s="77"/>
      <c r="C70" s="72"/>
      <c r="D70" s="42"/>
      <c r="E70" s="42"/>
      <c r="F70" s="84"/>
      <c r="G70" s="38"/>
      <c r="H70" s="38"/>
      <c r="I70" s="38"/>
      <c r="J70" s="38"/>
      <c r="K70" s="67"/>
      <c r="L70" s="34"/>
      <c r="M70" s="63" t="s">
        <v>26</v>
      </c>
      <c r="N70" s="48"/>
      <c r="P70" s="38"/>
      <c r="Q70" s="45"/>
    </row>
    <row r="71" spans="2:19" ht="27.6" x14ac:dyDescent="0.65">
      <c r="B71" s="77"/>
      <c r="C71" s="73"/>
      <c r="D71" s="36"/>
      <c r="E71" s="36"/>
      <c r="F71" s="41"/>
      <c r="G71" s="48"/>
      <c r="H71" s="48"/>
      <c r="I71" s="48"/>
      <c r="J71" s="50"/>
      <c r="K71" s="65"/>
      <c r="L71" s="48"/>
      <c r="M71" s="48"/>
      <c r="N71" s="48"/>
      <c r="O71" s="48"/>
      <c r="P71" s="48"/>
      <c r="Q71" s="45"/>
    </row>
    <row r="72" spans="2:19" ht="27.6" x14ac:dyDescent="0.65">
      <c r="B72" s="77"/>
      <c r="C72" s="73"/>
      <c r="D72" s="36"/>
      <c r="E72" s="36"/>
      <c r="F72" s="41"/>
      <c r="G72" s="48"/>
      <c r="H72" s="48"/>
      <c r="I72" s="48"/>
      <c r="J72" s="50"/>
      <c r="K72" s="65"/>
      <c r="L72" s="48"/>
      <c r="M72" s="48"/>
      <c r="N72" s="48"/>
      <c r="O72" s="48"/>
      <c r="P72" s="48"/>
      <c r="Q72" s="45"/>
    </row>
    <row r="73" spans="2:19" ht="27.6" x14ac:dyDescent="0.65">
      <c r="B73" s="77"/>
      <c r="C73" s="73"/>
      <c r="D73" s="36"/>
      <c r="E73" s="36"/>
      <c r="F73" s="41"/>
      <c r="G73" s="48"/>
      <c r="H73" s="48"/>
      <c r="I73" s="48"/>
      <c r="J73" s="50"/>
      <c r="K73" s="65"/>
      <c r="L73" s="48"/>
      <c r="M73" s="48"/>
      <c r="N73" s="48"/>
      <c r="O73" s="48"/>
      <c r="P73" s="48"/>
      <c r="Q73" s="45"/>
    </row>
    <row r="74" spans="2:19" ht="27.6" x14ac:dyDescent="0.65">
      <c r="B74" s="77"/>
      <c r="C74" s="73"/>
      <c r="D74" s="36"/>
      <c r="E74" s="36"/>
      <c r="F74" s="41"/>
      <c r="G74" s="48"/>
      <c r="H74" s="48"/>
      <c r="I74" s="48"/>
      <c r="J74" s="50"/>
      <c r="K74" s="65"/>
      <c r="L74" s="48"/>
      <c r="M74" s="48"/>
      <c r="N74" s="48"/>
      <c r="O74" s="48"/>
      <c r="P74" s="48"/>
      <c r="Q74" s="45"/>
    </row>
    <row r="75" spans="2:19" ht="27.6" x14ac:dyDescent="0.65">
      <c r="B75" s="77"/>
      <c r="C75" s="73"/>
      <c r="D75" s="36"/>
      <c r="E75" s="36"/>
      <c r="F75" s="41"/>
      <c r="G75" s="48"/>
      <c r="H75" s="48"/>
      <c r="I75" s="48"/>
      <c r="J75" s="50"/>
      <c r="K75" s="65"/>
      <c r="L75" s="48"/>
      <c r="M75" s="48"/>
      <c r="N75" s="48"/>
      <c r="O75" s="48"/>
      <c r="P75" s="48"/>
      <c r="Q75" s="45"/>
    </row>
    <row r="76" spans="2:19" ht="27.6" x14ac:dyDescent="0.65">
      <c r="B76" s="54"/>
      <c r="C76" s="73"/>
      <c r="D76" s="36"/>
      <c r="E76" s="36"/>
      <c r="F76" s="41"/>
      <c r="G76" s="48"/>
      <c r="H76" s="48"/>
      <c r="I76" s="48"/>
      <c r="J76" s="50"/>
      <c r="K76" s="65"/>
      <c r="L76" s="48"/>
      <c r="M76" s="48"/>
      <c r="N76" s="48"/>
      <c r="O76" s="48"/>
      <c r="P76" s="48"/>
      <c r="Q76" s="45"/>
    </row>
    <row r="77" spans="2:19" ht="27.6" x14ac:dyDescent="0.65">
      <c r="B77" s="54"/>
      <c r="C77" s="73"/>
      <c r="D77" s="36"/>
      <c r="E77" s="36"/>
      <c r="F77" s="41"/>
      <c r="G77" s="48"/>
      <c r="H77" s="48"/>
      <c r="I77" s="48"/>
      <c r="J77" s="50"/>
      <c r="K77" s="65"/>
      <c r="L77" s="48"/>
      <c r="M77" s="48"/>
      <c r="N77" s="48"/>
      <c r="O77" s="48"/>
      <c r="P77" s="48"/>
      <c r="Q77" s="45"/>
    </row>
    <row r="78" spans="2:19" ht="27.6" x14ac:dyDescent="0.65">
      <c r="B78" s="54"/>
      <c r="C78" s="73"/>
      <c r="D78" s="36"/>
      <c r="E78" s="36"/>
      <c r="F78" s="41"/>
      <c r="G78" s="48"/>
      <c r="H78" s="48"/>
      <c r="I78" s="48"/>
      <c r="J78" s="50"/>
      <c r="K78" s="65"/>
      <c r="L78" s="48"/>
      <c r="M78" s="48"/>
      <c r="N78" s="48"/>
      <c r="O78" s="48"/>
      <c r="P78" s="48"/>
      <c r="Q78" s="45"/>
    </row>
    <row r="79" spans="2:19" ht="27.6" x14ac:dyDescent="0.65">
      <c r="B79" s="54"/>
      <c r="C79" s="73"/>
      <c r="D79" s="36"/>
      <c r="E79" s="36"/>
      <c r="F79" s="41"/>
      <c r="G79" s="48"/>
      <c r="H79" s="48"/>
      <c r="I79" s="48"/>
      <c r="J79" s="50"/>
      <c r="K79" s="48"/>
      <c r="L79" s="48"/>
      <c r="M79" s="65"/>
      <c r="N79" s="48"/>
      <c r="O79" s="48"/>
      <c r="P79" s="48"/>
      <c r="Q79" s="48"/>
      <c r="R79" s="45"/>
      <c r="S79" s="45"/>
    </row>
    <row r="80" spans="2:19" ht="27.6" x14ac:dyDescent="0.65">
      <c r="B80" s="54"/>
      <c r="C80" s="73"/>
      <c r="D80" s="36"/>
      <c r="E80" s="36"/>
      <c r="F80" s="41"/>
      <c r="G80" s="48"/>
      <c r="H80" s="48"/>
      <c r="I80" s="48"/>
      <c r="J80" s="50"/>
      <c r="K80" s="48"/>
      <c r="L80" s="48"/>
      <c r="M80" s="65"/>
      <c r="N80" s="48"/>
      <c r="O80" s="48"/>
      <c r="P80" s="48"/>
      <c r="Q80" s="48"/>
      <c r="R80" s="45"/>
      <c r="S80" s="45"/>
    </row>
    <row r="81" spans="2:19" ht="27.6" x14ac:dyDescent="0.65">
      <c r="B81" s="54"/>
      <c r="C81" s="73"/>
      <c r="D81" s="36"/>
      <c r="E81" s="36"/>
      <c r="F81" s="41"/>
      <c r="G81" s="48"/>
      <c r="H81" s="48"/>
      <c r="I81" s="48"/>
      <c r="J81" s="50"/>
      <c r="K81" s="48"/>
      <c r="L81" s="48"/>
      <c r="M81" s="65"/>
      <c r="N81" s="48"/>
      <c r="O81" s="48"/>
      <c r="P81" s="48"/>
      <c r="Q81" s="48"/>
      <c r="R81" s="45"/>
      <c r="S81" s="45"/>
    </row>
    <row r="82" spans="2:19" ht="27.6" x14ac:dyDescent="0.65">
      <c r="B82" s="54"/>
      <c r="C82" s="73"/>
      <c r="D82" s="36"/>
      <c r="E82" s="36"/>
      <c r="F82" s="41"/>
      <c r="G82" s="48"/>
      <c r="H82" s="48"/>
      <c r="I82" s="48"/>
      <c r="J82" s="50"/>
      <c r="K82" s="48"/>
      <c r="L82" s="48"/>
      <c r="M82" s="65"/>
      <c r="N82" s="48"/>
      <c r="O82" s="48"/>
      <c r="P82" s="48"/>
      <c r="Q82" s="48"/>
      <c r="R82" s="45"/>
      <c r="S82" s="45"/>
    </row>
    <row r="83" spans="2:19" ht="27.6" x14ac:dyDescent="0.65">
      <c r="B83" s="54"/>
      <c r="C83" s="73"/>
      <c r="D83" s="36"/>
      <c r="E83" s="36"/>
      <c r="F83" s="41"/>
      <c r="G83" s="48"/>
      <c r="H83" s="48"/>
      <c r="I83" s="48"/>
      <c r="J83" s="50"/>
      <c r="K83" s="48"/>
      <c r="L83" s="48"/>
      <c r="M83" s="65"/>
      <c r="N83" s="48"/>
      <c r="O83" s="48"/>
      <c r="P83" s="48"/>
      <c r="Q83" s="48"/>
      <c r="R83" s="45"/>
      <c r="S83" s="45"/>
    </row>
    <row r="84" spans="2:19" ht="27.6" x14ac:dyDescent="0.65">
      <c r="B84" s="54"/>
      <c r="C84" s="73"/>
      <c r="D84" s="36"/>
      <c r="E84" s="36"/>
      <c r="F84" s="41"/>
      <c r="G84" s="48"/>
      <c r="H84" s="48"/>
      <c r="I84" s="48"/>
      <c r="J84" s="50"/>
      <c r="K84" s="48"/>
      <c r="L84" s="48"/>
      <c r="M84" s="65"/>
      <c r="N84" s="48"/>
      <c r="O84" s="48"/>
      <c r="P84" s="48"/>
      <c r="Q84" s="48"/>
      <c r="R84" s="45"/>
      <c r="S84" s="45"/>
    </row>
    <row r="85" spans="2:19" ht="27.6" x14ac:dyDescent="0.65">
      <c r="B85" s="54"/>
      <c r="C85" s="73"/>
      <c r="D85" s="36"/>
      <c r="E85" s="36"/>
      <c r="F85" s="41"/>
      <c r="G85" s="48"/>
      <c r="H85" s="48"/>
      <c r="I85" s="48"/>
      <c r="J85" s="50"/>
      <c r="K85" s="48"/>
      <c r="L85" s="48"/>
      <c r="M85" s="65"/>
      <c r="N85" s="48"/>
      <c r="O85" s="48"/>
      <c r="P85" s="48"/>
      <c r="Q85" s="48"/>
      <c r="R85" s="45"/>
      <c r="S85" s="45"/>
    </row>
    <row r="86" spans="2:19" ht="27.6" x14ac:dyDescent="0.65">
      <c r="B86" s="54"/>
      <c r="C86" s="73"/>
      <c r="D86" s="36"/>
      <c r="E86" s="36"/>
      <c r="F86" s="41"/>
      <c r="G86" s="48"/>
      <c r="H86" s="48"/>
      <c r="I86" s="48"/>
      <c r="J86" s="50"/>
      <c r="K86" s="48"/>
      <c r="L86" s="48"/>
      <c r="M86" s="65"/>
      <c r="N86" s="48"/>
      <c r="O86" s="48"/>
      <c r="P86" s="48"/>
      <c r="Q86" s="48"/>
      <c r="R86" s="45"/>
      <c r="S86" s="45"/>
    </row>
    <row r="87" spans="2:19" ht="27.6" x14ac:dyDescent="0.65">
      <c r="B87" s="54"/>
      <c r="C87" s="73"/>
      <c r="D87" s="36"/>
      <c r="E87" s="36"/>
      <c r="F87" s="41"/>
      <c r="G87" s="48"/>
      <c r="H87" s="48"/>
      <c r="I87" s="48"/>
      <c r="J87" s="50"/>
      <c r="K87" s="48"/>
      <c r="L87" s="48"/>
      <c r="M87" s="65"/>
      <c r="N87" s="48"/>
      <c r="O87" s="48"/>
      <c r="P87" s="48"/>
      <c r="Q87" s="48"/>
      <c r="R87" s="45"/>
      <c r="S87" s="45"/>
    </row>
    <row r="88" spans="2:19" ht="27.6" x14ac:dyDescent="0.65">
      <c r="B88" s="54"/>
      <c r="C88" s="73"/>
      <c r="D88" s="36"/>
      <c r="E88" s="36"/>
      <c r="F88" s="41"/>
      <c r="G88" s="48"/>
      <c r="H88" s="48"/>
      <c r="I88" s="48"/>
      <c r="J88" s="50"/>
      <c r="K88" s="48"/>
      <c r="L88" s="48"/>
      <c r="M88" s="65"/>
      <c r="N88" s="48"/>
      <c r="O88" s="48"/>
      <c r="P88" s="48"/>
      <c r="Q88" s="48"/>
      <c r="R88" s="45"/>
      <c r="S88" s="45"/>
    </row>
    <row r="89" spans="2:19" ht="27.6" x14ac:dyDescent="0.65">
      <c r="B89" s="54"/>
      <c r="C89" s="73"/>
      <c r="D89" s="36"/>
      <c r="E89" s="36"/>
      <c r="F89" s="41"/>
      <c r="G89" s="48"/>
      <c r="H89" s="48"/>
      <c r="I89" s="48"/>
      <c r="J89" s="50"/>
      <c r="K89" s="48"/>
      <c r="L89" s="48"/>
      <c r="M89" s="65"/>
      <c r="N89" s="48"/>
      <c r="O89" s="48"/>
      <c r="P89" s="48"/>
      <c r="Q89" s="48"/>
      <c r="R89" s="45"/>
      <c r="S89" s="45"/>
    </row>
    <row r="90" spans="2:19" ht="27.6" x14ac:dyDescent="0.65">
      <c r="B90" s="54"/>
      <c r="C90" s="73"/>
      <c r="D90" s="36"/>
      <c r="E90" s="36"/>
      <c r="F90" s="41"/>
      <c r="G90" s="48"/>
      <c r="H90" s="48"/>
      <c r="I90" s="48"/>
      <c r="J90" s="50"/>
      <c r="K90" s="48"/>
      <c r="L90" s="48"/>
      <c r="M90" s="65"/>
      <c r="N90" s="48"/>
      <c r="O90" s="48"/>
      <c r="P90" s="48"/>
      <c r="Q90" s="48"/>
      <c r="R90" s="45"/>
      <c r="S90" s="45"/>
    </row>
    <row r="91" spans="2:19" ht="27.6" x14ac:dyDescent="0.65">
      <c r="B91" s="54"/>
      <c r="C91" s="73"/>
      <c r="D91" s="36"/>
      <c r="E91" s="36"/>
      <c r="F91" s="41"/>
      <c r="G91" s="48"/>
      <c r="H91" s="48"/>
      <c r="I91" s="48"/>
      <c r="J91" s="50"/>
      <c r="K91" s="48"/>
      <c r="L91" s="48"/>
      <c r="M91" s="65"/>
      <c r="N91" s="48"/>
      <c r="O91" s="48"/>
      <c r="P91" s="48"/>
      <c r="Q91" s="48"/>
      <c r="R91" s="45"/>
      <c r="S91" s="45"/>
    </row>
    <row r="92" spans="2:19" ht="27.6" x14ac:dyDescent="0.65">
      <c r="B92" s="54"/>
      <c r="C92" s="73"/>
      <c r="D92" s="36"/>
      <c r="E92" s="36"/>
      <c r="F92" s="41"/>
      <c r="G92" s="48"/>
      <c r="H92" s="48"/>
      <c r="I92" s="48"/>
      <c r="J92" s="50"/>
      <c r="K92" s="48"/>
      <c r="L92" s="48"/>
      <c r="M92" s="65"/>
      <c r="N92" s="48"/>
      <c r="O92" s="48"/>
      <c r="P92" s="48"/>
      <c r="Q92" s="48"/>
      <c r="R92" s="45"/>
      <c r="S92" s="45"/>
    </row>
    <row r="93" spans="2:19" ht="27.6" x14ac:dyDescent="0.65">
      <c r="B93" s="54"/>
      <c r="C93" s="73"/>
      <c r="D93" s="36"/>
      <c r="E93" s="36"/>
      <c r="F93" s="41"/>
      <c r="G93" s="48"/>
      <c r="H93" s="48"/>
      <c r="I93" s="48"/>
      <c r="J93" s="50"/>
      <c r="K93" s="48"/>
      <c r="L93" s="48"/>
      <c r="M93" s="65"/>
      <c r="N93" s="48"/>
      <c r="O93" s="48"/>
      <c r="P93" s="48"/>
      <c r="Q93" s="48"/>
      <c r="R93" s="45"/>
      <c r="S93" s="45"/>
    </row>
    <row r="94" spans="2:19" ht="27.6" x14ac:dyDescent="0.65">
      <c r="B94" s="54"/>
      <c r="C94" s="73"/>
      <c r="D94" s="36"/>
      <c r="E94" s="36"/>
      <c r="F94" s="41"/>
      <c r="G94" s="48"/>
      <c r="H94" s="48"/>
      <c r="I94" s="48"/>
      <c r="J94" s="50"/>
      <c r="K94" s="48"/>
      <c r="L94" s="48"/>
      <c r="M94" s="65"/>
      <c r="N94" s="48"/>
      <c r="O94" s="45"/>
      <c r="P94" s="48"/>
      <c r="Q94" s="45"/>
      <c r="R94" s="45"/>
      <c r="S94" s="45"/>
    </row>
    <row r="95" spans="2:19" ht="27.6" x14ac:dyDescent="0.65">
      <c r="B95" s="54"/>
      <c r="C95" s="73"/>
      <c r="D95" s="36"/>
      <c r="E95" s="36"/>
      <c r="F95" s="41"/>
      <c r="G95" s="48"/>
      <c r="H95" s="48"/>
      <c r="I95" s="48"/>
      <c r="J95" s="50"/>
      <c r="K95" s="48"/>
      <c r="L95" s="48"/>
      <c r="M95" s="65"/>
      <c r="N95" s="48"/>
      <c r="O95" s="45"/>
      <c r="P95" s="48"/>
      <c r="Q95" s="45"/>
      <c r="R95" s="45"/>
      <c r="S95" s="45"/>
    </row>
    <row r="96" spans="2:19" ht="27.6" x14ac:dyDescent="0.65">
      <c r="B96" s="54"/>
      <c r="C96" s="73"/>
      <c r="D96" s="36"/>
      <c r="E96" s="36"/>
      <c r="F96" s="41"/>
      <c r="G96" s="48"/>
      <c r="H96" s="48"/>
      <c r="I96" s="48"/>
      <c r="J96" s="50"/>
      <c r="K96" s="48"/>
      <c r="L96" s="48"/>
      <c r="M96" s="65"/>
      <c r="N96" s="48"/>
      <c r="O96" s="45"/>
      <c r="P96" s="48"/>
      <c r="Q96" s="45"/>
      <c r="R96" s="45"/>
      <c r="S96" s="45"/>
    </row>
    <row r="97" spans="2:19" ht="27.6" x14ac:dyDescent="0.65">
      <c r="B97" s="54"/>
      <c r="C97" s="73"/>
      <c r="D97" s="36"/>
      <c r="E97" s="36"/>
      <c r="F97" s="41"/>
      <c r="G97" s="48"/>
      <c r="H97" s="48"/>
      <c r="I97" s="48"/>
      <c r="J97" s="50"/>
      <c r="K97" s="48"/>
      <c r="L97" s="48"/>
      <c r="M97" s="65"/>
      <c r="N97" s="48"/>
      <c r="O97" s="45"/>
      <c r="P97" s="48"/>
      <c r="Q97" s="45"/>
      <c r="R97" s="45"/>
      <c r="S97" s="45"/>
    </row>
    <row r="98" spans="2:19" ht="27.6" x14ac:dyDescent="0.65">
      <c r="B98" s="54"/>
      <c r="C98" s="73"/>
      <c r="D98" s="36"/>
      <c r="E98" s="36"/>
      <c r="F98" s="41"/>
      <c r="G98" s="48"/>
      <c r="H98" s="48"/>
      <c r="I98" s="48"/>
      <c r="J98" s="50"/>
      <c r="K98" s="48"/>
      <c r="L98" s="48"/>
      <c r="M98" s="65"/>
      <c r="N98" s="48"/>
      <c r="O98" s="45"/>
      <c r="P98" s="48"/>
      <c r="Q98" s="45"/>
      <c r="R98" s="45"/>
      <c r="S98" s="45"/>
    </row>
    <row r="99" spans="2:19" ht="27.6" x14ac:dyDescent="0.65">
      <c r="B99" s="54"/>
      <c r="C99" s="73"/>
      <c r="D99" s="36"/>
      <c r="E99" s="36"/>
      <c r="F99" s="41"/>
      <c r="G99" s="48"/>
      <c r="H99" s="48"/>
      <c r="I99" s="48"/>
      <c r="J99" s="50"/>
      <c r="K99" s="48"/>
      <c r="L99" s="48"/>
      <c r="M99" s="65"/>
      <c r="N99" s="48"/>
      <c r="O99" s="45"/>
      <c r="P99" s="48"/>
      <c r="Q99" s="45"/>
      <c r="R99" s="45"/>
      <c r="S99" s="45"/>
    </row>
    <row r="100" spans="2:19" ht="27.6" x14ac:dyDescent="0.65">
      <c r="B100" s="54"/>
      <c r="C100" s="73"/>
      <c r="D100" s="36"/>
      <c r="E100" s="36"/>
      <c r="F100" s="41"/>
      <c r="G100" s="48"/>
      <c r="H100" s="48"/>
      <c r="I100" s="48"/>
      <c r="J100" s="50"/>
      <c r="K100" s="48"/>
      <c r="L100" s="48"/>
      <c r="M100" s="65"/>
      <c r="N100" s="48"/>
      <c r="O100" s="45"/>
      <c r="P100" s="48"/>
      <c r="Q100" s="45"/>
      <c r="R100" s="45"/>
      <c r="S100" s="45"/>
    </row>
    <row r="101" spans="2:19" ht="27.6" x14ac:dyDescent="0.65">
      <c r="B101" s="54"/>
      <c r="C101" s="73"/>
      <c r="D101" s="36"/>
      <c r="E101" s="36"/>
      <c r="F101" s="41"/>
      <c r="G101" s="48"/>
      <c r="H101" s="48"/>
      <c r="I101" s="48"/>
      <c r="J101" s="50"/>
      <c r="K101" s="48"/>
      <c r="L101" s="48"/>
      <c r="M101" s="65"/>
      <c r="N101" s="48"/>
      <c r="O101" s="45"/>
      <c r="P101" s="48"/>
      <c r="Q101" s="45"/>
      <c r="R101" s="45"/>
      <c r="S101" s="45"/>
    </row>
    <row r="102" spans="2:19" ht="27.6" x14ac:dyDescent="0.65">
      <c r="B102" s="54"/>
      <c r="C102" s="73"/>
      <c r="D102" s="36"/>
      <c r="E102" s="36"/>
      <c r="F102" s="41"/>
      <c r="G102" s="48"/>
      <c r="H102" s="48"/>
      <c r="I102" s="48"/>
      <c r="J102" s="50"/>
      <c r="K102" s="48"/>
      <c r="L102" s="48"/>
      <c r="M102" s="65"/>
      <c r="N102" s="48"/>
      <c r="O102" s="45"/>
      <c r="P102" s="48"/>
      <c r="Q102" s="45"/>
      <c r="R102" s="45"/>
      <c r="S102" s="45"/>
    </row>
    <row r="103" spans="2:19" ht="27.6" x14ac:dyDescent="0.65">
      <c r="B103" s="54"/>
      <c r="C103" s="73"/>
      <c r="D103" s="36"/>
      <c r="E103" s="36"/>
      <c r="F103" s="41"/>
      <c r="G103" s="48"/>
      <c r="H103" s="48"/>
      <c r="I103" s="48"/>
      <c r="J103" s="50"/>
      <c r="K103" s="48"/>
      <c r="L103" s="48"/>
      <c r="M103" s="65"/>
      <c r="N103" s="48"/>
      <c r="O103" s="45"/>
      <c r="P103" s="48"/>
      <c r="Q103" s="45"/>
      <c r="R103" s="45"/>
      <c r="S103" s="45"/>
    </row>
    <row r="104" spans="2:19" ht="27.6" x14ac:dyDescent="0.65">
      <c r="B104" s="54"/>
      <c r="C104" s="73"/>
      <c r="D104" s="36"/>
      <c r="E104" s="36"/>
      <c r="F104" s="41"/>
      <c r="G104" s="48"/>
      <c r="H104" s="48"/>
      <c r="I104" s="48"/>
      <c r="J104" s="50"/>
      <c r="K104" s="48"/>
      <c r="L104" s="48"/>
      <c r="M104" s="65"/>
      <c r="N104" s="48"/>
      <c r="O104" s="45"/>
      <c r="P104" s="48"/>
      <c r="Q104" s="45"/>
      <c r="R104" s="45"/>
      <c r="S104" s="45"/>
    </row>
    <row r="105" spans="2:19" ht="27.6" x14ac:dyDescent="0.65">
      <c r="B105" s="54"/>
      <c r="C105" s="72"/>
      <c r="D105" s="61"/>
      <c r="E105" s="61"/>
      <c r="F105" s="41"/>
      <c r="G105" s="48"/>
      <c r="H105" s="48"/>
      <c r="I105" s="48"/>
      <c r="J105" s="50"/>
      <c r="K105" s="48"/>
      <c r="L105" s="48"/>
      <c r="M105" s="65"/>
      <c r="N105" s="48"/>
      <c r="O105" s="45"/>
      <c r="P105" s="48"/>
      <c r="Q105" s="45"/>
      <c r="R105" s="45"/>
      <c r="S105" s="45"/>
    </row>
    <row r="106" spans="2:19" ht="27.6" x14ac:dyDescent="0.65">
      <c r="B106" s="54"/>
      <c r="C106" s="72"/>
      <c r="D106" s="61"/>
      <c r="E106" s="61"/>
      <c r="F106" s="41"/>
      <c r="G106" s="48"/>
      <c r="H106" s="48"/>
      <c r="I106" s="48"/>
      <c r="J106" s="50"/>
      <c r="K106" s="48"/>
      <c r="L106" s="48"/>
      <c r="M106" s="65"/>
      <c r="N106" s="48"/>
      <c r="O106" s="45"/>
      <c r="P106" s="48"/>
      <c r="Q106" s="45"/>
      <c r="R106" s="45"/>
      <c r="S106" s="45"/>
    </row>
    <row r="107" spans="2:19" ht="27.6" x14ac:dyDescent="0.65">
      <c r="B107" s="54"/>
      <c r="C107" s="72"/>
      <c r="D107" s="61"/>
      <c r="E107" s="61"/>
      <c r="F107" s="41"/>
      <c r="G107" s="48"/>
      <c r="H107" s="48"/>
      <c r="I107" s="48"/>
      <c r="J107" s="50"/>
      <c r="K107" s="48"/>
      <c r="L107" s="48"/>
      <c r="M107" s="65"/>
      <c r="N107" s="48"/>
      <c r="O107" s="45"/>
      <c r="P107" s="48"/>
      <c r="Q107" s="45"/>
      <c r="R107" s="45"/>
      <c r="S107" s="45"/>
    </row>
    <row r="108" spans="2:19" ht="27.6" x14ac:dyDescent="0.65">
      <c r="B108" s="54"/>
      <c r="C108" s="72"/>
      <c r="D108" s="61"/>
      <c r="E108" s="61"/>
      <c r="F108" s="41"/>
      <c r="G108" s="48"/>
      <c r="H108" s="48"/>
      <c r="I108" s="48"/>
      <c r="J108" s="50"/>
      <c r="K108" s="48"/>
      <c r="L108" s="48"/>
      <c r="M108" s="65"/>
      <c r="N108" s="48"/>
      <c r="O108" s="45"/>
      <c r="P108" s="48"/>
      <c r="Q108" s="45"/>
      <c r="R108" s="45"/>
      <c r="S108" s="45"/>
    </row>
    <row r="109" spans="2:19" ht="27.6" x14ac:dyDescent="0.65">
      <c r="B109" s="54"/>
      <c r="C109" s="72"/>
      <c r="D109" s="61"/>
      <c r="E109" s="61"/>
      <c r="F109" s="41"/>
      <c r="G109" s="48"/>
      <c r="H109" s="48"/>
      <c r="I109" s="48"/>
      <c r="J109" s="50"/>
      <c r="K109" s="48"/>
      <c r="L109" s="48"/>
      <c r="M109" s="65"/>
      <c r="N109" s="48"/>
      <c r="O109" s="45"/>
      <c r="P109" s="48"/>
      <c r="Q109" s="45"/>
      <c r="R109" s="45"/>
      <c r="S109" s="45"/>
    </row>
    <row r="110" spans="2:19" ht="27.6" x14ac:dyDescent="0.65">
      <c r="B110" s="54"/>
      <c r="C110" s="72"/>
      <c r="D110" s="61"/>
      <c r="E110" s="61"/>
      <c r="F110" s="41"/>
      <c r="G110" s="48"/>
      <c r="H110" s="48"/>
      <c r="I110" s="48"/>
      <c r="J110" s="50"/>
      <c r="K110" s="48"/>
      <c r="L110" s="48"/>
      <c r="M110" s="65"/>
      <c r="N110" s="48"/>
      <c r="O110" s="45"/>
      <c r="P110" s="48"/>
      <c r="Q110" s="45"/>
      <c r="R110" s="45"/>
      <c r="S110" s="45"/>
    </row>
    <row r="111" spans="2:19" ht="27.6" x14ac:dyDescent="0.65">
      <c r="B111" s="54"/>
      <c r="C111" s="72"/>
      <c r="D111" s="61"/>
      <c r="E111" s="61"/>
      <c r="F111" s="41"/>
      <c r="G111" s="48"/>
      <c r="H111" s="48"/>
      <c r="I111" s="48"/>
      <c r="J111" s="50"/>
      <c r="K111" s="48"/>
      <c r="L111" s="48"/>
      <c r="M111" s="65"/>
      <c r="N111" s="48"/>
      <c r="O111" s="45"/>
      <c r="P111" s="48"/>
      <c r="Q111" s="45"/>
      <c r="R111" s="45"/>
      <c r="S111" s="45"/>
    </row>
    <row r="112" spans="2:19" ht="27.6" x14ac:dyDescent="0.65">
      <c r="B112" s="54"/>
      <c r="C112" s="72"/>
      <c r="D112" s="61"/>
      <c r="E112" s="61"/>
      <c r="F112" s="41"/>
      <c r="G112" s="48"/>
      <c r="H112" s="48"/>
      <c r="I112" s="48"/>
      <c r="J112" s="50"/>
      <c r="K112" s="48"/>
      <c r="L112" s="48"/>
      <c r="M112" s="65"/>
      <c r="N112" s="48"/>
      <c r="O112" s="45"/>
      <c r="P112" s="48"/>
      <c r="Q112" s="45"/>
      <c r="R112" s="45"/>
      <c r="S112" s="45"/>
    </row>
    <row r="113" spans="2:19" ht="27.6" x14ac:dyDescent="0.65">
      <c r="B113" s="54"/>
      <c r="C113" s="72"/>
      <c r="D113" s="61"/>
      <c r="E113" s="61"/>
      <c r="F113" s="41"/>
      <c r="G113" s="48"/>
      <c r="H113" s="48"/>
      <c r="I113" s="48"/>
      <c r="J113" s="50"/>
      <c r="K113" s="48"/>
      <c r="L113" s="48"/>
      <c r="M113" s="65"/>
      <c r="N113" s="48"/>
      <c r="O113" s="45"/>
      <c r="P113" s="48"/>
      <c r="Q113" s="45"/>
      <c r="R113" s="45"/>
      <c r="S113" s="45"/>
    </row>
    <row r="114" spans="2:19" ht="27.6" x14ac:dyDescent="0.65">
      <c r="B114" s="54"/>
      <c r="C114" s="72"/>
      <c r="D114" s="61"/>
      <c r="E114" s="61"/>
      <c r="F114" s="41"/>
      <c r="G114" s="48"/>
      <c r="H114" s="48"/>
      <c r="I114" s="48"/>
      <c r="J114" s="50"/>
      <c r="K114" s="48"/>
      <c r="L114" s="48"/>
      <c r="M114" s="65"/>
      <c r="N114" s="48"/>
      <c r="O114" s="45"/>
      <c r="P114" s="48"/>
      <c r="Q114" s="45"/>
      <c r="R114" s="45"/>
      <c r="S114" s="45"/>
    </row>
    <row r="115" spans="2:19" ht="27.6" x14ac:dyDescent="0.65">
      <c r="B115" s="54"/>
      <c r="C115" s="72"/>
      <c r="D115" s="61"/>
      <c r="E115" s="61"/>
      <c r="F115" s="41"/>
      <c r="G115" s="48"/>
      <c r="H115" s="48"/>
      <c r="I115" s="48"/>
      <c r="J115" s="50"/>
      <c r="K115" s="48"/>
      <c r="L115" s="48"/>
      <c r="M115" s="65"/>
      <c r="N115" s="48"/>
      <c r="O115" s="45"/>
      <c r="P115" s="48"/>
      <c r="Q115" s="45"/>
      <c r="R115" s="45"/>
      <c r="S115" s="45"/>
    </row>
    <row r="116" spans="2:19" ht="27.6" x14ac:dyDescent="0.65">
      <c r="B116" s="54"/>
      <c r="C116" s="72"/>
      <c r="D116" s="61"/>
      <c r="E116" s="61"/>
      <c r="F116" s="41"/>
      <c r="G116" s="48"/>
      <c r="H116" s="48"/>
      <c r="I116" s="48"/>
      <c r="J116" s="50"/>
      <c r="K116" s="48"/>
      <c r="L116" s="48"/>
      <c r="M116" s="65"/>
      <c r="N116" s="48"/>
      <c r="O116" s="45"/>
      <c r="P116" s="48"/>
      <c r="Q116" s="45"/>
      <c r="R116" s="45"/>
      <c r="S116" s="45"/>
    </row>
    <row r="117" spans="2:19" ht="27.6" x14ac:dyDescent="0.65">
      <c r="B117" s="54"/>
      <c r="C117" s="72"/>
      <c r="D117" s="61"/>
      <c r="E117" s="61"/>
      <c r="F117" s="41"/>
      <c r="G117" s="48"/>
      <c r="H117" s="48"/>
      <c r="I117" s="48"/>
      <c r="J117" s="50"/>
      <c r="K117" s="48"/>
      <c r="L117" s="48"/>
      <c r="M117" s="65"/>
      <c r="N117" s="48"/>
      <c r="O117" s="45"/>
      <c r="P117" s="48"/>
      <c r="Q117" s="45"/>
      <c r="R117" s="45"/>
      <c r="S117" s="45"/>
    </row>
    <row r="118" spans="2:19" ht="27.6" x14ac:dyDescent="0.65">
      <c r="B118" s="54"/>
      <c r="C118" s="72"/>
      <c r="D118" s="61"/>
      <c r="E118" s="61"/>
      <c r="F118" s="41"/>
      <c r="G118" s="48"/>
      <c r="H118" s="48"/>
      <c r="I118" s="48"/>
      <c r="J118" s="50"/>
      <c r="K118" s="48"/>
      <c r="L118" s="48"/>
      <c r="M118" s="65"/>
      <c r="N118" s="48"/>
      <c r="O118" s="45"/>
      <c r="P118" s="48"/>
      <c r="Q118" s="45"/>
      <c r="R118" s="45"/>
      <c r="S118" s="45"/>
    </row>
    <row r="119" spans="2:19" ht="27.6" x14ac:dyDescent="0.65">
      <c r="B119" s="54"/>
      <c r="C119" s="72"/>
      <c r="D119" s="61"/>
      <c r="E119" s="61"/>
      <c r="F119" s="41"/>
      <c r="G119" s="48"/>
      <c r="H119" s="48"/>
      <c r="I119" s="48"/>
      <c r="J119" s="50"/>
      <c r="K119" s="48"/>
      <c r="L119" s="48"/>
      <c r="M119" s="65"/>
      <c r="N119" s="48"/>
      <c r="O119" s="45"/>
      <c r="P119" s="48"/>
      <c r="Q119" s="45"/>
      <c r="R119" s="45"/>
      <c r="S119" s="45"/>
    </row>
    <row r="120" spans="2:19" ht="27.6" x14ac:dyDescent="0.65">
      <c r="B120" s="54"/>
      <c r="C120" s="72"/>
      <c r="D120" s="61"/>
      <c r="E120" s="61"/>
      <c r="F120" s="41"/>
      <c r="G120" s="48"/>
      <c r="H120" s="48"/>
      <c r="I120" s="48"/>
      <c r="J120" s="50"/>
      <c r="K120" s="48"/>
      <c r="L120" s="48"/>
      <c r="M120" s="65"/>
      <c r="N120" s="48"/>
      <c r="O120" s="45"/>
      <c r="P120" s="48"/>
      <c r="Q120" s="45"/>
      <c r="R120" s="45"/>
      <c r="S120" s="45"/>
    </row>
    <row r="121" spans="2:19" ht="27.6" x14ac:dyDescent="0.65">
      <c r="B121" s="54"/>
      <c r="C121" s="72"/>
      <c r="D121" s="61"/>
      <c r="E121" s="61"/>
      <c r="F121" s="41"/>
      <c r="G121" s="48"/>
      <c r="H121" s="48"/>
      <c r="I121" s="48"/>
      <c r="J121" s="50"/>
      <c r="K121" s="48"/>
      <c r="L121" s="48"/>
      <c r="M121" s="65"/>
      <c r="N121" s="48"/>
      <c r="O121" s="45"/>
      <c r="P121" s="48"/>
      <c r="Q121" s="45"/>
      <c r="R121" s="45"/>
      <c r="S121" s="45"/>
    </row>
    <row r="122" spans="2:19" ht="27.6" x14ac:dyDescent="0.65">
      <c r="B122" s="54"/>
      <c r="C122" s="72"/>
      <c r="D122" s="61"/>
      <c r="E122" s="61"/>
      <c r="F122" s="41"/>
      <c r="G122" s="48"/>
      <c r="H122" s="48"/>
      <c r="I122" s="48"/>
      <c r="J122" s="50"/>
      <c r="K122" s="48"/>
      <c r="L122" s="48"/>
      <c r="M122" s="65"/>
      <c r="N122" s="48"/>
      <c r="O122" s="45"/>
      <c r="P122" s="48"/>
      <c r="Q122" s="45"/>
      <c r="R122" s="45"/>
      <c r="S122" s="45"/>
    </row>
    <row r="123" spans="2:19" ht="27.6" x14ac:dyDescent="0.65">
      <c r="B123" s="54"/>
      <c r="C123" s="72"/>
      <c r="D123" s="61"/>
      <c r="E123" s="61"/>
      <c r="F123" s="41"/>
      <c r="G123" s="48"/>
      <c r="H123" s="48"/>
      <c r="I123" s="48"/>
      <c r="J123" s="50"/>
      <c r="K123" s="48"/>
      <c r="L123" s="48"/>
      <c r="M123" s="65"/>
      <c r="N123" s="48"/>
      <c r="O123" s="45"/>
      <c r="P123" s="48"/>
      <c r="Q123" s="45"/>
      <c r="R123" s="45"/>
      <c r="S123" s="45"/>
    </row>
    <row r="124" spans="2:19" ht="27.6" x14ac:dyDescent="0.65">
      <c r="B124" s="54"/>
      <c r="C124" s="72"/>
      <c r="D124" s="61"/>
      <c r="E124" s="61"/>
      <c r="F124" s="41"/>
      <c r="G124" s="48"/>
      <c r="H124" s="48"/>
      <c r="I124" s="48"/>
      <c r="J124" s="50"/>
      <c r="K124" s="48"/>
      <c r="L124" s="48"/>
      <c r="M124" s="65"/>
      <c r="N124" s="48"/>
      <c r="O124" s="45"/>
      <c r="P124" s="48"/>
      <c r="Q124" s="45"/>
      <c r="R124" s="45"/>
      <c r="S124" s="45"/>
    </row>
    <row r="125" spans="2:19" ht="27.6" x14ac:dyDescent="0.65">
      <c r="B125" s="54"/>
      <c r="C125" s="72"/>
      <c r="D125" s="61"/>
      <c r="E125" s="61"/>
      <c r="F125" s="41"/>
      <c r="G125" s="48"/>
      <c r="H125" s="48"/>
      <c r="I125" s="48"/>
      <c r="J125" s="50"/>
      <c r="K125" s="48"/>
      <c r="L125" s="48"/>
      <c r="M125" s="65"/>
      <c r="N125" s="48"/>
      <c r="O125" s="45"/>
      <c r="P125" s="48"/>
      <c r="Q125" s="45"/>
      <c r="R125" s="45"/>
      <c r="S125" s="45"/>
    </row>
    <row r="126" spans="2:19" ht="27.6" x14ac:dyDescent="0.65">
      <c r="B126" s="54"/>
      <c r="C126" s="72"/>
      <c r="D126" s="61"/>
      <c r="E126" s="61"/>
      <c r="F126" s="41"/>
      <c r="G126" s="48"/>
      <c r="H126" s="48"/>
      <c r="I126" s="48"/>
      <c r="J126" s="50"/>
      <c r="K126" s="48"/>
      <c r="L126" s="48"/>
      <c r="M126" s="65"/>
      <c r="N126" s="48"/>
      <c r="O126" s="45"/>
      <c r="P126" s="48"/>
      <c r="Q126" s="45"/>
      <c r="R126" s="45"/>
      <c r="S126" s="45"/>
    </row>
    <row r="127" spans="2:19" ht="27.6" x14ac:dyDescent="0.65">
      <c r="B127" s="54"/>
      <c r="C127" s="72"/>
      <c r="D127" s="61"/>
      <c r="E127" s="61"/>
      <c r="F127" s="41"/>
      <c r="G127" s="48"/>
      <c r="H127" s="48"/>
      <c r="I127" s="48"/>
      <c r="J127" s="50"/>
      <c r="K127" s="48"/>
      <c r="L127" s="48"/>
      <c r="M127" s="65"/>
      <c r="N127" s="48"/>
      <c r="O127" s="45"/>
      <c r="P127" s="48"/>
      <c r="Q127" s="45"/>
      <c r="R127" s="45"/>
      <c r="S127" s="45"/>
    </row>
    <row r="128" spans="2:19" ht="27.6" x14ac:dyDescent="0.65">
      <c r="B128" s="54"/>
      <c r="C128" s="72"/>
      <c r="D128" s="61"/>
      <c r="E128" s="61"/>
      <c r="F128" s="41"/>
      <c r="G128" s="48"/>
      <c r="H128" s="48"/>
      <c r="I128" s="48"/>
      <c r="J128" s="50"/>
      <c r="K128" s="48"/>
      <c r="L128" s="48"/>
      <c r="M128" s="65"/>
      <c r="N128" s="48"/>
      <c r="O128" s="45"/>
      <c r="P128" s="48"/>
      <c r="Q128" s="45"/>
      <c r="R128" s="45"/>
      <c r="S128" s="45"/>
    </row>
    <row r="129" spans="2:19" ht="27.6" x14ac:dyDescent="0.65">
      <c r="B129" s="54"/>
      <c r="C129" s="72"/>
      <c r="D129" s="61"/>
      <c r="E129" s="61"/>
      <c r="F129" s="41"/>
      <c r="G129" s="48"/>
      <c r="H129" s="48"/>
      <c r="I129" s="48"/>
      <c r="J129" s="50"/>
      <c r="K129" s="48"/>
      <c r="L129" s="48"/>
      <c r="M129" s="65"/>
      <c r="N129" s="48"/>
      <c r="O129" s="45"/>
      <c r="P129" s="48"/>
      <c r="Q129" s="45"/>
      <c r="R129" s="45"/>
      <c r="S129" s="45"/>
    </row>
    <row r="130" spans="2:19" ht="27.6" x14ac:dyDescent="0.65">
      <c r="B130" s="54"/>
      <c r="C130" s="72"/>
      <c r="D130" s="61"/>
      <c r="E130" s="61"/>
      <c r="F130" s="41"/>
      <c r="G130" s="48"/>
      <c r="H130" s="48"/>
      <c r="I130" s="48"/>
      <c r="J130" s="50"/>
      <c r="K130" s="48"/>
      <c r="L130" s="48"/>
      <c r="M130" s="65"/>
      <c r="N130" s="48"/>
      <c r="O130" s="45"/>
      <c r="P130" s="48"/>
      <c r="Q130" s="45"/>
      <c r="R130" s="45"/>
      <c r="S130" s="45"/>
    </row>
    <row r="131" spans="2:19" ht="27.6" x14ac:dyDescent="0.65">
      <c r="B131" s="54"/>
      <c r="C131" s="72"/>
      <c r="D131" s="61"/>
      <c r="E131" s="61"/>
      <c r="F131" s="41"/>
      <c r="G131" s="48"/>
      <c r="H131" s="48"/>
      <c r="I131" s="48"/>
      <c r="J131" s="50"/>
      <c r="K131" s="48"/>
      <c r="L131" s="48"/>
      <c r="M131" s="65"/>
      <c r="N131" s="48"/>
      <c r="O131" s="45"/>
      <c r="P131" s="48"/>
      <c r="Q131" s="45"/>
      <c r="R131" s="45"/>
      <c r="S131" s="45"/>
    </row>
    <row r="132" spans="2:19" ht="27.6" x14ac:dyDescent="0.65">
      <c r="B132" s="54"/>
      <c r="C132" s="72"/>
      <c r="D132" s="61"/>
      <c r="E132" s="61"/>
      <c r="F132" s="41"/>
      <c r="G132" s="48"/>
      <c r="H132" s="48"/>
      <c r="I132" s="48"/>
      <c r="J132" s="50"/>
      <c r="K132" s="48"/>
      <c r="L132" s="48"/>
      <c r="M132" s="65"/>
      <c r="N132" s="48"/>
      <c r="O132" s="45"/>
      <c r="P132" s="48"/>
      <c r="Q132" s="45"/>
      <c r="R132" s="45"/>
      <c r="S132" s="45"/>
    </row>
    <row r="133" spans="2:19" ht="27.6" x14ac:dyDescent="0.65">
      <c r="B133" s="54"/>
      <c r="C133" s="72"/>
      <c r="D133" s="61"/>
      <c r="E133" s="61"/>
      <c r="F133" s="41"/>
      <c r="G133" s="48"/>
      <c r="H133" s="48"/>
      <c r="I133" s="48"/>
      <c r="J133" s="50"/>
      <c r="K133" s="48"/>
      <c r="L133" s="48"/>
      <c r="M133" s="65"/>
      <c r="N133" s="48"/>
      <c r="O133" s="45"/>
      <c r="P133" s="48"/>
      <c r="Q133" s="45"/>
      <c r="R133" s="45"/>
      <c r="S133" s="45"/>
    </row>
    <row r="134" spans="2:19" ht="27.6" x14ac:dyDescent="0.65">
      <c r="B134" s="54"/>
      <c r="C134" s="72"/>
      <c r="D134" s="61"/>
      <c r="E134" s="61"/>
      <c r="F134" s="41"/>
      <c r="G134" s="48"/>
      <c r="H134" s="48"/>
      <c r="I134" s="48"/>
      <c r="J134" s="50"/>
      <c r="K134" s="48"/>
      <c r="L134" s="48"/>
      <c r="M134" s="65"/>
      <c r="N134" s="48"/>
      <c r="O134" s="45"/>
      <c r="P134" s="48"/>
      <c r="Q134" s="45"/>
      <c r="R134" s="45"/>
      <c r="S134" s="45"/>
    </row>
    <row r="135" spans="2:19" ht="27.6" x14ac:dyDescent="0.65">
      <c r="B135" s="54"/>
      <c r="C135" s="72"/>
      <c r="D135" s="61"/>
      <c r="E135" s="61"/>
      <c r="F135" s="41"/>
      <c r="G135" s="48"/>
      <c r="H135" s="48"/>
      <c r="I135" s="48"/>
      <c r="J135" s="50"/>
      <c r="K135" s="48"/>
      <c r="L135" s="48"/>
      <c r="M135" s="65"/>
      <c r="N135" s="48"/>
      <c r="O135" s="45"/>
      <c r="P135" s="48"/>
      <c r="Q135" s="45"/>
      <c r="R135" s="45"/>
      <c r="S135" s="45"/>
    </row>
    <row r="136" spans="2:19" ht="27.6" x14ac:dyDescent="0.65">
      <c r="B136" s="54"/>
      <c r="C136" s="72"/>
      <c r="D136" s="61"/>
      <c r="E136" s="61"/>
      <c r="F136" s="41"/>
      <c r="G136" s="48"/>
      <c r="H136" s="48"/>
      <c r="I136" s="48"/>
      <c r="J136" s="50"/>
      <c r="K136" s="48"/>
      <c r="L136" s="48"/>
      <c r="M136" s="65"/>
      <c r="N136" s="48"/>
      <c r="O136" s="45"/>
      <c r="P136" s="48"/>
      <c r="Q136" s="45"/>
      <c r="R136" s="45"/>
      <c r="S136" s="45"/>
    </row>
    <row r="137" spans="2:19" ht="27.6" x14ac:dyDescent="0.65">
      <c r="B137" s="54"/>
      <c r="C137" s="72"/>
      <c r="D137" s="61"/>
      <c r="E137" s="61"/>
      <c r="F137" s="41"/>
      <c r="G137" s="48"/>
      <c r="H137" s="48"/>
      <c r="I137" s="48"/>
      <c r="J137" s="50"/>
      <c r="K137" s="48"/>
      <c r="L137" s="48"/>
      <c r="M137" s="65"/>
      <c r="N137" s="48"/>
      <c r="O137" s="45"/>
      <c r="P137" s="48"/>
      <c r="Q137" s="45"/>
      <c r="R137" s="45"/>
      <c r="S137" s="45"/>
    </row>
    <row r="138" spans="2:19" ht="27.6" x14ac:dyDescent="0.65">
      <c r="B138" s="54"/>
      <c r="C138" s="72"/>
      <c r="D138" s="61"/>
      <c r="E138" s="61"/>
      <c r="F138" s="41"/>
      <c r="G138" s="48"/>
      <c r="H138" s="48"/>
      <c r="I138" s="48"/>
      <c r="J138" s="50"/>
      <c r="K138" s="48"/>
      <c r="L138" s="48"/>
      <c r="M138" s="65"/>
      <c r="N138" s="48"/>
      <c r="O138" s="45"/>
      <c r="P138" s="48"/>
      <c r="Q138" s="45"/>
      <c r="R138" s="45"/>
      <c r="S138" s="45"/>
    </row>
    <row r="139" spans="2:19" ht="27.6" x14ac:dyDescent="0.65">
      <c r="B139" s="54"/>
      <c r="C139" s="72"/>
      <c r="D139" s="61"/>
      <c r="E139" s="61"/>
      <c r="F139" s="41"/>
      <c r="G139" s="48"/>
      <c r="H139" s="48"/>
      <c r="I139" s="48"/>
      <c r="J139" s="50"/>
      <c r="K139" s="48"/>
      <c r="L139" s="48"/>
      <c r="M139" s="65"/>
      <c r="N139" s="48"/>
      <c r="O139" s="45"/>
      <c r="P139" s="48"/>
      <c r="Q139" s="45"/>
      <c r="R139" s="45"/>
      <c r="S139" s="45"/>
    </row>
    <row r="140" spans="2:19" ht="27.6" x14ac:dyDescent="0.65">
      <c r="B140" s="54"/>
      <c r="C140" s="72"/>
      <c r="D140" s="61"/>
      <c r="E140" s="61"/>
      <c r="F140" s="41"/>
      <c r="G140" s="48"/>
      <c r="H140" s="48"/>
      <c r="I140" s="48"/>
      <c r="J140" s="50"/>
      <c r="K140" s="48"/>
      <c r="L140" s="48"/>
      <c r="M140" s="65"/>
      <c r="N140" s="48"/>
      <c r="O140" s="45"/>
      <c r="P140" s="48"/>
      <c r="Q140" s="45"/>
      <c r="R140" s="45"/>
      <c r="S140" s="45"/>
    </row>
    <row r="141" spans="2:19" ht="27.6" x14ac:dyDescent="0.65">
      <c r="B141" s="54"/>
      <c r="C141" s="72"/>
      <c r="D141" s="61"/>
      <c r="E141" s="61"/>
      <c r="F141" s="41"/>
      <c r="G141" s="48"/>
      <c r="H141" s="48"/>
      <c r="I141" s="48"/>
      <c r="J141" s="50"/>
      <c r="K141" s="48"/>
      <c r="L141" s="48"/>
      <c r="M141" s="65"/>
      <c r="N141" s="48"/>
      <c r="O141" s="45"/>
      <c r="P141" s="48"/>
      <c r="Q141" s="45"/>
      <c r="R141" s="45"/>
      <c r="S141" s="45"/>
    </row>
    <row r="142" spans="2:19" ht="27.6" x14ac:dyDescent="0.65">
      <c r="B142" s="54"/>
      <c r="C142" s="72"/>
      <c r="D142" s="61"/>
      <c r="E142" s="61"/>
      <c r="F142" s="41"/>
      <c r="G142" s="48"/>
      <c r="H142" s="48"/>
      <c r="I142" s="48"/>
      <c r="J142" s="50"/>
      <c r="K142" s="48"/>
      <c r="L142" s="48"/>
      <c r="M142" s="65"/>
      <c r="N142" s="48"/>
      <c r="O142" s="45"/>
      <c r="P142" s="48"/>
      <c r="Q142" s="45"/>
      <c r="R142" s="45"/>
      <c r="S142" s="45"/>
    </row>
    <row r="143" spans="2:19" ht="27.6" x14ac:dyDescent="0.65">
      <c r="B143" s="54"/>
      <c r="C143" s="72"/>
      <c r="D143" s="61"/>
      <c r="E143" s="61"/>
      <c r="F143" s="41"/>
      <c r="G143" s="48"/>
      <c r="H143" s="48"/>
      <c r="I143" s="48"/>
      <c r="J143" s="50"/>
      <c r="K143" s="48"/>
      <c r="L143" s="48"/>
      <c r="M143" s="65"/>
      <c r="N143" s="48"/>
      <c r="O143" s="45"/>
      <c r="P143" s="48"/>
      <c r="Q143" s="45"/>
      <c r="R143" s="45"/>
      <c r="S143" s="45"/>
    </row>
    <row r="144" spans="2:19" ht="27.6" x14ac:dyDescent="0.65">
      <c r="B144" s="54"/>
      <c r="C144" s="72"/>
      <c r="D144" s="61"/>
      <c r="E144" s="61"/>
      <c r="F144" s="41"/>
      <c r="G144" s="48"/>
      <c r="H144" s="48"/>
      <c r="I144" s="48"/>
      <c r="J144" s="50"/>
      <c r="K144" s="48"/>
      <c r="L144" s="48"/>
      <c r="M144" s="65"/>
      <c r="N144" s="48"/>
      <c r="O144" s="45"/>
      <c r="P144" s="48"/>
      <c r="Q144" s="45"/>
      <c r="R144" s="45"/>
      <c r="S144" s="45"/>
    </row>
    <row r="145" spans="2:19" ht="27.6" x14ac:dyDescent="0.65">
      <c r="B145" s="54"/>
      <c r="C145" s="72"/>
      <c r="D145" s="61"/>
      <c r="E145" s="61"/>
      <c r="F145" s="41"/>
      <c r="G145" s="48"/>
      <c r="H145" s="48"/>
      <c r="I145" s="48"/>
      <c r="J145" s="50"/>
      <c r="K145" s="48"/>
      <c r="L145" s="48"/>
      <c r="M145" s="65"/>
      <c r="N145" s="48"/>
      <c r="O145" s="45"/>
      <c r="P145" s="48"/>
      <c r="Q145" s="45"/>
      <c r="R145" s="45"/>
      <c r="S145" s="45"/>
    </row>
    <row r="146" spans="2:19" ht="27.6" x14ac:dyDescent="0.65">
      <c r="B146" s="54"/>
      <c r="C146" s="72"/>
      <c r="D146" s="61"/>
      <c r="E146" s="61"/>
      <c r="F146" s="41"/>
      <c r="G146" s="48"/>
      <c r="H146" s="48"/>
      <c r="I146" s="48"/>
      <c r="J146" s="50"/>
      <c r="K146" s="48"/>
      <c r="L146" s="48"/>
      <c r="M146" s="65"/>
      <c r="N146" s="48"/>
      <c r="O146" s="45"/>
      <c r="P146" s="48"/>
      <c r="Q146" s="45"/>
      <c r="R146" s="45"/>
      <c r="S146" s="45"/>
    </row>
    <row r="147" spans="2:19" ht="27.6" x14ac:dyDescent="0.65">
      <c r="B147" s="54"/>
      <c r="C147" s="72"/>
      <c r="D147" s="61"/>
      <c r="E147" s="61"/>
      <c r="F147" s="41"/>
      <c r="G147" s="48"/>
      <c r="H147" s="48"/>
      <c r="I147" s="48"/>
      <c r="J147" s="50"/>
      <c r="K147" s="48"/>
      <c r="L147" s="48"/>
      <c r="M147" s="65"/>
      <c r="N147" s="48"/>
      <c r="O147" s="45"/>
      <c r="P147" s="48"/>
      <c r="Q147" s="45"/>
      <c r="R147" s="45"/>
      <c r="S147" s="45"/>
    </row>
    <row r="148" spans="2:19" ht="27.6" x14ac:dyDescent="0.65">
      <c r="B148" s="54"/>
      <c r="C148" s="72"/>
      <c r="D148" s="61"/>
      <c r="E148" s="61"/>
      <c r="F148" s="41"/>
      <c r="G148" s="48"/>
      <c r="H148" s="48"/>
      <c r="I148" s="48"/>
      <c r="J148" s="50"/>
      <c r="K148" s="48"/>
      <c r="L148" s="48"/>
      <c r="M148" s="65"/>
      <c r="N148" s="48"/>
      <c r="O148" s="45"/>
      <c r="P148" s="48"/>
      <c r="Q148" s="45"/>
      <c r="R148" s="45"/>
      <c r="S148" s="45"/>
    </row>
    <row r="149" spans="2:19" ht="27.6" x14ac:dyDescent="0.65">
      <c r="B149" s="54"/>
      <c r="C149" s="72"/>
      <c r="D149" s="61"/>
      <c r="E149" s="61"/>
      <c r="F149" s="41"/>
      <c r="G149" s="48"/>
      <c r="H149" s="48"/>
      <c r="I149" s="48"/>
      <c r="J149" s="50"/>
      <c r="K149" s="48"/>
      <c r="L149" s="48"/>
      <c r="M149" s="65"/>
      <c r="N149" s="48"/>
      <c r="O149" s="45"/>
      <c r="P149" s="48"/>
      <c r="Q149" s="45"/>
      <c r="R149" s="45"/>
      <c r="S149" s="45"/>
    </row>
    <row r="150" spans="2:19" ht="27.6" x14ac:dyDescent="0.65">
      <c r="B150" s="54"/>
      <c r="C150" s="72"/>
      <c r="D150" s="61"/>
      <c r="E150" s="61"/>
      <c r="F150" s="41"/>
      <c r="G150" s="48"/>
      <c r="H150" s="48"/>
      <c r="I150" s="48"/>
      <c r="J150" s="50"/>
      <c r="K150" s="48"/>
      <c r="L150" s="48"/>
      <c r="M150" s="65"/>
      <c r="N150" s="48"/>
      <c r="O150" s="45"/>
      <c r="P150" s="48"/>
      <c r="Q150" s="45"/>
      <c r="R150" s="45"/>
      <c r="S150" s="45"/>
    </row>
    <row r="151" spans="2:19" ht="27.6" x14ac:dyDescent="0.65">
      <c r="B151" s="54"/>
      <c r="C151" s="72"/>
      <c r="D151" s="61"/>
      <c r="E151" s="61"/>
      <c r="F151" s="41"/>
      <c r="G151" s="48"/>
      <c r="H151" s="48"/>
      <c r="I151" s="48"/>
      <c r="J151" s="50"/>
      <c r="K151" s="48"/>
      <c r="L151" s="48"/>
      <c r="M151" s="65"/>
      <c r="N151" s="48"/>
      <c r="O151" s="45"/>
      <c r="P151" s="48"/>
      <c r="Q151" s="45"/>
      <c r="R151" s="45"/>
      <c r="S151" s="45"/>
    </row>
    <row r="152" spans="2:19" ht="27.6" x14ac:dyDescent="0.65">
      <c r="B152" s="54"/>
      <c r="C152" s="72"/>
      <c r="D152" s="61"/>
      <c r="E152" s="61"/>
      <c r="F152" s="41"/>
      <c r="G152" s="48"/>
      <c r="H152" s="48"/>
      <c r="I152" s="48"/>
      <c r="J152" s="50"/>
      <c r="K152" s="48"/>
      <c r="L152" s="48"/>
      <c r="M152" s="65"/>
      <c r="N152" s="48"/>
      <c r="O152" s="45"/>
      <c r="P152" s="48"/>
      <c r="Q152" s="45"/>
      <c r="R152" s="45"/>
      <c r="S152" s="45"/>
    </row>
    <row r="153" spans="2:19" ht="27.6" x14ac:dyDescent="0.65">
      <c r="B153" s="54"/>
      <c r="C153" s="72"/>
      <c r="D153" s="61"/>
      <c r="E153" s="61"/>
      <c r="F153" s="41"/>
      <c r="G153" s="48"/>
      <c r="H153" s="48"/>
      <c r="I153" s="48"/>
      <c r="J153" s="50"/>
      <c r="K153" s="48"/>
      <c r="L153" s="48"/>
      <c r="M153" s="65"/>
      <c r="N153" s="48"/>
      <c r="O153" s="45"/>
      <c r="P153" s="48"/>
      <c r="Q153" s="45"/>
      <c r="R153" s="45"/>
      <c r="S153" s="45"/>
    </row>
    <row r="154" spans="2:19" ht="27.6" x14ac:dyDescent="0.65">
      <c r="B154" s="54"/>
      <c r="C154" s="72"/>
      <c r="D154" s="61"/>
      <c r="E154" s="61"/>
      <c r="F154" s="41"/>
      <c r="G154" s="48"/>
      <c r="H154" s="48"/>
      <c r="I154" s="48"/>
      <c r="J154" s="50"/>
      <c r="K154" s="48"/>
      <c r="L154" s="48"/>
      <c r="M154" s="65"/>
      <c r="N154" s="48"/>
      <c r="O154" s="45"/>
      <c r="P154" s="48"/>
      <c r="Q154" s="45"/>
      <c r="R154" s="45"/>
      <c r="S154" s="45"/>
    </row>
    <row r="155" spans="2:19" ht="27.6" x14ac:dyDescent="0.65">
      <c r="B155" s="54"/>
      <c r="C155" s="72"/>
      <c r="D155" s="61"/>
      <c r="E155" s="61"/>
      <c r="F155" s="41"/>
      <c r="G155" s="48"/>
      <c r="H155" s="48"/>
      <c r="I155" s="48"/>
      <c r="J155" s="50"/>
      <c r="K155" s="48"/>
      <c r="L155" s="48"/>
      <c r="M155" s="65"/>
      <c r="N155" s="48"/>
      <c r="O155" s="45"/>
      <c r="P155" s="48"/>
      <c r="Q155" s="45"/>
      <c r="R155" s="45"/>
      <c r="S155" s="45"/>
    </row>
    <row r="156" spans="2:19" ht="27.6" x14ac:dyDescent="0.65">
      <c r="B156" s="54"/>
      <c r="C156" s="72"/>
      <c r="D156" s="61"/>
      <c r="E156" s="61"/>
      <c r="F156" s="41"/>
      <c r="G156" s="48"/>
      <c r="H156" s="48"/>
      <c r="I156" s="48"/>
      <c r="J156" s="50"/>
      <c r="K156" s="48"/>
      <c r="L156" s="48"/>
      <c r="M156" s="65"/>
      <c r="N156" s="48"/>
      <c r="O156" s="45"/>
      <c r="P156" s="48"/>
      <c r="Q156" s="45"/>
      <c r="R156" s="45"/>
      <c r="S156" s="45"/>
    </row>
    <row r="157" spans="2:19" ht="27.6" x14ac:dyDescent="0.65">
      <c r="B157" s="54"/>
      <c r="C157" s="72"/>
      <c r="D157" s="61"/>
      <c r="E157" s="61"/>
      <c r="F157" s="41"/>
      <c r="G157" s="48"/>
      <c r="H157" s="48"/>
      <c r="I157" s="48"/>
      <c r="J157" s="50"/>
      <c r="K157" s="48"/>
      <c r="L157" s="48"/>
      <c r="M157" s="65"/>
      <c r="N157" s="48"/>
      <c r="O157" s="45"/>
      <c r="P157" s="48"/>
      <c r="Q157" s="45"/>
      <c r="R157" s="45"/>
      <c r="S157" s="45"/>
    </row>
    <row r="158" spans="2:19" ht="27.6" x14ac:dyDescent="0.65">
      <c r="B158" s="54"/>
      <c r="C158" s="72"/>
      <c r="D158" s="61"/>
      <c r="E158" s="61"/>
      <c r="F158" s="41"/>
      <c r="G158" s="48"/>
      <c r="H158" s="48"/>
      <c r="I158" s="48"/>
      <c r="J158" s="50"/>
      <c r="K158" s="48"/>
      <c r="L158" s="48"/>
      <c r="M158" s="65"/>
      <c r="N158" s="48"/>
      <c r="O158" s="45"/>
      <c r="P158" s="48"/>
      <c r="Q158" s="45"/>
      <c r="R158" s="45"/>
      <c r="S158" s="45"/>
    </row>
    <row r="159" spans="2:19" ht="27.6" x14ac:dyDescent="0.65">
      <c r="B159" s="54"/>
      <c r="C159" s="72"/>
      <c r="D159" s="61"/>
      <c r="E159" s="61"/>
      <c r="F159" s="41"/>
      <c r="G159" s="48"/>
      <c r="H159" s="48"/>
      <c r="I159" s="48"/>
      <c r="J159" s="50"/>
      <c r="K159" s="48"/>
      <c r="L159" s="48"/>
      <c r="M159" s="65"/>
      <c r="N159" s="48"/>
      <c r="O159" s="45"/>
      <c r="P159" s="48"/>
      <c r="Q159" s="45"/>
      <c r="R159" s="45"/>
      <c r="S159" s="45"/>
    </row>
    <row r="160" spans="2:19" ht="27.6" x14ac:dyDescent="0.65">
      <c r="B160" s="54"/>
      <c r="C160" s="72"/>
      <c r="D160" s="61"/>
      <c r="E160" s="61"/>
      <c r="F160" s="41"/>
      <c r="G160" s="48"/>
      <c r="H160" s="48"/>
      <c r="I160" s="48"/>
      <c r="J160" s="50"/>
      <c r="K160" s="48"/>
      <c r="L160" s="48"/>
      <c r="M160" s="65"/>
      <c r="N160" s="48"/>
      <c r="O160" s="45"/>
      <c r="P160" s="48"/>
      <c r="Q160" s="45"/>
      <c r="R160" s="45"/>
      <c r="S160" s="45"/>
    </row>
    <row r="161" spans="2:19" ht="27.6" x14ac:dyDescent="0.65">
      <c r="B161" s="54"/>
      <c r="C161" s="72"/>
      <c r="D161" s="61"/>
      <c r="E161" s="61"/>
      <c r="F161" s="41"/>
      <c r="G161" s="48"/>
      <c r="H161" s="48"/>
      <c r="I161" s="48"/>
      <c r="J161" s="50"/>
      <c r="K161" s="48"/>
      <c r="L161" s="48"/>
      <c r="M161" s="65"/>
      <c r="N161" s="48"/>
      <c r="O161" s="45"/>
      <c r="P161" s="48"/>
      <c r="Q161" s="45"/>
      <c r="R161" s="45"/>
      <c r="S161" s="45"/>
    </row>
    <row r="162" spans="2:19" ht="27.6" x14ac:dyDescent="0.65">
      <c r="B162" s="54"/>
      <c r="C162" s="72"/>
      <c r="D162" s="61"/>
      <c r="E162" s="61"/>
      <c r="F162" s="41"/>
      <c r="G162" s="48"/>
      <c r="H162" s="48"/>
      <c r="I162" s="48"/>
      <c r="J162" s="50"/>
      <c r="K162" s="48"/>
      <c r="L162" s="48"/>
      <c r="M162" s="65"/>
      <c r="N162" s="48"/>
      <c r="O162" s="45"/>
      <c r="P162" s="48"/>
      <c r="Q162" s="45"/>
      <c r="R162" s="45"/>
      <c r="S162" s="45"/>
    </row>
    <row r="163" spans="2:19" ht="27.6" x14ac:dyDescent="0.65">
      <c r="B163" s="54"/>
      <c r="C163" s="72"/>
      <c r="D163" s="61"/>
      <c r="E163" s="61"/>
      <c r="F163" s="41"/>
      <c r="G163" s="48"/>
      <c r="H163" s="48"/>
      <c r="I163" s="48"/>
      <c r="J163" s="50"/>
      <c r="K163" s="48"/>
      <c r="L163" s="48"/>
      <c r="M163" s="65"/>
      <c r="N163" s="48"/>
      <c r="O163" s="45"/>
      <c r="P163" s="48"/>
      <c r="Q163" s="45"/>
      <c r="R163" s="45"/>
      <c r="S163" s="45"/>
    </row>
    <row r="164" spans="2:19" ht="27.6" x14ac:dyDescent="0.65">
      <c r="B164" s="54"/>
      <c r="C164" s="72"/>
      <c r="D164" s="61"/>
      <c r="E164" s="61"/>
      <c r="F164" s="41"/>
      <c r="G164" s="48"/>
      <c r="H164" s="48"/>
      <c r="I164" s="48"/>
      <c r="J164" s="50"/>
      <c r="K164" s="48"/>
      <c r="L164" s="48"/>
      <c r="M164" s="65"/>
      <c r="N164" s="48"/>
      <c r="O164" s="45"/>
      <c r="P164" s="48"/>
      <c r="Q164" s="45"/>
      <c r="R164" s="45"/>
      <c r="S164" s="45"/>
    </row>
    <row r="165" spans="2:19" ht="27.6" x14ac:dyDescent="0.65">
      <c r="B165" s="54"/>
      <c r="C165" s="72"/>
      <c r="D165" s="61"/>
      <c r="E165" s="61"/>
      <c r="F165" s="41"/>
      <c r="G165" s="48"/>
      <c r="H165" s="48"/>
      <c r="I165" s="48"/>
      <c r="J165" s="50"/>
      <c r="K165" s="48"/>
      <c r="L165" s="48"/>
      <c r="M165" s="65"/>
      <c r="N165" s="48"/>
      <c r="O165" s="45"/>
      <c r="P165" s="48"/>
      <c r="Q165" s="45"/>
      <c r="R165" s="45"/>
      <c r="S165" s="45"/>
    </row>
    <row r="166" spans="2:19" ht="27.6" x14ac:dyDescent="0.65">
      <c r="B166" s="54"/>
      <c r="C166" s="72"/>
      <c r="D166" s="61"/>
      <c r="E166" s="61"/>
      <c r="F166" s="41"/>
      <c r="G166" s="48"/>
      <c r="H166" s="48"/>
      <c r="I166" s="48"/>
      <c r="J166" s="50"/>
      <c r="K166" s="48"/>
      <c r="L166" s="48"/>
      <c r="M166" s="65"/>
      <c r="N166" s="48"/>
      <c r="O166" s="45"/>
      <c r="P166" s="48"/>
      <c r="Q166" s="45"/>
      <c r="R166" s="45"/>
      <c r="S166" s="45"/>
    </row>
    <row r="167" spans="2:19" ht="27.6" x14ac:dyDescent="0.65">
      <c r="B167" s="54"/>
      <c r="C167" s="72"/>
      <c r="D167" s="61"/>
      <c r="E167" s="61"/>
      <c r="F167" s="41"/>
      <c r="G167" s="48"/>
      <c r="H167" s="48"/>
      <c r="I167" s="48"/>
      <c r="J167" s="50"/>
      <c r="K167" s="48"/>
      <c r="L167" s="48"/>
      <c r="M167" s="65"/>
      <c r="N167" s="48"/>
      <c r="O167" s="45"/>
      <c r="P167" s="48"/>
      <c r="Q167" s="45"/>
      <c r="R167" s="45"/>
      <c r="S167" s="45"/>
    </row>
    <row r="168" spans="2:19" ht="27.6" x14ac:dyDescent="0.65">
      <c r="B168" s="54"/>
      <c r="C168" s="72"/>
      <c r="D168" s="61"/>
      <c r="E168" s="61"/>
      <c r="F168" s="41"/>
      <c r="G168" s="48"/>
      <c r="H168" s="48"/>
      <c r="I168" s="48"/>
      <c r="J168" s="50"/>
      <c r="K168" s="48"/>
      <c r="L168" s="48"/>
      <c r="M168" s="65"/>
      <c r="N168" s="48"/>
      <c r="O168" s="45"/>
      <c r="P168" s="48"/>
      <c r="Q168" s="45"/>
      <c r="R168" s="45"/>
      <c r="S168" s="45"/>
    </row>
    <row r="169" spans="2:19" ht="27.6" x14ac:dyDescent="0.65">
      <c r="B169" s="54"/>
      <c r="C169" s="72"/>
      <c r="D169" s="61"/>
      <c r="E169" s="61"/>
      <c r="F169" s="41"/>
      <c r="G169" s="48"/>
      <c r="H169" s="48"/>
      <c r="I169" s="48"/>
      <c r="J169" s="50"/>
      <c r="K169" s="48"/>
      <c r="L169" s="48"/>
      <c r="M169" s="65"/>
      <c r="N169" s="48"/>
      <c r="O169" s="45"/>
      <c r="P169" s="48"/>
      <c r="Q169" s="45"/>
      <c r="R169" s="45"/>
      <c r="S169" s="45"/>
    </row>
    <row r="170" spans="2:19" ht="27.6" x14ac:dyDescent="0.65">
      <c r="B170" s="54"/>
      <c r="C170" s="72"/>
      <c r="D170" s="61"/>
      <c r="E170" s="61"/>
      <c r="F170" s="41"/>
      <c r="G170" s="48"/>
      <c r="H170" s="48"/>
      <c r="I170" s="48"/>
      <c r="J170" s="50"/>
      <c r="K170" s="48"/>
      <c r="L170" s="48"/>
      <c r="M170" s="65"/>
      <c r="N170" s="48"/>
      <c r="O170" s="45"/>
      <c r="P170" s="48"/>
      <c r="Q170" s="45"/>
      <c r="R170" s="45"/>
      <c r="S170" s="45"/>
    </row>
    <row r="171" spans="2:19" ht="27.6" x14ac:dyDescent="0.65">
      <c r="B171" s="54"/>
      <c r="C171" s="72"/>
      <c r="D171" s="61"/>
      <c r="E171" s="61"/>
      <c r="F171" s="41"/>
      <c r="G171" s="48"/>
      <c r="H171" s="48"/>
      <c r="I171" s="48"/>
      <c r="J171" s="50"/>
      <c r="K171" s="48"/>
      <c r="L171" s="48"/>
      <c r="M171" s="65"/>
      <c r="N171" s="48"/>
      <c r="O171" s="45"/>
      <c r="P171" s="48"/>
      <c r="Q171" s="45"/>
      <c r="R171" s="45"/>
      <c r="S171" s="45"/>
    </row>
    <row r="172" spans="2:19" ht="27.6" x14ac:dyDescent="0.65">
      <c r="B172" s="54"/>
      <c r="C172" s="72"/>
      <c r="D172" s="61"/>
      <c r="E172" s="61"/>
      <c r="F172" s="41"/>
      <c r="G172" s="48"/>
      <c r="H172" s="48"/>
      <c r="I172" s="48"/>
      <c r="J172" s="50"/>
      <c r="K172" s="48"/>
      <c r="L172" s="48"/>
      <c r="M172" s="65"/>
      <c r="N172" s="48"/>
      <c r="O172" s="45"/>
      <c r="P172" s="48"/>
      <c r="Q172" s="45"/>
      <c r="R172" s="45"/>
      <c r="S172" s="45"/>
    </row>
    <row r="173" spans="2:19" ht="27.6" x14ac:dyDescent="0.65">
      <c r="B173" s="54"/>
      <c r="C173" s="72"/>
      <c r="D173" s="61"/>
      <c r="E173" s="61"/>
      <c r="F173" s="41"/>
      <c r="G173" s="48"/>
      <c r="H173" s="48"/>
      <c r="I173" s="48"/>
      <c r="J173" s="50"/>
      <c r="K173" s="48"/>
      <c r="L173" s="48"/>
      <c r="M173" s="65"/>
      <c r="N173" s="48"/>
      <c r="O173" s="45"/>
      <c r="P173" s="48"/>
      <c r="Q173" s="45"/>
      <c r="R173" s="45"/>
      <c r="S173" s="45"/>
    </row>
    <row r="174" spans="2:19" ht="27.6" x14ac:dyDescent="0.65">
      <c r="B174" s="54"/>
      <c r="C174" s="72"/>
      <c r="D174" s="61"/>
      <c r="E174" s="61"/>
      <c r="F174" s="41"/>
      <c r="G174" s="48"/>
      <c r="H174" s="48"/>
      <c r="I174" s="48"/>
      <c r="J174" s="50"/>
      <c r="K174" s="48"/>
      <c r="L174" s="48"/>
      <c r="M174" s="65"/>
      <c r="N174" s="48"/>
      <c r="O174" s="45"/>
      <c r="P174" s="48"/>
      <c r="Q174" s="45"/>
      <c r="R174" s="45"/>
      <c r="S174" s="45"/>
    </row>
    <row r="175" spans="2:19" ht="27.6" x14ac:dyDescent="0.65">
      <c r="B175" s="54"/>
      <c r="C175" s="72"/>
      <c r="D175" s="61"/>
      <c r="E175" s="61"/>
      <c r="F175" s="41"/>
      <c r="G175" s="48"/>
      <c r="H175" s="48"/>
      <c r="I175" s="48"/>
      <c r="J175" s="50"/>
      <c r="K175" s="48"/>
      <c r="L175" s="48"/>
      <c r="M175" s="65"/>
      <c r="N175" s="48"/>
      <c r="O175" s="45"/>
      <c r="P175" s="48"/>
      <c r="Q175" s="45"/>
      <c r="R175" s="45"/>
      <c r="S175" s="45"/>
    </row>
    <row r="176" spans="2:19" ht="27.6" x14ac:dyDescent="0.65">
      <c r="B176" s="54"/>
      <c r="C176" s="72"/>
      <c r="D176" s="61"/>
      <c r="E176" s="61"/>
      <c r="F176" s="41"/>
      <c r="G176" s="48"/>
      <c r="H176" s="48"/>
      <c r="I176" s="48"/>
      <c r="J176" s="50"/>
      <c r="K176" s="48"/>
      <c r="L176" s="48"/>
      <c r="M176" s="65"/>
      <c r="N176" s="48"/>
      <c r="O176" s="45"/>
      <c r="P176" s="48"/>
      <c r="Q176" s="45"/>
      <c r="R176" s="45"/>
      <c r="S176" s="45"/>
    </row>
    <row r="177" spans="2:19" ht="27.6" x14ac:dyDescent="0.65">
      <c r="B177" s="54"/>
      <c r="C177" s="72"/>
      <c r="D177" s="61"/>
      <c r="E177" s="61"/>
      <c r="F177" s="41"/>
      <c r="G177" s="48"/>
      <c r="H177" s="48"/>
      <c r="I177" s="48"/>
      <c r="J177" s="50"/>
      <c r="K177" s="48"/>
      <c r="L177" s="48"/>
      <c r="M177" s="65"/>
      <c r="N177" s="48"/>
      <c r="O177" s="45"/>
      <c r="P177" s="48"/>
      <c r="Q177" s="45"/>
      <c r="R177" s="45"/>
      <c r="S177" s="45"/>
    </row>
    <row r="178" spans="2:19" ht="27.6" x14ac:dyDescent="0.65">
      <c r="B178" s="54"/>
      <c r="C178" s="72"/>
      <c r="D178" s="61"/>
      <c r="E178" s="61"/>
      <c r="F178" s="41"/>
      <c r="G178" s="48"/>
      <c r="H178" s="48"/>
      <c r="I178" s="48"/>
      <c r="J178" s="50"/>
      <c r="K178" s="48"/>
      <c r="L178" s="48"/>
      <c r="M178" s="65"/>
      <c r="N178" s="48"/>
      <c r="O178" s="45"/>
      <c r="P178" s="48"/>
      <c r="Q178" s="45"/>
      <c r="R178" s="45"/>
      <c r="S178" s="45"/>
    </row>
    <row r="179" spans="2:19" ht="27.6" x14ac:dyDescent="0.65">
      <c r="B179" s="54"/>
      <c r="C179" s="72"/>
      <c r="D179" s="61"/>
      <c r="E179" s="61"/>
      <c r="F179" s="41"/>
      <c r="G179" s="48"/>
      <c r="H179" s="48"/>
      <c r="I179" s="48"/>
      <c r="J179" s="50"/>
      <c r="K179" s="48"/>
      <c r="L179" s="48"/>
      <c r="M179" s="65"/>
      <c r="N179" s="48"/>
      <c r="O179" s="45"/>
      <c r="P179" s="48"/>
      <c r="Q179" s="45"/>
      <c r="R179" s="45"/>
      <c r="S179" s="45"/>
    </row>
    <row r="180" spans="2:19" ht="27.6" x14ac:dyDescent="0.65">
      <c r="B180" s="54"/>
      <c r="C180" s="72"/>
      <c r="D180" s="61"/>
      <c r="E180" s="61"/>
      <c r="F180" s="41"/>
      <c r="G180" s="48"/>
      <c r="H180" s="48"/>
      <c r="I180" s="48"/>
      <c r="J180" s="50"/>
      <c r="K180" s="48"/>
      <c r="L180" s="48"/>
      <c r="M180" s="65"/>
      <c r="N180" s="48"/>
      <c r="O180" s="45"/>
      <c r="P180" s="48"/>
      <c r="Q180" s="45"/>
      <c r="R180" s="45"/>
      <c r="S180" s="45"/>
    </row>
    <row r="181" spans="2:19" ht="27.6" x14ac:dyDescent="0.65">
      <c r="B181" s="54"/>
      <c r="C181" s="72"/>
      <c r="D181" s="61"/>
      <c r="E181" s="61"/>
      <c r="F181" s="41"/>
      <c r="G181" s="48"/>
      <c r="H181" s="48"/>
      <c r="I181" s="48"/>
      <c r="J181" s="50"/>
      <c r="K181" s="48"/>
      <c r="L181" s="48"/>
      <c r="M181" s="65"/>
      <c r="N181" s="48"/>
      <c r="O181" s="45"/>
      <c r="P181" s="48"/>
      <c r="Q181" s="45"/>
      <c r="R181" s="45"/>
      <c r="S181" s="45"/>
    </row>
    <row r="182" spans="2:19" ht="27.6" x14ac:dyDescent="0.65">
      <c r="B182" s="54"/>
      <c r="C182" s="72"/>
      <c r="D182" s="61"/>
      <c r="E182" s="61"/>
      <c r="F182" s="41"/>
      <c r="G182" s="48"/>
      <c r="H182" s="48"/>
      <c r="I182" s="48"/>
      <c r="J182" s="50"/>
      <c r="K182" s="48"/>
      <c r="L182" s="48"/>
      <c r="M182" s="65"/>
      <c r="N182" s="48"/>
      <c r="O182" s="45"/>
      <c r="P182" s="48"/>
      <c r="Q182" s="45"/>
      <c r="R182" s="45"/>
      <c r="S182" s="45"/>
    </row>
    <row r="183" spans="2:19" ht="27.6" x14ac:dyDescent="0.65">
      <c r="B183" s="54"/>
      <c r="C183" s="72"/>
      <c r="D183" s="61"/>
      <c r="E183" s="61"/>
      <c r="F183" s="41"/>
      <c r="G183" s="48"/>
      <c r="H183" s="48"/>
      <c r="I183" s="48"/>
      <c r="J183" s="50"/>
      <c r="K183" s="48"/>
      <c r="L183" s="48"/>
      <c r="M183" s="65"/>
      <c r="N183" s="48"/>
      <c r="O183" s="45"/>
      <c r="P183" s="48"/>
      <c r="Q183" s="45"/>
      <c r="R183" s="45"/>
      <c r="S183" s="45"/>
    </row>
    <row r="184" spans="2:19" ht="27.6" x14ac:dyDescent="0.65">
      <c r="B184" s="54"/>
      <c r="C184" s="72"/>
      <c r="D184" s="61"/>
      <c r="E184" s="61"/>
      <c r="F184" s="41"/>
      <c r="G184" s="48"/>
      <c r="H184" s="48"/>
      <c r="I184" s="48"/>
      <c r="J184" s="50"/>
      <c r="K184" s="48"/>
      <c r="L184" s="48"/>
      <c r="M184" s="65"/>
      <c r="N184" s="48"/>
      <c r="O184" s="45"/>
      <c r="P184" s="48"/>
      <c r="Q184" s="45"/>
      <c r="R184" s="45"/>
      <c r="S184" s="45"/>
    </row>
    <row r="185" spans="2:19" ht="27.6" x14ac:dyDescent="0.65">
      <c r="B185" s="54"/>
      <c r="C185" s="72"/>
      <c r="D185" s="61"/>
      <c r="E185" s="61"/>
      <c r="F185" s="41"/>
      <c r="G185" s="48"/>
      <c r="H185" s="48"/>
      <c r="I185" s="48"/>
      <c r="J185" s="50"/>
      <c r="K185" s="48"/>
      <c r="L185" s="48"/>
      <c r="M185" s="65"/>
      <c r="N185" s="48"/>
      <c r="O185" s="45"/>
      <c r="P185" s="48"/>
      <c r="Q185" s="45"/>
      <c r="R185" s="45"/>
      <c r="S185" s="45"/>
    </row>
    <row r="186" spans="2:19" ht="27.6" x14ac:dyDescent="0.65">
      <c r="B186" s="54"/>
      <c r="C186" s="72"/>
      <c r="D186" s="61"/>
      <c r="E186" s="61"/>
      <c r="F186" s="41"/>
      <c r="G186" s="48"/>
      <c r="H186" s="48"/>
      <c r="I186" s="48"/>
      <c r="J186" s="50"/>
      <c r="K186" s="48"/>
      <c r="L186" s="48"/>
      <c r="M186" s="65"/>
      <c r="N186" s="48"/>
      <c r="O186" s="45"/>
      <c r="P186" s="48"/>
      <c r="Q186" s="45"/>
      <c r="R186" s="45"/>
      <c r="S186" s="45"/>
    </row>
    <row r="187" spans="2:19" ht="27.6" x14ac:dyDescent="0.65">
      <c r="B187" s="54"/>
      <c r="C187" s="72"/>
      <c r="D187" s="61"/>
      <c r="E187" s="61"/>
      <c r="F187" s="41"/>
      <c r="G187" s="48"/>
      <c r="H187" s="48"/>
      <c r="I187" s="48"/>
      <c r="J187" s="50"/>
      <c r="K187" s="48"/>
      <c r="L187" s="48"/>
      <c r="M187" s="65"/>
      <c r="N187" s="48"/>
      <c r="O187" s="45"/>
      <c r="P187" s="48"/>
      <c r="Q187" s="45"/>
      <c r="R187" s="45"/>
      <c r="S187" s="45"/>
    </row>
    <row r="188" spans="2:19" ht="27.6" x14ac:dyDescent="0.65">
      <c r="B188" s="54"/>
      <c r="C188" s="72"/>
      <c r="D188" s="61"/>
      <c r="E188" s="61"/>
      <c r="F188" s="41"/>
      <c r="G188" s="48"/>
      <c r="H188" s="48"/>
      <c r="I188" s="48"/>
      <c r="J188" s="50"/>
      <c r="K188" s="48"/>
      <c r="L188" s="48"/>
      <c r="M188" s="65"/>
      <c r="N188" s="48"/>
      <c r="O188" s="45"/>
      <c r="P188" s="48"/>
      <c r="Q188" s="45"/>
      <c r="R188" s="45"/>
      <c r="S188" s="45"/>
    </row>
    <row r="189" spans="2:19" ht="27.6" x14ac:dyDescent="0.65">
      <c r="B189" s="54"/>
      <c r="C189" s="72"/>
      <c r="D189" s="61"/>
      <c r="E189" s="61"/>
      <c r="F189" s="41"/>
      <c r="G189" s="48"/>
      <c r="H189" s="48"/>
      <c r="I189" s="48"/>
      <c r="J189" s="50"/>
      <c r="K189" s="48"/>
      <c r="L189" s="48"/>
      <c r="M189" s="65"/>
      <c r="N189" s="48"/>
      <c r="O189" s="45"/>
      <c r="P189" s="48"/>
      <c r="Q189" s="45"/>
      <c r="R189" s="45"/>
      <c r="S189" s="45"/>
    </row>
    <row r="190" spans="2:19" ht="27.6" x14ac:dyDescent="0.65">
      <c r="B190" s="54"/>
      <c r="C190" s="72"/>
      <c r="D190" s="61"/>
      <c r="E190" s="61"/>
      <c r="F190" s="41"/>
      <c r="G190" s="48"/>
      <c r="H190" s="48"/>
      <c r="I190" s="48"/>
      <c r="J190" s="50"/>
      <c r="K190" s="48"/>
      <c r="L190" s="48"/>
      <c r="M190" s="65"/>
      <c r="N190" s="48"/>
      <c r="O190" s="45"/>
      <c r="P190" s="48"/>
      <c r="Q190" s="45"/>
      <c r="R190" s="45"/>
      <c r="S190" s="45"/>
    </row>
    <row r="191" spans="2:19" ht="27.6" x14ac:dyDescent="0.65">
      <c r="B191" s="54"/>
      <c r="C191" s="72"/>
      <c r="D191" s="61"/>
      <c r="E191" s="61"/>
      <c r="F191" s="41"/>
      <c r="G191" s="48"/>
      <c r="H191" s="48"/>
      <c r="I191" s="48"/>
      <c r="J191" s="50"/>
      <c r="K191" s="48"/>
      <c r="L191" s="48"/>
      <c r="M191" s="65"/>
      <c r="N191" s="48"/>
      <c r="O191" s="45"/>
      <c r="P191" s="48"/>
      <c r="Q191" s="45"/>
      <c r="R191" s="45"/>
      <c r="S191" s="45"/>
    </row>
    <row r="192" spans="2:19" ht="27.6" x14ac:dyDescent="0.65">
      <c r="B192" s="54"/>
      <c r="C192" s="72"/>
      <c r="D192" s="61"/>
      <c r="E192" s="61"/>
      <c r="F192" s="41"/>
      <c r="G192" s="48"/>
      <c r="H192" s="48"/>
      <c r="I192" s="48"/>
      <c r="J192" s="50"/>
      <c r="K192" s="48"/>
      <c r="L192" s="48"/>
      <c r="M192" s="65"/>
      <c r="N192" s="48"/>
      <c r="O192" s="45"/>
      <c r="P192" s="48"/>
      <c r="Q192" s="45"/>
      <c r="R192" s="45"/>
      <c r="S192" s="45"/>
    </row>
    <row r="193" spans="2:19" ht="27.6" x14ac:dyDescent="0.65">
      <c r="B193" s="54"/>
      <c r="C193" s="72"/>
      <c r="D193" s="61"/>
      <c r="E193" s="61"/>
      <c r="F193" s="41"/>
      <c r="G193" s="48"/>
      <c r="H193" s="48"/>
      <c r="I193" s="48"/>
      <c r="J193" s="50"/>
      <c r="K193" s="48"/>
      <c r="L193" s="48"/>
      <c r="M193" s="65"/>
      <c r="N193" s="48"/>
      <c r="O193" s="45"/>
      <c r="P193" s="48"/>
      <c r="Q193" s="45"/>
      <c r="R193" s="45"/>
      <c r="S193" s="45"/>
    </row>
    <row r="194" spans="2:19" ht="27.6" x14ac:dyDescent="0.65">
      <c r="B194" s="54"/>
      <c r="C194" s="72"/>
      <c r="D194" s="61"/>
      <c r="E194" s="61"/>
      <c r="F194" s="41"/>
      <c r="G194" s="48"/>
      <c r="H194" s="48"/>
      <c r="I194" s="48"/>
      <c r="J194" s="50"/>
      <c r="K194" s="48"/>
      <c r="L194" s="48"/>
      <c r="M194" s="65"/>
      <c r="N194" s="48"/>
      <c r="O194" s="45"/>
      <c r="P194" s="48"/>
      <c r="Q194" s="45"/>
      <c r="R194" s="45"/>
      <c r="S194" s="45"/>
    </row>
    <row r="195" spans="2:19" ht="27.6" x14ac:dyDescent="0.65">
      <c r="B195" s="54"/>
      <c r="C195" s="72"/>
      <c r="D195" s="61"/>
      <c r="E195" s="61"/>
      <c r="F195" s="41"/>
      <c r="G195" s="48"/>
      <c r="H195" s="48"/>
      <c r="I195" s="48"/>
      <c r="J195" s="50"/>
      <c r="K195" s="48"/>
      <c r="L195" s="48"/>
      <c r="M195" s="65"/>
      <c r="N195" s="48"/>
      <c r="O195" s="45"/>
      <c r="P195" s="48"/>
      <c r="Q195" s="45"/>
      <c r="R195" s="45"/>
      <c r="S195" s="45"/>
    </row>
    <row r="196" spans="2:19" ht="27.6" x14ac:dyDescent="0.65">
      <c r="B196" s="54"/>
      <c r="C196" s="72"/>
      <c r="D196" s="61"/>
      <c r="E196" s="61"/>
      <c r="F196" s="41"/>
      <c r="G196" s="48"/>
      <c r="H196" s="48"/>
      <c r="I196" s="48"/>
      <c r="J196" s="50"/>
      <c r="K196" s="48"/>
      <c r="L196" s="48"/>
      <c r="M196" s="65"/>
      <c r="N196" s="48"/>
      <c r="O196" s="45"/>
      <c r="P196" s="48"/>
      <c r="Q196" s="45"/>
      <c r="R196" s="45"/>
      <c r="S196" s="45"/>
    </row>
    <row r="197" spans="2:19" ht="27.6" x14ac:dyDescent="0.65">
      <c r="B197" s="54"/>
      <c r="C197" s="72"/>
      <c r="D197" s="61"/>
      <c r="E197" s="61"/>
      <c r="F197" s="41"/>
      <c r="G197" s="48"/>
      <c r="H197" s="48"/>
      <c r="I197" s="48"/>
      <c r="J197" s="50"/>
      <c r="K197" s="48"/>
      <c r="L197" s="48"/>
      <c r="M197" s="65"/>
      <c r="N197" s="48"/>
      <c r="O197" s="45"/>
      <c r="P197" s="48"/>
      <c r="Q197" s="45"/>
      <c r="R197" s="45"/>
      <c r="S197" s="45"/>
    </row>
    <row r="198" spans="2:19" ht="27.6" x14ac:dyDescent="0.65">
      <c r="B198" s="54"/>
      <c r="C198" s="72"/>
      <c r="D198" s="61"/>
      <c r="E198" s="61"/>
      <c r="F198" s="41"/>
      <c r="G198" s="48"/>
      <c r="H198" s="48"/>
      <c r="I198" s="48"/>
      <c r="J198" s="50"/>
      <c r="K198" s="48"/>
      <c r="L198" s="48"/>
      <c r="M198" s="65"/>
      <c r="N198" s="48"/>
      <c r="O198" s="45"/>
      <c r="P198" s="48"/>
      <c r="Q198" s="45"/>
      <c r="R198" s="45"/>
      <c r="S198" s="45"/>
    </row>
    <row r="199" spans="2:19" ht="27.6" x14ac:dyDescent="0.65">
      <c r="B199" s="54"/>
      <c r="C199" s="72"/>
      <c r="D199" s="61"/>
      <c r="E199" s="61"/>
      <c r="F199" s="41"/>
      <c r="G199" s="48"/>
      <c r="H199" s="48"/>
      <c r="I199" s="48"/>
      <c r="J199" s="50"/>
      <c r="K199" s="48"/>
      <c r="L199" s="48"/>
      <c r="M199" s="65"/>
      <c r="N199" s="48"/>
      <c r="O199" s="45"/>
      <c r="P199" s="48"/>
      <c r="Q199" s="45"/>
      <c r="R199" s="45"/>
      <c r="S199" s="45"/>
    </row>
    <row r="200" spans="2:19" ht="27.6" x14ac:dyDescent="0.65">
      <c r="B200" s="54"/>
      <c r="C200" s="72"/>
      <c r="D200" s="61"/>
      <c r="E200" s="61"/>
      <c r="F200" s="41"/>
      <c r="G200" s="48"/>
      <c r="H200" s="48"/>
      <c r="I200" s="48"/>
      <c r="J200" s="50"/>
      <c r="K200" s="48"/>
      <c r="L200" s="48"/>
      <c r="M200" s="65"/>
      <c r="N200" s="48"/>
      <c r="O200" s="45"/>
      <c r="P200" s="48"/>
      <c r="Q200" s="45"/>
      <c r="R200" s="45"/>
      <c r="S200" s="45"/>
    </row>
    <row r="201" spans="2:19" ht="27.6" x14ac:dyDescent="0.65">
      <c r="B201" s="54"/>
      <c r="C201" s="72"/>
      <c r="D201" s="61"/>
      <c r="E201" s="61"/>
      <c r="F201" s="41"/>
      <c r="G201" s="48"/>
      <c r="H201" s="48"/>
      <c r="I201" s="48"/>
      <c r="J201" s="50"/>
      <c r="K201" s="48"/>
      <c r="L201" s="48"/>
      <c r="M201" s="65"/>
      <c r="N201" s="48"/>
      <c r="O201" s="45"/>
      <c r="P201" s="48"/>
      <c r="Q201" s="45"/>
      <c r="R201" s="45"/>
      <c r="S201" s="45"/>
    </row>
    <row r="202" spans="2:19" ht="27.6" x14ac:dyDescent="0.65">
      <c r="B202" s="54"/>
      <c r="C202" s="72"/>
      <c r="D202" s="61"/>
      <c r="E202" s="61"/>
      <c r="F202" s="41"/>
      <c r="G202" s="48"/>
      <c r="H202" s="48"/>
      <c r="I202" s="48"/>
      <c r="J202" s="50"/>
      <c r="K202" s="48"/>
      <c r="L202" s="48"/>
      <c r="M202" s="65"/>
      <c r="N202" s="48"/>
      <c r="O202" s="45"/>
      <c r="P202" s="48"/>
      <c r="Q202" s="45"/>
      <c r="R202" s="45"/>
      <c r="S202" s="45"/>
    </row>
    <row r="203" spans="2:19" ht="27.6" x14ac:dyDescent="0.65">
      <c r="B203" s="54"/>
      <c r="C203" s="72"/>
      <c r="D203" s="61"/>
      <c r="E203" s="61"/>
      <c r="F203" s="41"/>
      <c r="G203" s="48"/>
      <c r="H203" s="48"/>
      <c r="I203" s="48"/>
      <c r="J203" s="50"/>
      <c r="K203" s="48"/>
      <c r="L203" s="48"/>
      <c r="M203" s="65"/>
      <c r="N203" s="48"/>
      <c r="O203" s="45"/>
      <c r="P203" s="48"/>
      <c r="Q203" s="45"/>
      <c r="R203" s="45"/>
      <c r="S203" s="45"/>
    </row>
    <row r="204" spans="2:19" ht="27.6" x14ac:dyDescent="0.65">
      <c r="B204" s="54"/>
      <c r="C204" s="72"/>
      <c r="D204" s="61"/>
      <c r="E204" s="61"/>
      <c r="F204" s="41"/>
      <c r="G204" s="48"/>
      <c r="H204" s="48"/>
      <c r="I204" s="48"/>
      <c r="J204" s="50"/>
      <c r="K204" s="48"/>
      <c r="L204" s="48"/>
      <c r="M204" s="65"/>
      <c r="N204" s="48"/>
      <c r="O204" s="45"/>
      <c r="P204" s="48"/>
      <c r="Q204" s="45"/>
      <c r="R204" s="45"/>
      <c r="S204" s="45"/>
    </row>
    <row r="205" spans="2:19" ht="27.6" x14ac:dyDescent="0.65">
      <c r="B205" s="54"/>
      <c r="C205" s="72"/>
      <c r="D205" s="61"/>
      <c r="E205" s="61"/>
      <c r="F205" s="41"/>
      <c r="G205" s="48"/>
      <c r="H205" s="48"/>
      <c r="I205" s="48"/>
      <c r="J205" s="50"/>
      <c r="K205" s="48"/>
      <c r="L205" s="48"/>
      <c r="M205" s="65"/>
      <c r="N205" s="48"/>
      <c r="O205" s="45"/>
      <c r="P205" s="48"/>
      <c r="Q205" s="45"/>
      <c r="R205" s="45"/>
      <c r="S205" s="45"/>
    </row>
    <row r="206" spans="2:19" ht="27.6" x14ac:dyDescent="0.65">
      <c r="B206" s="54"/>
      <c r="C206" s="72"/>
      <c r="D206" s="61"/>
      <c r="E206" s="61"/>
      <c r="F206" s="41"/>
      <c r="G206" s="48"/>
      <c r="H206" s="48"/>
      <c r="I206" s="48"/>
      <c r="J206" s="50"/>
      <c r="K206" s="48"/>
      <c r="L206" s="48"/>
      <c r="M206" s="65"/>
      <c r="N206" s="48"/>
      <c r="O206" s="45"/>
      <c r="P206" s="48"/>
      <c r="Q206" s="45"/>
      <c r="R206" s="45"/>
      <c r="S206" s="45"/>
    </row>
    <row r="207" spans="2:19" x14ac:dyDescent="0.45">
      <c r="B207" s="44"/>
      <c r="C207" s="74"/>
      <c r="D207" s="56"/>
      <c r="E207" s="56"/>
      <c r="F207" s="17"/>
      <c r="G207" s="45"/>
      <c r="H207" s="45"/>
      <c r="I207" s="45"/>
      <c r="J207" s="33"/>
      <c r="K207" s="45"/>
      <c r="L207" s="45"/>
      <c r="M207" s="68"/>
      <c r="N207" s="64"/>
      <c r="O207" s="45"/>
      <c r="P207" s="45"/>
      <c r="Q207" s="45"/>
      <c r="R207" s="45"/>
      <c r="S207" s="45"/>
    </row>
    <row r="208" spans="2:19" x14ac:dyDescent="0.45">
      <c r="B208" s="44"/>
      <c r="C208" s="74"/>
      <c r="D208" s="56"/>
      <c r="E208" s="56"/>
      <c r="F208" s="17"/>
      <c r="G208" s="45"/>
      <c r="H208" s="45"/>
      <c r="I208" s="45"/>
      <c r="J208" s="33"/>
      <c r="K208" s="45"/>
      <c r="L208" s="45"/>
      <c r="M208" s="68"/>
      <c r="N208" s="64"/>
      <c r="O208" s="45"/>
      <c r="P208" s="45"/>
      <c r="Q208" s="45"/>
      <c r="R208" s="45"/>
      <c r="S208" s="45"/>
    </row>
    <row r="209" spans="2:19" x14ac:dyDescent="0.45">
      <c r="B209" s="44"/>
      <c r="C209" s="74"/>
      <c r="D209" s="56"/>
      <c r="E209" s="56"/>
      <c r="F209" s="17"/>
      <c r="G209" s="45"/>
      <c r="H209" s="45"/>
      <c r="I209" s="45"/>
      <c r="J209" s="33"/>
      <c r="K209" s="45"/>
      <c r="L209" s="45"/>
      <c r="M209" s="68"/>
      <c r="N209" s="64"/>
      <c r="O209" s="45"/>
      <c r="P209" s="45"/>
      <c r="Q209" s="45"/>
      <c r="R209" s="45"/>
      <c r="S209" s="45"/>
    </row>
    <row r="210" spans="2:19" x14ac:dyDescent="0.45">
      <c r="B210" s="44"/>
      <c r="C210" s="74"/>
      <c r="D210" s="56"/>
      <c r="E210" s="56"/>
      <c r="F210" s="17"/>
      <c r="G210" s="45"/>
      <c r="H210" s="45"/>
      <c r="I210" s="45"/>
      <c r="J210" s="33"/>
      <c r="K210" s="45"/>
      <c r="L210" s="45"/>
      <c r="M210" s="68"/>
      <c r="N210" s="64"/>
      <c r="O210" s="45"/>
      <c r="P210" s="45"/>
      <c r="Q210" s="45"/>
      <c r="R210" s="45"/>
      <c r="S210" s="45"/>
    </row>
    <row r="211" spans="2:19" x14ac:dyDescent="0.45">
      <c r="B211" s="44"/>
      <c r="C211" s="74"/>
      <c r="D211" s="56"/>
      <c r="E211" s="56"/>
      <c r="F211" s="17"/>
      <c r="G211" s="45"/>
      <c r="H211" s="45"/>
      <c r="I211" s="45"/>
      <c r="J211" s="33"/>
      <c r="K211" s="45"/>
      <c r="L211" s="45"/>
      <c r="M211" s="68"/>
      <c r="N211" s="64"/>
      <c r="O211" s="45"/>
      <c r="P211" s="45"/>
      <c r="Q211" s="45"/>
      <c r="R211" s="45"/>
      <c r="S211" s="45"/>
    </row>
    <row r="212" spans="2:19" x14ac:dyDescent="0.45">
      <c r="B212" s="44"/>
      <c r="C212" s="74"/>
      <c r="D212" s="56"/>
      <c r="E212" s="56"/>
      <c r="F212" s="17"/>
      <c r="G212" s="45"/>
      <c r="H212" s="45"/>
      <c r="I212" s="45"/>
      <c r="J212" s="33"/>
      <c r="K212" s="45"/>
      <c r="L212" s="45"/>
      <c r="M212" s="68"/>
      <c r="N212" s="64"/>
      <c r="O212" s="45"/>
      <c r="P212" s="45"/>
      <c r="Q212" s="45"/>
      <c r="R212" s="45"/>
      <c r="S212" s="45"/>
    </row>
    <row r="213" spans="2:19" x14ac:dyDescent="0.45">
      <c r="B213" s="44"/>
      <c r="C213" s="74"/>
      <c r="D213" s="56"/>
      <c r="E213" s="56"/>
      <c r="F213" s="17"/>
      <c r="G213" s="45"/>
      <c r="H213" s="45"/>
      <c r="I213" s="45"/>
      <c r="J213" s="33"/>
      <c r="K213" s="45"/>
      <c r="L213" s="45"/>
      <c r="M213" s="68"/>
      <c r="N213" s="64"/>
      <c r="O213" s="45"/>
      <c r="P213" s="45"/>
      <c r="Q213" s="45"/>
      <c r="R213" s="45"/>
      <c r="S213" s="45"/>
    </row>
    <row r="214" spans="2:19" x14ac:dyDescent="0.45">
      <c r="B214" s="15"/>
    </row>
    <row r="215" spans="2:19" x14ac:dyDescent="0.45">
      <c r="B215" s="15"/>
    </row>
    <row r="216" spans="2:19" x14ac:dyDescent="0.45">
      <c r="B216" s="15"/>
    </row>
    <row r="217" spans="2:19" x14ac:dyDescent="0.45">
      <c r="B217" s="15"/>
    </row>
    <row r="218" spans="2:19" x14ac:dyDescent="0.45">
      <c r="B218" s="15"/>
    </row>
    <row r="219" spans="2:19" x14ac:dyDescent="0.45">
      <c r="B219" s="15"/>
    </row>
    <row r="220" spans="2:19" x14ac:dyDescent="0.45">
      <c r="B220" s="15"/>
    </row>
    <row r="221" spans="2:19" x14ac:dyDescent="0.45">
      <c r="B221" s="15"/>
    </row>
    <row r="222" spans="2:19" x14ac:dyDescent="0.45">
      <c r="B222" s="15"/>
    </row>
    <row r="223" spans="2:19" x14ac:dyDescent="0.45">
      <c r="B223" s="15"/>
    </row>
    <row r="224" spans="2:19" x14ac:dyDescent="0.45">
      <c r="B224" s="15"/>
    </row>
    <row r="225" spans="2:2" x14ac:dyDescent="0.45">
      <c r="B225" s="15"/>
    </row>
    <row r="226" spans="2:2" x14ac:dyDescent="0.45">
      <c r="B226" s="15"/>
    </row>
    <row r="227" spans="2:2" x14ac:dyDescent="0.45">
      <c r="B227" s="15"/>
    </row>
    <row r="228" spans="2:2" x14ac:dyDescent="0.45">
      <c r="B228" s="15"/>
    </row>
    <row r="229" spans="2:2" x14ac:dyDescent="0.45">
      <c r="B229" s="15"/>
    </row>
    <row r="230" spans="2:2" x14ac:dyDescent="0.45">
      <c r="B230" s="15"/>
    </row>
    <row r="231" spans="2:2" x14ac:dyDescent="0.45">
      <c r="B231" s="15"/>
    </row>
    <row r="232" spans="2:2" x14ac:dyDescent="0.45">
      <c r="B232" s="15"/>
    </row>
    <row r="233" spans="2:2" x14ac:dyDescent="0.45">
      <c r="B233" s="15"/>
    </row>
    <row r="234" spans="2:2" x14ac:dyDescent="0.45">
      <c r="B234" s="15"/>
    </row>
    <row r="235" spans="2:2" x14ac:dyDescent="0.45">
      <c r="B235" s="15"/>
    </row>
    <row r="236" spans="2:2" x14ac:dyDescent="0.45">
      <c r="B236" s="15"/>
    </row>
    <row r="237" spans="2:2" x14ac:dyDescent="0.45">
      <c r="B237" s="15"/>
    </row>
    <row r="238" spans="2:2" x14ac:dyDescent="0.45">
      <c r="B238" s="15"/>
    </row>
    <row r="239" spans="2:2" x14ac:dyDescent="0.45">
      <c r="B239" s="15"/>
    </row>
    <row r="240" spans="2:2" x14ac:dyDescent="0.45">
      <c r="B240" s="15"/>
    </row>
    <row r="241" spans="2:2" x14ac:dyDescent="0.45">
      <c r="B241" s="15"/>
    </row>
    <row r="242" spans="2:2" x14ac:dyDescent="0.45">
      <c r="B242" s="15"/>
    </row>
    <row r="243" spans="2:2" x14ac:dyDescent="0.45">
      <c r="B243" s="15"/>
    </row>
    <row r="244" spans="2:2" x14ac:dyDescent="0.45">
      <c r="B244" s="15"/>
    </row>
    <row r="245" spans="2:2" x14ac:dyDescent="0.45">
      <c r="B245" s="15"/>
    </row>
    <row r="246" spans="2:2" x14ac:dyDescent="0.45">
      <c r="B246" s="15"/>
    </row>
    <row r="247" spans="2:2" x14ac:dyDescent="0.45">
      <c r="B247" s="15"/>
    </row>
    <row r="248" spans="2:2" x14ac:dyDescent="0.45">
      <c r="B248" s="15"/>
    </row>
    <row r="249" spans="2:2" x14ac:dyDescent="0.45">
      <c r="B249" s="15"/>
    </row>
    <row r="250" spans="2:2" x14ac:dyDescent="0.45">
      <c r="B250" s="15"/>
    </row>
    <row r="251" spans="2:2" x14ac:dyDescent="0.45">
      <c r="B251" s="15"/>
    </row>
    <row r="252" spans="2:2" x14ac:dyDescent="0.45">
      <c r="B252" s="15"/>
    </row>
    <row r="253" spans="2:2" x14ac:dyDescent="0.45">
      <c r="B253" s="15"/>
    </row>
    <row r="254" spans="2:2" x14ac:dyDescent="0.45">
      <c r="B254" s="15"/>
    </row>
    <row r="255" spans="2:2" x14ac:dyDescent="0.45">
      <c r="B255" s="15"/>
    </row>
    <row r="256" spans="2:2" x14ac:dyDescent="0.45">
      <c r="B256" s="15"/>
    </row>
    <row r="257" spans="2:2" x14ac:dyDescent="0.45">
      <c r="B257" s="15"/>
    </row>
    <row r="258" spans="2:2" x14ac:dyDescent="0.45">
      <c r="B258" s="15"/>
    </row>
    <row r="259" spans="2:2" x14ac:dyDescent="0.45">
      <c r="B259" s="15"/>
    </row>
    <row r="260" spans="2:2" x14ac:dyDescent="0.45">
      <c r="B260" s="15"/>
    </row>
    <row r="261" spans="2:2" x14ac:dyDescent="0.45">
      <c r="B261" s="15"/>
    </row>
    <row r="262" spans="2:2" x14ac:dyDescent="0.45">
      <c r="B262" s="15"/>
    </row>
    <row r="263" spans="2:2" x14ac:dyDescent="0.45">
      <c r="B263" s="15"/>
    </row>
    <row r="264" spans="2:2" x14ac:dyDescent="0.45">
      <c r="B264" s="15"/>
    </row>
    <row r="265" spans="2:2" x14ac:dyDescent="0.45">
      <c r="B265" s="15"/>
    </row>
    <row r="266" spans="2:2" x14ac:dyDescent="0.45">
      <c r="B266" s="15"/>
    </row>
    <row r="267" spans="2:2" x14ac:dyDescent="0.45">
      <c r="B267" s="15"/>
    </row>
    <row r="268" spans="2:2" x14ac:dyDescent="0.45">
      <c r="B268" s="15"/>
    </row>
    <row r="269" spans="2:2" x14ac:dyDescent="0.45">
      <c r="B269" s="15"/>
    </row>
    <row r="270" spans="2:2" x14ac:dyDescent="0.45">
      <c r="B270" s="15"/>
    </row>
    <row r="271" spans="2:2" x14ac:dyDescent="0.45">
      <c r="B271" s="15"/>
    </row>
    <row r="272" spans="2:2" x14ac:dyDescent="0.45">
      <c r="B272" s="15"/>
    </row>
    <row r="273" spans="2:2" x14ac:dyDescent="0.45">
      <c r="B273" s="15"/>
    </row>
    <row r="274" spans="2:2" x14ac:dyDescent="0.45">
      <c r="B274" s="15"/>
    </row>
    <row r="275" spans="2:2" x14ac:dyDescent="0.45">
      <c r="B275" s="15"/>
    </row>
    <row r="276" spans="2:2" x14ac:dyDescent="0.45">
      <c r="B276" s="15"/>
    </row>
    <row r="277" spans="2:2" x14ac:dyDescent="0.45">
      <c r="B277" s="15"/>
    </row>
    <row r="278" spans="2:2" x14ac:dyDescent="0.45">
      <c r="B278" s="15"/>
    </row>
    <row r="279" spans="2:2" x14ac:dyDescent="0.45">
      <c r="B279" s="15"/>
    </row>
    <row r="280" spans="2:2" x14ac:dyDescent="0.45">
      <c r="B280" s="15"/>
    </row>
    <row r="281" spans="2:2" x14ac:dyDescent="0.45">
      <c r="B281" s="15"/>
    </row>
    <row r="282" spans="2:2" x14ac:dyDescent="0.45">
      <c r="B282" s="15"/>
    </row>
    <row r="283" spans="2:2" x14ac:dyDescent="0.45">
      <c r="B283" s="15"/>
    </row>
    <row r="284" spans="2:2" x14ac:dyDescent="0.45">
      <c r="B284" s="15"/>
    </row>
    <row r="285" spans="2:2" x14ac:dyDescent="0.45">
      <c r="B285" s="15"/>
    </row>
    <row r="286" spans="2:2" x14ac:dyDescent="0.45">
      <c r="B286" s="15"/>
    </row>
    <row r="287" spans="2:2" x14ac:dyDescent="0.45">
      <c r="B287" s="15"/>
    </row>
    <row r="288" spans="2:2" x14ac:dyDescent="0.45">
      <c r="B288" s="15"/>
    </row>
    <row r="289" spans="2:2" x14ac:dyDescent="0.45">
      <c r="B289" s="15"/>
    </row>
    <row r="290" spans="2:2" x14ac:dyDescent="0.45">
      <c r="B290" s="15"/>
    </row>
    <row r="291" spans="2:2" x14ac:dyDescent="0.45">
      <c r="B291" s="15"/>
    </row>
    <row r="292" spans="2:2" x14ac:dyDescent="0.45">
      <c r="B292" s="15"/>
    </row>
    <row r="293" spans="2:2" x14ac:dyDescent="0.45">
      <c r="B293" s="15"/>
    </row>
    <row r="294" spans="2:2" x14ac:dyDescent="0.45">
      <c r="B294" s="15"/>
    </row>
    <row r="295" spans="2:2" x14ac:dyDescent="0.45">
      <c r="B295" s="15"/>
    </row>
    <row r="296" spans="2:2" x14ac:dyDescent="0.45">
      <c r="B296" s="15"/>
    </row>
    <row r="297" spans="2:2" x14ac:dyDescent="0.45">
      <c r="B297" s="15"/>
    </row>
    <row r="298" spans="2:2" x14ac:dyDescent="0.45">
      <c r="B298" s="15"/>
    </row>
    <row r="299" spans="2:2" x14ac:dyDescent="0.45">
      <c r="B299" s="15"/>
    </row>
    <row r="300" spans="2:2" x14ac:dyDescent="0.45">
      <c r="B300" s="15"/>
    </row>
    <row r="301" spans="2:2" x14ac:dyDescent="0.45">
      <c r="B301" s="15"/>
    </row>
    <row r="302" spans="2:2" x14ac:dyDescent="0.45">
      <c r="B302" s="15"/>
    </row>
    <row r="303" spans="2:2" x14ac:dyDescent="0.45">
      <c r="B303" s="15"/>
    </row>
    <row r="304" spans="2:2" x14ac:dyDescent="0.45">
      <c r="B304" s="15"/>
    </row>
    <row r="305" spans="2:2" x14ac:dyDescent="0.45">
      <c r="B305" s="15"/>
    </row>
    <row r="306" spans="2:2" x14ac:dyDescent="0.45">
      <c r="B306" s="15"/>
    </row>
    <row r="307" spans="2:2" x14ac:dyDescent="0.45">
      <c r="B307" s="15"/>
    </row>
    <row r="308" spans="2:2" x14ac:dyDescent="0.45">
      <c r="B308" s="15"/>
    </row>
    <row r="309" spans="2:2" x14ac:dyDescent="0.45">
      <c r="B309" s="15"/>
    </row>
    <row r="310" spans="2:2" x14ac:dyDescent="0.45">
      <c r="B310" s="15"/>
    </row>
    <row r="311" spans="2:2" x14ac:dyDescent="0.45">
      <c r="B311" s="15"/>
    </row>
    <row r="312" spans="2:2" x14ac:dyDescent="0.45">
      <c r="B312" s="15"/>
    </row>
    <row r="313" spans="2:2" x14ac:dyDescent="0.45">
      <c r="B313" s="15"/>
    </row>
    <row r="314" spans="2:2" x14ac:dyDescent="0.45">
      <c r="B314" s="15"/>
    </row>
    <row r="315" spans="2:2" x14ac:dyDescent="0.45">
      <c r="B315" s="15"/>
    </row>
    <row r="316" spans="2:2" x14ac:dyDescent="0.45">
      <c r="B316" s="15"/>
    </row>
    <row r="317" spans="2:2" x14ac:dyDescent="0.45">
      <c r="B317" s="15"/>
    </row>
    <row r="318" spans="2:2" x14ac:dyDescent="0.45">
      <c r="B318" s="15"/>
    </row>
    <row r="319" spans="2:2" x14ac:dyDescent="0.45">
      <c r="B319" s="15"/>
    </row>
    <row r="320" spans="2:2" x14ac:dyDescent="0.45">
      <c r="B320" s="15"/>
    </row>
    <row r="321" spans="2:2" x14ac:dyDescent="0.45">
      <c r="B321" s="15"/>
    </row>
    <row r="322" spans="2:2" x14ac:dyDescent="0.45">
      <c r="B322" s="15"/>
    </row>
    <row r="323" spans="2:2" x14ac:dyDescent="0.45">
      <c r="B323" s="15"/>
    </row>
    <row r="324" spans="2:2" x14ac:dyDescent="0.45">
      <c r="B324" s="15"/>
    </row>
    <row r="325" spans="2:2" x14ac:dyDescent="0.45">
      <c r="B325" s="15"/>
    </row>
    <row r="326" spans="2:2" x14ac:dyDescent="0.45">
      <c r="B326" s="15"/>
    </row>
    <row r="327" spans="2:2" x14ac:dyDescent="0.45">
      <c r="B327" s="15"/>
    </row>
    <row r="328" spans="2:2" x14ac:dyDescent="0.45">
      <c r="B328" s="15"/>
    </row>
    <row r="329" spans="2:2" x14ac:dyDescent="0.45">
      <c r="B329" s="15"/>
    </row>
    <row r="330" spans="2:2" x14ac:dyDescent="0.45">
      <c r="B330" s="15"/>
    </row>
    <row r="331" spans="2:2" x14ac:dyDescent="0.45">
      <c r="B331" s="15"/>
    </row>
    <row r="332" spans="2:2" x14ac:dyDescent="0.45">
      <c r="B332" s="15"/>
    </row>
    <row r="333" spans="2:2" x14ac:dyDescent="0.45">
      <c r="B333" s="15"/>
    </row>
    <row r="334" spans="2:2" x14ac:dyDescent="0.45">
      <c r="B334" s="15"/>
    </row>
    <row r="335" spans="2:2" x14ac:dyDescent="0.45">
      <c r="B335" s="15"/>
    </row>
    <row r="336" spans="2:2" x14ac:dyDescent="0.45">
      <c r="B336" s="15"/>
    </row>
    <row r="337" spans="2:2" x14ac:dyDescent="0.45">
      <c r="B337" s="15"/>
    </row>
    <row r="338" spans="2:2" x14ac:dyDescent="0.45">
      <c r="B338" s="15"/>
    </row>
    <row r="339" spans="2:2" x14ac:dyDescent="0.45">
      <c r="B339" s="15"/>
    </row>
    <row r="340" spans="2:2" x14ac:dyDescent="0.45">
      <c r="B340" s="15"/>
    </row>
    <row r="341" spans="2:2" x14ac:dyDescent="0.45">
      <c r="B341" s="15"/>
    </row>
    <row r="342" spans="2:2" x14ac:dyDescent="0.45">
      <c r="B342" s="15"/>
    </row>
    <row r="343" spans="2:2" x14ac:dyDescent="0.45">
      <c r="B343" s="15"/>
    </row>
    <row r="344" spans="2:2" x14ac:dyDescent="0.45">
      <c r="B344" s="15"/>
    </row>
    <row r="345" spans="2:2" x14ac:dyDescent="0.45">
      <c r="B345" s="15"/>
    </row>
    <row r="346" spans="2:2" x14ac:dyDescent="0.45">
      <c r="B346" s="15"/>
    </row>
    <row r="347" spans="2:2" x14ac:dyDescent="0.45">
      <c r="B347" s="15"/>
    </row>
    <row r="348" spans="2:2" x14ac:dyDescent="0.45">
      <c r="B348" s="15"/>
    </row>
    <row r="349" spans="2:2" x14ac:dyDescent="0.45">
      <c r="B349" s="15"/>
    </row>
    <row r="350" spans="2:2" x14ac:dyDescent="0.45">
      <c r="B350" s="15"/>
    </row>
    <row r="351" spans="2:2" x14ac:dyDescent="0.45">
      <c r="B351" s="15"/>
    </row>
    <row r="352" spans="2:2" x14ac:dyDescent="0.45">
      <c r="B352" s="15"/>
    </row>
    <row r="353" spans="2:2" x14ac:dyDescent="0.45">
      <c r="B353" s="15"/>
    </row>
    <row r="354" spans="2:2" x14ac:dyDescent="0.45">
      <c r="B354" s="15"/>
    </row>
    <row r="355" spans="2:2" x14ac:dyDescent="0.45">
      <c r="B355" s="15"/>
    </row>
    <row r="356" spans="2:2" x14ac:dyDescent="0.45">
      <c r="B356" s="15"/>
    </row>
    <row r="357" spans="2:2" x14ac:dyDescent="0.45">
      <c r="B357" s="15"/>
    </row>
    <row r="358" spans="2:2" x14ac:dyDescent="0.45">
      <c r="B358" s="15"/>
    </row>
    <row r="359" spans="2:2" x14ac:dyDescent="0.45">
      <c r="B359" s="15"/>
    </row>
    <row r="360" spans="2:2" x14ac:dyDescent="0.45">
      <c r="B360" s="15"/>
    </row>
    <row r="361" spans="2:2" x14ac:dyDescent="0.45">
      <c r="B361" s="15"/>
    </row>
    <row r="362" spans="2:2" x14ac:dyDescent="0.45">
      <c r="B362" s="15"/>
    </row>
    <row r="363" spans="2:2" x14ac:dyDescent="0.45">
      <c r="B363" s="15"/>
    </row>
    <row r="364" spans="2:2" x14ac:dyDescent="0.45">
      <c r="B364" s="15"/>
    </row>
    <row r="365" spans="2:2" x14ac:dyDescent="0.45">
      <c r="B365" s="15"/>
    </row>
    <row r="366" spans="2:2" x14ac:dyDescent="0.45">
      <c r="B366" s="15"/>
    </row>
    <row r="367" spans="2:2" x14ac:dyDescent="0.45">
      <c r="B367" s="15"/>
    </row>
    <row r="368" spans="2:2" x14ac:dyDescent="0.45">
      <c r="B368" s="15"/>
    </row>
    <row r="369" spans="2:2" x14ac:dyDescent="0.45">
      <c r="B369" s="15"/>
    </row>
    <row r="370" spans="2:2" x14ac:dyDescent="0.45">
      <c r="B370" s="15"/>
    </row>
    <row r="371" spans="2:2" x14ac:dyDescent="0.45">
      <c r="B371" s="15"/>
    </row>
    <row r="372" spans="2:2" x14ac:dyDescent="0.45">
      <c r="B372" s="15"/>
    </row>
    <row r="373" spans="2:2" x14ac:dyDescent="0.45">
      <c r="B373" s="15"/>
    </row>
    <row r="374" spans="2:2" x14ac:dyDescent="0.45">
      <c r="B374" s="15"/>
    </row>
    <row r="375" spans="2:2" x14ac:dyDescent="0.45">
      <c r="B375" s="15"/>
    </row>
    <row r="376" spans="2:2" x14ac:dyDescent="0.45">
      <c r="B376" s="15"/>
    </row>
    <row r="377" spans="2:2" x14ac:dyDescent="0.45">
      <c r="B377" s="15"/>
    </row>
    <row r="378" spans="2:2" x14ac:dyDescent="0.45">
      <c r="B378" s="15"/>
    </row>
    <row r="379" spans="2:2" x14ac:dyDescent="0.45">
      <c r="B379" s="15"/>
    </row>
    <row r="380" spans="2:2" x14ac:dyDescent="0.45">
      <c r="B380" s="15"/>
    </row>
    <row r="381" spans="2:2" x14ac:dyDescent="0.45">
      <c r="B381" s="15"/>
    </row>
    <row r="382" spans="2:2" x14ac:dyDescent="0.45">
      <c r="B382" s="15"/>
    </row>
    <row r="383" spans="2:2" x14ac:dyDescent="0.45">
      <c r="B383" s="15"/>
    </row>
    <row r="384" spans="2:2" x14ac:dyDescent="0.45">
      <c r="B384" s="15"/>
    </row>
    <row r="385" spans="2:2" x14ac:dyDescent="0.45">
      <c r="B385" s="15"/>
    </row>
    <row r="386" spans="2:2" x14ac:dyDescent="0.45">
      <c r="B386" s="15"/>
    </row>
    <row r="387" spans="2:2" x14ac:dyDescent="0.45">
      <c r="B387" s="15"/>
    </row>
    <row r="388" spans="2:2" x14ac:dyDescent="0.45">
      <c r="B388" s="15"/>
    </row>
    <row r="389" spans="2:2" x14ac:dyDescent="0.45">
      <c r="B389" s="15"/>
    </row>
    <row r="390" spans="2:2" x14ac:dyDescent="0.45">
      <c r="B390" s="15"/>
    </row>
    <row r="391" spans="2:2" x14ac:dyDescent="0.45">
      <c r="B391" s="15"/>
    </row>
    <row r="392" spans="2:2" x14ac:dyDescent="0.45">
      <c r="B392" s="15"/>
    </row>
    <row r="393" spans="2:2" x14ac:dyDescent="0.45">
      <c r="B393" s="15"/>
    </row>
    <row r="394" spans="2:2" x14ac:dyDescent="0.45">
      <c r="B394" s="15"/>
    </row>
    <row r="395" spans="2:2" x14ac:dyDescent="0.45">
      <c r="B395" s="15"/>
    </row>
    <row r="396" spans="2:2" x14ac:dyDescent="0.45">
      <c r="B396" s="15"/>
    </row>
    <row r="397" spans="2:2" x14ac:dyDescent="0.45">
      <c r="B397" s="15"/>
    </row>
    <row r="398" spans="2:2" x14ac:dyDescent="0.45">
      <c r="B398" s="15"/>
    </row>
    <row r="399" spans="2:2" x14ac:dyDescent="0.45">
      <c r="B399" s="15"/>
    </row>
    <row r="400" spans="2:2" x14ac:dyDescent="0.45">
      <c r="B400" s="15"/>
    </row>
    <row r="401" spans="2:2" x14ac:dyDescent="0.45">
      <c r="B401" s="15"/>
    </row>
    <row r="402" spans="2:2" x14ac:dyDescent="0.45">
      <c r="B402" s="15"/>
    </row>
    <row r="403" spans="2:2" x14ac:dyDescent="0.45">
      <c r="B403" s="15"/>
    </row>
    <row r="404" spans="2:2" x14ac:dyDescent="0.45">
      <c r="B404" s="15"/>
    </row>
    <row r="405" spans="2:2" x14ac:dyDescent="0.45">
      <c r="B405" s="15"/>
    </row>
    <row r="406" spans="2:2" x14ac:dyDescent="0.45">
      <c r="B406" s="15"/>
    </row>
    <row r="407" spans="2:2" x14ac:dyDescent="0.45">
      <c r="B407" s="15"/>
    </row>
    <row r="408" spans="2:2" x14ac:dyDescent="0.45">
      <c r="B408" s="15"/>
    </row>
    <row r="409" spans="2:2" x14ac:dyDescent="0.45">
      <c r="B409" s="15"/>
    </row>
    <row r="410" spans="2:2" x14ac:dyDescent="0.45">
      <c r="B410" s="15"/>
    </row>
    <row r="411" spans="2:2" x14ac:dyDescent="0.45">
      <c r="B411" s="15"/>
    </row>
    <row r="412" spans="2:2" x14ac:dyDescent="0.45">
      <c r="B412" s="15"/>
    </row>
    <row r="413" spans="2:2" x14ac:dyDescent="0.45">
      <c r="B413" s="15"/>
    </row>
    <row r="414" spans="2:2" x14ac:dyDescent="0.45">
      <c r="B414" s="15"/>
    </row>
    <row r="415" spans="2:2" x14ac:dyDescent="0.45">
      <c r="B415" s="15"/>
    </row>
    <row r="416" spans="2:2" x14ac:dyDescent="0.45">
      <c r="B416" s="15"/>
    </row>
    <row r="417" spans="2:2" x14ac:dyDescent="0.45">
      <c r="B417" s="15"/>
    </row>
    <row r="418" spans="2:2" x14ac:dyDescent="0.45">
      <c r="B418" s="15"/>
    </row>
    <row r="419" spans="2:2" x14ac:dyDescent="0.45">
      <c r="B419" s="15"/>
    </row>
    <row r="420" spans="2:2" x14ac:dyDescent="0.45">
      <c r="B420" s="15"/>
    </row>
    <row r="421" spans="2:2" x14ac:dyDescent="0.45">
      <c r="B421" s="15"/>
    </row>
    <row r="422" spans="2:2" x14ac:dyDescent="0.45">
      <c r="B422" s="15"/>
    </row>
    <row r="423" spans="2:2" x14ac:dyDescent="0.45">
      <c r="B423" s="15"/>
    </row>
    <row r="424" spans="2:2" x14ac:dyDescent="0.45">
      <c r="B424" s="15"/>
    </row>
    <row r="425" spans="2:2" x14ac:dyDescent="0.45">
      <c r="B425" s="15"/>
    </row>
    <row r="426" spans="2:2" x14ac:dyDescent="0.45">
      <c r="B426" s="15"/>
    </row>
    <row r="427" spans="2:2" x14ac:dyDescent="0.45">
      <c r="B427" s="15"/>
    </row>
    <row r="428" spans="2:2" x14ac:dyDescent="0.45">
      <c r="B428" s="15"/>
    </row>
    <row r="429" spans="2:2" x14ac:dyDescent="0.45">
      <c r="B429" s="15"/>
    </row>
    <row r="430" spans="2:2" x14ac:dyDescent="0.45">
      <c r="B430" s="15"/>
    </row>
    <row r="431" spans="2:2" x14ac:dyDescent="0.45">
      <c r="B431" s="15"/>
    </row>
    <row r="432" spans="2:2" x14ac:dyDescent="0.45">
      <c r="B432" s="15"/>
    </row>
    <row r="433" spans="2:2" x14ac:dyDescent="0.45">
      <c r="B433" s="15"/>
    </row>
    <row r="434" spans="2:2" x14ac:dyDescent="0.45">
      <c r="B434" s="15"/>
    </row>
    <row r="435" spans="2:2" x14ac:dyDescent="0.45">
      <c r="B435" s="15"/>
    </row>
    <row r="436" spans="2:2" x14ac:dyDescent="0.45">
      <c r="B436" s="15"/>
    </row>
    <row r="437" spans="2:2" x14ac:dyDescent="0.45">
      <c r="B437" s="15"/>
    </row>
    <row r="438" spans="2:2" x14ac:dyDescent="0.45">
      <c r="B438" s="15"/>
    </row>
    <row r="439" spans="2:2" x14ac:dyDescent="0.45">
      <c r="B439" s="15"/>
    </row>
    <row r="440" spans="2:2" x14ac:dyDescent="0.45">
      <c r="B440" s="15"/>
    </row>
    <row r="441" spans="2:2" x14ac:dyDescent="0.45">
      <c r="B441" s="15"/>
    </row>
    <row r="442" spans="2:2" x14ac:dyDescent="0.45">
      <c r="B442" s="15"/>
    </row>
    <row r="443" spans="2:2" x14ac:dyDescent="0.45">
      <c r="B443" s="15"/>
    </row>
    <row r="444" spans="2:2" x14ac:dyDescent="0.45">
      <c r="B444" s="15"/>
    </row>
    <row r="445" spans="2:2" x14ac:dyDescent="0.45">
      <c r="B445" s="15"/>
    </row>
    <row r="446" spans="2:2" x14ac:dyDescent="0.45">
      <c r="B446" s="15"/>
    </row>
    <row r="447" spans="2:2" x14ac:dyDescent="0.45">
      <c r="B447" s="15"/>
    </row>
    <row r="448" spans="2:2" x14ac:dyDescent="0.45">
      <c r="B448" s="15"/>
    </row>
    <row r="449" spans="2:2" x14ac:dyDescent="0.45">
      <c r="B449" s="15"/>
    </row>
    <row r="450" spans="2:2" x14ac:dyDescent="0.45">
      <c r="B450" s="15"/>
    </row>
    <row r="451" spans="2:2" x14ac:dyDescent="0.45">
      <c r="B451" s="15"/>
    </row>
    <row r="452" spans="2:2" x14ac:dyDescent="0.45">
      <c r="B452" s="15"/>
    </row>
    <row r="453" spans="2:2" x14ac:dyDescent="0.45">
      <c r="B453" s="15"/>
    </row>
    <row r="454" spans="2:2" x14ac:dyDescent="0.45">
      <c r="B454" s="15"/>
    </row>
    <row r="455" spans="2:2" x14ac:dyDescent="0.45">
      <c r="B455" s="15"/>
    </row>
    <row r="456" spans="2:2" x14ac:dyDescent="0.45">
      <c r="B456" s="15"/>
    </row>
    <row r="457" spans="2:2" x14ac:dyDescent="0.45">
      <c r="B457" s="15"/>
    </row>
    <row r="458" spans="2:2" x14ac:dyDescent="0.45">
      <c r="B458" s="15"/>
    </row>
    <row r="459" spans="2:2" x14ac:dyDescent="0.45">
      <c r="B459" s="15"/>
    </row>
    <row r="460" spans="2:2" x14ac:dyDescent="0.45">
      <c r="B460" s="15"/>
    </row>
    <row r="461" spans="2:2" x14ac:dyDescent="0.45">
      <c r="B461" s="15"/>
    </row>
    <row r="462" spans="2:2" x14ac:dyDescent="0.45">
      <c r="B462" s="15"/>
    </row>
    <row r="463" spans="2:2" x14ac:dyDescent="0.45">
      <c r="B463" s="15"/>
    </row>
    <row r="464" spans="2:2" x14ac:dyDescent="0.45">
      <c r="B464" s="15"/>
    </row>
    <row r="465" spans="2:2" x14ac:dyDescent="0.45">
      <c r="B465" s="15"/>
    </row>
    <row r="466" spans="2:2" x14ac:dyDescent="0.45">
      <c r="B466" s="15"/>
    </row>
    <row r="467" spans="2:2" x14ac:dyDescent="0.45">
      <c r="B467" s="15"/>
    </row>
    <row r="468" spans="2:2" x14ac:dyDescent="0.45">
      <c r="B468" s="15"/>
    </row>
    <row r="469" spans="2:2" x14ac:dyDescent="0.45">
      <c r="B469" s="15"/>
    </row>
    <row r="470" spans="2:2" x14ac:dyDescent="0.45">
      <c r="B470" s="15"/>
    </row>
    <row r="471" spans="2:2" x14ac:dyDescent="0.45">
      <c r="B471" s="15"/>
    </row>
    <row r="472" spans="2:2" x14ac:dyDescent="0.45">
      <c r="B472" s="15"/>
    </row>
    <row r="473" spans="2:2" x14ac:dyDescent="0.45">
      <c r="B473" s="15"/>
    </row>
    <row r="474" spans="2:2" x14ac:dyDescent="0.45">
      <c r="B474" s="15"/>
    </row>
    <row r="475" spans="2:2" x14ac:dyDescent="0.45">
      <c r="B475" s="15"/>
    </row>
    <row r="476" spans="2:2" x14ac:dyDescent="0.45">
      <c r="B476" s="15"/>
    </row>
    <row r="477" spans="2:2" x14ac:dyDescent="0.45">
      <c r="B477" s="15"/>
    </row>
    <row r="478" spans="2:2" x14ac:dyDescent="0.45">
      <c r="B478" s="15"/>
    </row>
    <row r="479" spans="2:2" x14ac:dyDescent="0.45">
      <c r="B479" s="15"/>
    </row>
    <row r="480" spans="2:2" x14ac:dyDescent="0.45">
      <c r="B480" s="15"/>
    </row>
    <row r="481" spans="2:2" x14ac:dyDescent="0.45">
      <c r="B481" s="15"/>
    </row>
    <row r="482" spans="2:2" x14ac:dyDescent="0.45">
      <c r="B482" s="15"/>
    </row>
    <row r="483" spans="2:2" x14ac:dyDescent="0.45">
      <c r="B483" s="15"/>
    </row>
    <row r="484" spans="2:2" x14ac:dyDescent="0.45">
      <c r="B484" s="15"/>
    </row>
    <row r="485" spans="2:2" x14ac:dyDescent="0.45">
      <c r="B485" s="15"/>
    </row>
    <row r="486" spans="2:2" x14ac:dyDescent="0.45">
      <c r="B486" s="15"/>
    </row>
    <row r="487" spans="2:2" x14ac:dyDescent="0.45">
      <c r="B487" s="15"/>
    </row>
    <row r="488" spans="2:2" x14ac:dyDescent="0.45">
      <c r="B488" s="15"/>
    </row>
    <row r="489" spans="2:2" x14ac:dyDescent="0.45">
      <c r="B489" s="15"/>
    </row>
    <row r="490" spans="2:2" x14ac:dyDescent="0.45">
      <c r="B490" s="15"/>
    </row>
    <row r="491" spans="2:2" x14ac:dyDescent="0.45">
      <c r="B491" s="15"/>
    </row>
    <row r="492" spans="2:2" x14ac:dyDescent="0.45">
      <c r="B492" s="15"/>
    </row>
    <row r="493" spans="2:2" x14ac:dyDescent="0.45">
      <c r="B493" s="15"/>
    </row>
    <row r="494" spans="2:2" x14ac:dyDescent="0.45">
      <c r="B494" s="15"/>
    </row>
    <row r="495" spans="2:2" x14ac:dyDescent="0.45">
      <c r="B495" s="15"/>
    </row>
    <row r="496" spans="2:2" x14ac:dyDescent="0.45">
      <c r="B496" s="15"/>
    </row>
    <row r="497" spans="2:2" x14ac:dyDescent="0.45">
      <c r="B497" s="15"/>
    </row>
    <row r="498" spans="2:2" x14ac:dyDescent="0.45">
      <c r="B498" s="15"/>
    </row>
    <row r="499" spans="2:2" x14ac:dyDescent="0.45">
      <c r="B499" s="15"/>
    </row>
    <row r="500" spans="2:2" x14ac:dyDescent="0.45">
      <c r="B500" s="15"/>
    </row>
    <row r="501" spans="2:2" x14ac:dyDescent="0.45">
      <c r="B501" s="15"/>
    </row>
    <row r="502" spans="2:2" x14ac:dyDescent="0.45">
      <c r="B502" s="15"/>
    </row>
    <row r="503" spans="2:2" x14ac:dyDescent="0.45">
      <c r="B503" s="15"/>
    </row>
    <row r="504" spans="2:2" x14ac:dyDescent="0.45">
      <c r="B504" s="15"/>
    </row>
    <row r="505" spans="2:2" x14ac:dyDescent="0.45">
      <c r="B505" s="15"/>
    </row>
    <row r="506" spans="2:2" x14ac:dyDescent="0.45">
      <c r="B506" s="15"/>
    </row>
    <row r="507" spans="2:2" x14ac:dyDescent="0.45">
      <c r="B507" s="15"/>
    </row>
    <row r="508" spans="2:2" x14ac:dyDescent="0.45">
      <c r="B508" s="15"/>
    </row>
    <row r="509" spans="2:2" x14ac:dyDescent="0.45">
      <c r="B509" s="15"/>
    </row>
    <row r="510" spans="2:2" x14ac:dyDescent="0.45">
      <c r="B510" s="15"/>
    </row>
    <row r="511" spans="2:2" x14ac:dyDescent="0.45">
      <c r="B511" s="15"/>
    </row>
    <row r="512" spans="2:2" x14ac:dyDescent="0.45">
      <c r="B512" s="15"/>
    </row>
    <row r="513" spans="2:2" x14ac:dyDescent="0.45">
      <c r="B513" s="15"/>
    </row>
    <row r="514" spans="2:2" x14ac:dyDescent="0.45">
      <c r="B514" s="15"/>
    </row>
    <row r="515" spans="2:2" x14ac:dyDescent="0.45">
      <c r="B515" s="15"/>
    </row>
    <row r="516" spans="2:2" x14ac:dyDescent="0.45">
      <c r="B516" s="15"/>
    </row>
    <row r="517" spans="2:2" x14ac:dyDescent="0.45">
      <c r="B517" s="15"/>
    </row>
    <row r="518" spans="2:2" x14ac:dyDescent="0.45">
      <c r="B518" s="15"/>
    </row>
    <row r="519" spans="2:2" x14ac:dyDescent="0.45">
      <c r="B519" s="15"/>
    </row>
    <row r="520" spans="2:2" x14ac:dyDescent="0.45">
      <c r="B520" s="15"/>
    </row>
    <row r="521" spans="2:2" x14ac:dyDescent="0.45">
      <c r="B521" s="15"/>
    </row>
    <row r="522" spans="2:2" x14ac:dyDescent="0.45">
      <c r="B522" s="15"/>
    </row>
    <row r="523" spans="2:2" x14ac:dyDescent="0.45">
      <c r="B523" s="15"/>
    </row>
    <row r="524" spans="2:2" x14ac:dyDescent="0.45">
      <c r="B524" s="15"/>
    </row>
    <row r="525" spans="2:2" x14ac:dyDescent="0.45">
      <c r="B525" s="15"/>
    </row>
    <row r="526" spans="2:2" x14ac:dyDescent="0.45">
      <c r="B526" s="15"/>
    </row>
    <row r="527" spans="2:2" x14ac:dyDescent="0.45">
      <c r="B527" s="15"/>
    </row>
    <row r="528" spans="2:2" x14ac:dyDescent="0.45">
      <c r="B528" s="15"/>
    </row>
    <row r="529" spans="2:2" x14ac:dyDescent="0.45">
      <c r="B529" s="15"/>
    </row>
    <row r="530" spans="2:2" x14ac:dyDescent="0.45">
      <c r="B530" s="15"/>
    </row>
    <row r="531" spans="2:2" x14ac:dyDescent="0.45">
      <c r="B531" s="15"/>
    </row>
    <row r="532" spans="2:2" x14ac:dyDescent="0.45">
      <c r="B532" s="15"/>
    </row>
    <row r="533" spans="2:2" x14ac:dyDescent="0.45">
      <c r="B533" s="15"/>
    </row>
    <row r="534" spans="2:2" x14ac:dyDescent="0.45">
      <c r="B534" s="15"/>
    </row>
    <row r="535" spans="2:2" x14ac:dyDescent="0.45">
      <c r="B535" s="15"/>
    </row>
    <row r="536" spans="2:2" x14ac:dyDescent="0.45">
      <c r="B536" s="15"/>
    </row>
    <row r="537" spans="2:2" x14ac:dyDescent="0.45">
      <c r="B537" s="15"/>
    </row>
    <row r="538" spans="2:2" x14ac:dyDescent="0.45">
      <c r="B538" s="15"/>
    </row>
    <row r="539" spans="2:2" x14ac:dyDescent="0.45">
      <c r="B539" s="15"/>
    </row>
    <row r="540" spans="2:2" x14ac:dyDescent="0.45">
      <c r="B540" s="15"/>
    </row>
    <row r="541" spans="2:2" x14ac:dyDescent="0.45">
      <c r="B541" s="15"/>
    </row>
    <row r="542" spans="2:2" x14ac:dyDescent="0.45">
      <c r="B542" s="15"/>
    </row>
    <row r="543" spans="2:2" x14ac:dyDescent="0.45">
      <c r="B543" s="15"/>
    </row>
    <row r="544" spans="2:2" x14ac:dyDescent="0.45">
      <c r="B544" s="15"/>
    </row>
    <row r="545" spans="2:2" x14ac:dyDescent="0.45">
      <c r="B545" s="15"/>
    </row>
    <row r="546" spans="2:2" x14ac:dyDescent="0.45">
      <c r="B546" s="15"/>
    </row>
    <row r="547" spans="2:2" x14ac:dyDescent="0.45">
      <c r="B547" s="15"/>
    </row>
    <row r="548" spans="2:2" x14ac:dyDescent="0.45">
      <c r="B548" s="15"/>
    </row>
    <row r="549" spans="2:2" x14ac:dyDescent="0.45">
      <c r="B549" s="15"/>
    </row>
    <row r="550" spans="2:2" x14ac:dyDescent="0.45">
      <c r="B550" s="15"/>
    </row>
    <row r="551" spans="2:2" x14ac:dyDescent="0.45">
      <c r="B551" s="15"/>
    </row>
    <row r="552" spans="2:2" x14ac:dyDescent="0.45">
      <c r="B552" s="15"/>
    </row>
    <row r="553" spans="2:2" x14ac:dyDescent="0.45">
      <c r="B553" s="15"/>
    </row>
    <row r="554" spans="2:2" x14ac:dyDescent="0.45">
      <c r="B554" s="15"/>
    </row>
    <row r="555" spans="2:2" x14ac:dyDescent="0.45">
      <c r="B555" s="15"/>
    </row>
    <row r="556" spans="2:2" x14ac:dyDescent="0.45">
      <c r="B556" s="15"/>
    </row>
    <row r="557" spans="2:2" x14ac:dyDescent="0.45">
      <c r="B557" s="15"/>
    </row>
    <row r="558" spans="2:2" x14ac:dyDescent="0.45">
      <c r="B558" s="15"/>
    </row>
    <row r="559" spans="2:2" x14ac:dyDescent="0.45">
      <c r="B559" s="15"/>
    </row>
    <row r="560" spans="2:2" x14ac:dyDescent="0.45">
      <c r="B560" s="15"/>
    </row>
    <row r="561" spans="2:2" x14ac:dyDescent="0.45">
      <c r="B561" s="15"/>
    </row>
    <row r="562" spans="2:2" x14ac:dyDescent="0.45">
      <c r="B562" s="15"/>
    </row>
    <row r="563" spans="2:2" x14ac:dyDescent="0.45">
      <c r="B563" s="15"/>
    </row>
    <row r="564" spans="2:2" x14ac:dyDescent="0.45">
      <c r="B564" s="15"/>
    </row>
    <row r="565" spans="2:2" x14ac:dyDescent="0.45">
      <c r="B565" s="15"/>
    </row>
    <row r="566" spans="2:2" x14ac:dyDescent="0.45">
      <c r="B566" s="15"/>
    </row>
    <row r="567" spans="2:2" x14ac:dyDescent="0.45">
      <c r="B567" s="15"/>
    </row>
    <row r="568" spans="2:2" x14ac:dyDescent="0.45">
      <c r="B568" s="15"/>
    </row>
    <row r="569" spans="2:2" x14ac:dyDescent="0.45">
      <c r="B569" s="15"/>
    </row>
    <row r="570" spans="2:2" x14ac:dyDescent="0.45">
      <c r="B570" s="15"/>
    </row>
    <row r="571" spans="2:2" x14ac:dyDescent="0.45">
      <c r="B571" s="15"/>
    </row>
    <row r="572" spans="2:2" x14ac:dyDescent="0.45">
      <c r="B572" s="15"/>
    </row>
    <row r="573" spans="2:2" x14ac:dyDescent="0.45">
      <c r="B573" s="15"/>
    </row>
    <row r="574" spans="2:2" x14ac:dyDescent="0.45">
      <c r="B574" s="15"/>
    </row>
    <row r="575" spans="2:2" x14ac:dyDescent="0.45">
      <c r="B575" s="15"/>
    </row>
    <row r="576" spans="2:2" x14ac:dyDescent="0.45">
      <c r="B576" s="15"/>
    </row>
    <row r="577" spans="2:2" x14ac:dyDescent="0.45">
      <c r="B577" s="15"/>
    </row>
    <row r="578" spans="2:2" x14ac:dyDescent="0.45">
      <c r="B578" s="15"/>
    </row>
    <row r="579" spans="2:2" x14ac:dyDescent="0.45">
      <c r="B579" s="15"/>
    </row>
    <row r="580" spans="2:2" x14ac:dyDescent="0.45">
      <c r="B580" s="15"/>
    </row>
    <row r="581" spans="2:2" x14ac:dyDescent="0.45">
      <c r="B581" s="15"/>
    </row>
    <row r="582" spans="2:2" x14ac:dyDescent="0.45">
      <c r="B582" s="15"/>
    </row>
    <row r="583" spans="2:2" x14ac:dyDescent="0.45">
      <c r="B583" s="15"/>
    </row>
    <row r="584" spans="2:2" x14ac:dyDescent="0.45">
      <c r="B584" s="15"/>
    </row>
    <row r="585" spans="2:2" x14ac:dyDescent="0.45">
      <c r="B585" s="15"/>
    </row>
    <row r="586" spans="2:2" x14ac:dyDescent="0.45">
      <c r="B586" s="15"/>
    </row>
    <row r="587" spans="2:2" x14ac:dyDescent="0.45">
      <c r="B587" s="15"/>
    </row>
    <row r="588" spans="2:2" x14ac:dyDescent="0.45">
      <c r="B588" s="15"/>
    </row>
    <row r="589" spans="2:2" x14ac:dyDescent="0.45">
      <c r="B589" s="15"/>
    </row>
    <row r="590" spans="2:2" x14ac:dyDescent="0.45">
      <c r="B590" s="15"/>
    </row>
    <row r="591" spans="2:2" x14ac:dyDescent="0.45">
      <c r="B591" s="15"/>
    </row>
    <row r="592" spans="2:2" x14ac:dyDescent="0.45">
      <c r="B592" s="15"/>
    </row>
    <row r="593" spans="2:2" x14ac:dyDescent="0.45">
      <c r="B593" s="15"/>
    </row>
    <row r="594" spans="2:2" x14ac:dyDescent="0.45">
      <c r="B594" s="15"/>
    </row>
    <row r="595" spans="2:2" x14ac:dyDescent="0.45">
      <c r="B595" s="15"/>
    </row>
    <row r="596" spans="2:2" x14ac:dyDescent="0.45">
      <c r="B596" s="15"/>
    </row>
    <row r="597" spans="2:2" x14ac:dyDescent="0.45">
      <c r="B597" s="15"/>
    </row>
    <row r="598" spans="2:2" x14ac:dyDescent="0.45">
      <c r="B598" s="15"/>
    </row>
    <row r="599" spans="2:2" x14ac:dyDescent="0.45">
      <c r="B599" s="15"/>
    </row>
    <row r="600" spans="2:2" x14ac:dyDescent="0.45">
      <c r="B600" s="15"/>
    </row>
    <row r="601" spans="2:2" x14ac:dyDescent="0.45">
      <c r="B601" s="15"/>
    </row>
    <row r="602" spans="2:2" x14ac:dyDescent="0.45">
      <c r="B602" s="15"/>
    </row>
    <row r="603" spans="2:2" x14ac:dyDescent="0.45">
      <c r="B603" s="15"/>
    </row>
    <row r="604" spans="2:2" x14ac:dyDescent="0.45">
      <c r="B604" s="15"/>
    </row>
    <row r="605" spans="2:2" x14ac:dyDescent="0.45">
      <c r="B605" s="15"/>
    </row>
    <row r="606" spans="2:2" x14ac:dyDescent="0.45">
      <c r="B606" s="15"/>
    </row>
    <row r="607" spans="2:2" x14ac:dyDescent="0.45">
      <c r="B607" s="15"/>
    </row>
    <row r="608" spans="2:2" x14ac:dyDescent="0.45">
      <c r="B608" s="15"/>
    </row>
    <row r="609" spans="2:2" x14ac:dyDescent="0.45">
      <c r="B609" s="15"/>
    </row>
    <row r="610" spans="2:2" x14ac:dyDescent="0.45">
      <c r="B610" s="15"/>
    </row>
    <row r="611" spans="2:2" x14ac:dyDescent="0.45">
      <c r="B611" s="15"/>
    </row>
    <row r="612" spans="2:2" x14ac:dyDescent="0.45">
      <c r="B612" s="15"/>
    </row>
    <row r="613" spans="2:2" x14ac:dyDescent="0.45">
      <c r="B613" s="15"/>
    </row>
    <row r="614" spans="2:2" x14ac:dyDescent="0.45">
      <c r="B614" s="15"/>
    </row>
    <row r="615" spans="2:2" x14ac:dyDescent="0.45">
      <c r="B615" s="15"/>
    </row>
    <row r="616" spans="2:2" x14ac:dyDescent="0.45">
      <c r="B616" s="15"/>
    </row>
    <row r="617" spans="2:2" x14ac:dyDescent="0.45">
      <c r="B617" s="15"/>
    </row>
    <row r="618" spans="2:2" x14ac:dyDescent="0.45">
      <c r="B618" s="15"/>
    </row>
    <row r="619" spans="2:2" x14ac:dyDescent="0.45">
      <c r="B619" s="15"/>
    </row>
    <row r="620" spans="2:2" x14ac:dyDescent="0.45">
      <c r="B620" s="15"/>
    </row>
    <row r="621" spans="2:2" x14ac:dyDescent="0.45">
      <c r="B621" s="15"/>
    </row>
    <row r="622" spans="2:2" x14ac:dyDescent="0.45">
      <c r="B622" s="15"/>
    </row>
    <row r="623" spans="2:2" x14ac:dyDescent="0.45">
      <c r="B623" s="15"/>
    </row>
    <row r="624" spans="2:2" x14ac:dyDescent="0.45">
      <c r="B624" s="15"/>
    </row>
    <row r="625" spans="2:2" x14ac:dyDescent="0.45">
      <c r="B625" s="15"/>
    </row>
    <row r="626" spans="2:2" x14ac:dyDescent="0.45">
      <c r="B626" s="15"/>
    </row>
  </sheetData>
  <mergeCells count="7">
    <mergeCell ref="A2:G2"/>
    <mergeCell ref="G4:I4"/>
    <mergeCell ref="J69:K69"/>
    <mergeCell ref="L19:M19"/>
    <mergeCell ref="B3:B4"/>
    <mergeCell ref="K18:L18"/>
    <mergeCell ref="K68:L68"/>
  </mergeCells>
  <conditionalFormatting sqref="F5">
    <cfRule type="expression" dxfId="295" priority="1120">
      <formula>AND($H$2="See",F5&lt;&gt;"")</formula>
    </cfRule>
  </conditionalFormatting>
  <conditionalFormatting sqref="F6">
    <cfRule type="expression" dxfId="294" priority="482">
      <formula>AND($H$2="See",F6&lt;&gt;"")</formula>
    </cfRule>
  </conditionalFormatting>
  <conditionalFormatting sqref="F7">
    <cfRule type="expression" dxfId="293" priority="481">
      <formula>AND($H$2="See",F7&lt;&gt;"")</formula>
    </cfRule>
  </conditionalFormatting>
  <conditionalFormatting sqref="F8">
    <cfRule type="expression" dxfId="292" priority="480">
      <formula>AND($H$2="See",F8&lt;&gt;"")</formula>
    </cfRule>
  </conditionalFormatting>
  <conditionalFormatting sqref="F9">
    <cfRule type="expression" dxfId="291" priority="479">
      <formula>AND($H$2="See",F9&lt;&gt;"")</formula>
    </cfRule>
  </conditionalFormatting>
  <conditionalFormatting sqref="F10">
    <cfRule type="expression" dxfId="290" priority="478">
      <formula>AND($H$2="See",F10&lt;&gt;"")</formula>
    </cfRule>
  </conditionalFormatting>
  <conditionalFormatting sqref="F11">
    <cfRule type="expression" dxfId="289" priority="477">
      <formula>AND($H$2="See",F11&lt;&gt;"")</formula>
    </cfRule>
  </conditionalFormatting>
  <conditionalFormatting sqref="F12">
    <cfRule type="expression" dxfId="288" priority="476">
      <formula>AND($H$2="See",F12&lt;&gt;"")</formula>
    </cfRule>
  </conditionalFormatting>
  <conditionalFormatting sqref="F13">
    <cfRule type="expression" dxfId="287" priority="475">
      <formula>AND($H$2="See",F13&lt;&gt;"")</formula>
    </cfRule>
  </conditionalFormatting>
  <conditionalFormatting sqref="F14">
    <cfRule type="expression" dxfId="286" priority="474">
      <formula>AND($H$2="See",F14&lt;&gt;"")</formula>
    </cfRule>
  </conditionalFormatting>
  <conditionalFormatting sqref="F15">
    <cfRule type="expression" dxfId="285" priority="473">
      <formula>AND($H$2="See",F15&lt;&gt;"")</formula>
    </cfRule>
  </conditionalFormatting>
  <conditionalFormatting sqref="F16">
    <cfRule type="expression" dxfId="284" priority="472">
      <formula>AND($H$2="See",F16&lt;&gt;"")</formula>
    </cfRule>
  </conditionalFormatting>
  <conditionalFormatting sqref="F17">
    <cfRule type="expression" dxfId="283" priority="471">
      <formula>AND($H$2="See",F17&lt;&gt;"")</formula>
    </cfRule>
  </conditionalFormatting>
  <conditionalFormatting sqref="F18">
    <cfRule type="expression" dxfId="282" priority="470">
      <formula>AND($H$2="See",F18&lt;&gt;"")</formula>
    </cfRule>
  </conditionalFormatting>
  <conditionalFormatting sqref="F19">
    <cfRule type="expression" dxfId="281" priority="469">
      <formula>AND($H$2="See",F19&lt;&gt;"")</formula>
    </cfRule>
  </conditionalFormatting>
  <conditionalFormatting sqref="F20">
    <cfRule type="expression" dxfId="280" priority="468">
      <formula>AND($H$2="See",F20&lt;&gt;"")</formula>
    </cfRule>
  </conditionalFormatting>
  <conditionalFormatting sqref="F21">
    <cfRule type="expression" dxfId="279" priority="467">
      <formula>AND($H$2="See",F21&lt;&gt;"")</formula>
    </cfRule>
  </conditionalFormatting>
  <conditionalFormatting sqref="F22">
    <cfRule type="expression" dxfId="278" priority="466">
      <formula>AND($H$2="See",F22&lt;&gt;"")</formula>
    </cfRule>
  </conditionalFormatting>
  <conditionalFormatting sqref="F23">
    <cfRule type="expression" dxfId="277" priority="465">
      <formula>AND($H$2="See",F23&lt;&gt;"")</formula>
    </cfRule>
  </conditionalFormatting>
  <conditionalFormatting sqref="F24">
    <cfRule type="expression" dxfId="276" priority="464">
      <formula>AND($H$2="See",F24&lt;&gt;"")</formula>
    </cfRule>
  </conditionalFormatting>
  <conditionalFormatting sqref="F25">
    <cfRule type="expression" dxfId="275" priority="463">
      <formula>AND($H$2="See",F25&lt;&gt;"")</formula>
    </cfRule>
  </conditionalFormatting>
  <conditionalFormatting sqref="F26">
    <cfRule type="expression" dxfId="274" priority="462">
      <formula>AND($H$2="See",F26&lt;&gt;"")</formula>
    </cfRule>
  </conditionalFormatting>
  <conditionalFormatting sqref="F27">
    <cfRule type="expression" dxfId="273" priority="461">
      <formula>AND($H$2="See",F27&lt;&gt;"")</formula>
    </cfRule>
  </conditionalFormatting>
  <conditionalFormatting sqref="F28">
    <cfRule type="expression" dxfId="272" priority="460">
      <formula>AND($H$2="See",F28&lt;&gt;"")</formula>
    </cfRule>
  </conditionalFormatting>
  <conditionalFormatting sqref="F29">
    <cfRule type="expression" dxfId="271" priority="459">
      <formula>AND($H$2="See",F29&lt;&gt;"")</formula>
    </cfRule>
  </conditionalFormatting>
  <conditionalFormatting sqref="F30">
    <cfRule type="expression" dxfId="270" priority="458">
      <formula>AND($H$2="See",F30&lt;&gt;"")</formula>
    </cfRule>
  </conditionalFormatting>
  <conditionalFormatting sqref="F31">
    <cfRule type="expression" dxfId="269" priority="457">
      <formula>AND($H$2="See",F31&lt;&gt;"")</formula>
    </cfRule>
  </conditionalFormatting>
  <conditionalFormatting sqref="F32">
    <cfRule type="expression" dxfId="268" priority="456">
      <formula>AND($H$2="See",F32&lt;&gt;"")</formula>
    </cfRule>
  </conditionalFormatting>
  <conditionalFormatting sqref="F33">
    <cfRule type="expression" dxfId="267" priority="455">
      <formula>AND($H$2="See",F33&lt;&gt;"")</formula>
    </cfRule>
  </conditionalFormatting>
  <conditionalFormatting sqref="F34">
    <cfRule type="expression" dxfId="266" priority="454">
      <formula>AND($H$2="See",F34&lt;&gt;"")</formula>
    </cfRule>
  </conditionalFormatting>
  <conditionalFormatting sqref="F35">
    <cfRule type="expression" dxfId="265" priority="453">
      <formula>AND($H$2="See",F35&lt;&gt;"")</formula>
    </cfRule>
  </conditionalFormatting>
  <conditionalFormatting sqref="F36">
    <cfRule type="expression" dxfId="264" priority="452">
      <formula>AND($H$2="See",F36&lt;&gt;"")</formula>
    </cfRule>
  </conditionalFormatting>
  <conditionalFormatting sqref="F37">
    <cfRule type="expression" dxfId="263" priority="451">
      <formula>AND($H$2="See",F37&lt;&gt;"")</formula>
    </cfRule>
  </conditionalFormatting>
  <conditionalFormatting sqref="F38">
    <cfRule type="expression" dxfId="262" priority="450">
      <formula>AND($H$2="See",F38&lt;&gt;"")</formula>
    </cfRule>
  </conditionalFormatting>
  <conditionalFormatting sqref="F39">
    <cfRule type="expression" dxfId="261" priority="449">
      <formula>AND($H$2="See",F39&lt;&gt;"")</formula>
    </cfRule>
  </conditionalFormatting>
  <conditionalFormatting sqref="F40">
    <cfRule type="expression" dxfId="260" priority="448">
      <formula>AND($H$2="See",F40&lt;&gt;"")</formula>
    </cfRule>
  </conditionalFormatting>
  <conditionalFormatting sqref="F41">
    <cfRule type="expression" dxfId="259" priority="447">
      <formula>AND($H$2="See",F41&lt;&gt;"")</formula>
    </cfRule>
  </conditionalFormatting>
  <conditionalFormatting sqref="F42">
    <cfRule type="expression" dxfId="258" priority="446">
      <formula>AND($H$2="See",F42&lt;&gt;"")</formula>
    </cfRule>
  </conditionalFormatting>
  <conditionalFormatting sqref="F43">
    <cfRule type="expression" dxfId="257" priority="445">
      <formula>AND($H$2="See",F43&lt;&gt;"")</formula>
    </cfRule>
  </conditionalFormatting>
  <conditionalFormatting sqref="F44">
    <cfRule type="expression" dxfId="256" priority="444">
      <formula>AND($H$2="See",F44&lt;&gt;"")</formula>
    </cfRule>
  </conditionalFormatting>
  <conditionalFormatting sqref="F45">
    <cfRule type="expression" dxfId="255" priority="443">
      <formula>AND($H$2="See",F45&lt;&gt;"")</formula>
    </cfRule>
  </conditionalFormatting>
  <conditionalFormatting sqref="F46">
    <cfRule type="expression" dxfId="254" priority="442">
      <formula>AND($H$2="See",F46&lt;&gt;"")</formula>
    </cfRule>
  </conditionalFormatting>
  <conditionalFormatting sqref="F47">
    <cfRule type="expression" dxfId="253" priority="441">
      <formula>AND($H$2="See",F47&lt;&gt;"")</formula>
    </cfRule>
  </conditionalFormatting>
  <conditionalFormatting sqref="F48">
    <cfRule type="expression" dxfId="252" priority="440">
      <formula>AND($H$2="See",F48&lt;&gt;"")</formula>
    </cfRule>
  </conditionalFormatting>
  <conditionalFormatting sqref="F49">
    <cfRule type="expression" dxfId="251" priority="439">
      <formula>AND($H$2="See",F49&lt;&gt;"")</formula>
    </cfRule>
  </conditionalFormatting>
  <conditionalFormatting sqref="F50">
    <cfRule type="expression" dxfId="250" priority="438">
      <formula>AND($H$2="See",F50&lt;&gt;"")</formula>
    </cfRule>
  </conditionalFormatting>
  <conditionalFormatting sqref="F51">
    <cfRule type="expression" dxfId="249" priority="437">
      <formula>AND($H$2="See",F51&lt;&gt;"")</formula>
    </cfRule>
  </conditionalFormatting>
  <conditionalFormatting sqref="F52">
    <cfRule type="expression" dxfId="248" priority="436">
      <formula>AND($H$2="See",F52&lt;&gt;"")</formula>
    </cfRule>
  </conditionalFormatting>
  <conditionalFormatting sqref="F53">
    <cfRule type="expression" dxfId="247" priority="435">
      <formula>AND($H$2="See",F53&lt;&gt;"")</formula>
    </cfRule>
  </conditionalFormatting>
  <conditionalFormatting sqref="F54">
    <cfRule type="expression" dxfId="246" priority="434">
      <formula>AND($H$2="See",F54&lt;&gt;"")</formula>
    </cfRule>
  </conditionalFormatting>
  <conditionalFormatting sqref="F55">
    <cfRule type="expression" dxfId="245" priority="433">
      <formula>AND($H$2="See",F55&lt;&gt;"")</formula>
    </cfRule>
  </conditionalFormatting>
  <conditionalFormatting sqref="F56">
    <cfRule type="expression" dxfId="244" priority="432">
      <formula>AND($H$2="See",F56&lt;&gt;"")</formula>
    </cfRule>
  </conditionalFormatting>
  <conditionalFormatting sqref="F57">
    <cfRule type="expression" dxfId="243" priority="431">
      <formula>AND($H$2="See",F57&lt;&gt;"")</formula>
    </cfRule>
  </conditionalFormatting>
  <conditionalFormatting sqref="F58">
    <cfRule type="expression" dxfId="242" priority="430">
      <formula>AND($H$2="See",F58&lt;&gt;"")</formula>
    </cfRule>
  </conditionalFormatting>
  <conditionalFormatting sqref="F59">
    <cfRule type="expression" dxfId="241" priority="429">
      <formula>AND($H$2="See",F59&lt;&gt;"")</formula>
    </cfRule>
  </conditionalFormatting>
  <conditionalFormatting sqref="F60">
    <cfRule type="expression" dxfId="240" priority="428">
      <formula>AND($H$2="See",F60&lt;&gt;"")</formula>
    </cfRule>
  </conditionalFormatting>
  <conditionalFormatting sqref="F61">
    <cfRule type="expression" dxfId="239" priority="427">
      <formula>AND($H$2="See",F61&lt;&gt;"")</formula>
    </cfRule>
  </conditionalFormatting>
  <conditionalFormatting sqref="F62">
    <cfRule type="expression" dxfId="238" priority="426">
      <formula>AND($H$2="See",F62&lt;&gt;"")</formula>
    </cfRule>
  </conditionalFormatting>
  <conditionalFormatting sqref="F63">
    <cfRule type="expression" dxfId="237" priority="425">
      <formula>AND($H$2="See",F63&lt;&gt;"")</formula>
    </cfRule>
  </conditionalFormatting>
  <conditionalFormatting sqref="F64">
    <cfRule type="expression" dxfId="236" priority="424">
      <formula>AND($H$2="See",F64&lt;&gt;"")</formula>
    </cfRule>
  </conditionalFormatting>
  <conditionalFormatting sqref="F65">
    <cfRule type="expression" dxfId="235" priority="423">
      <formula>AND($H$2="See",F65&lt;&gt;"")</formula>
    </cfRule>
  </conditionalFormatting>
  <conditionalFormatting sqref="F66">
    <cfRule type="expression" dxfId="234" priority="422">
      <formula>AND($H$2="See",F66&lt;&gt;"")</formula>
    </cfRule>
  </conditionalFormatting>
  <conditionalFormatting sqref="F68">
    <cfRule type="expression" dxfId="233" priority="121">
      <formula>AND($H$2="See",F68&lt;&gt;"")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EC25-7BD6-4F5F-A805-1C4467E721B9}">
  <dimension ref="A1:M163"/>
  <sheetViews>
    <sheetView showGridLines="0" zoomScale="70" zoomScaleNormal="70" workbookViewId="0">
      <selection activeCell="F4" sqref="F4:J4"/>
    </sheetView>
  </sheetViews>
  <sheetFormatPr defaultColWidth="12.77734375" defaultRowHeight="14.4" x14ac:dyDescent="0.3"/>
  <cols>
    <col min="1" max="2" width="12.77734375" style="1"/>
    <col min="3" max="4" width="3.77734375" style="1" customWidth="1"/>
    <col min="5" max="5" width="4.77734375" customWidth="1"/>
    <col min="6" max="9" width="12.77734375" customWidth="1"/>
    <col min="10" max="10" width="12.77734375" style="71" customWidth="1"/>
  </cols>
  <sheetData>
    <row r="1" spans="1:13" ht="27.6" x14ac:dyDescent="0.65">
      <c r="A1" s="1" t="str">
        <f>[1]!wwsSetup("useHTTPS",TRUE)</f>
        <v>useHTTPS = "True"</v>
      </c>
      <c r="B1" s="72"/>
      <c r="C1" s="72"/>
      <c r="D1" s="72"/>
      <c r="E1" s="72"/>
      <c r="F1" s="41"/>
      <c r="G1" s="48"/>
      <c r="H1" s="48"/>
      <c r="I1" s="48"/>
      <c r="J1" s="92"/>
      <c r="K1" s="48"/>
      <c r="L1" s="48"/>
      <c r="M1" s="65"/>
    </row>
    <row r="2" spans="1:13" ht="27.6" x14ac:dyDescent="0.65">
      <c r="A2" s="168" t="s">
        <v>119</v>
      </c>
      <c r="B2" s="168"/>
      <c r="C2" s="168"/>
      <c r="D2" s="168"/>
      <c r="E2" s="168"/>
      <c r="F2" s="168"/>
      <c r="G2" s="168"/>
      <c r="H2" s="46" t="str">
        <f>[1]!wwsCheckbox("See",2,TRUE)</f>
        <v>See</v>
      </c>
      <c r="I2" s="173" t="str">
        <f>[1]!wwsCheckbox("Hear only",2,FALSE)</f>
        <v>Hear only</v>
      </c>
      <c r="J2" s="173"/>
      <c r="L2" s="48"/>
      <c r="M2" s="48"/>
    </row>
    <row r="3" spans="1:13" ht="27.6" x14ac:dyDescent="0.65">
      <c r="B3" s="174" t="str">
        <f>[1]!wwsImage("Janice.jpg",59,53)</f>
        <v/>
      </c>
      <c r="C3" s="70"/>
      <c r="D3" s="36"/>
      <c r="E3" s="36"/>
      <c r="F3" s="75"/>
      <c r="G3" s="37"/>
      <c r="H3" s="37"/>
      <c r="I3" s="49"/>
      <c r="J3" s="92"/>
      <c r="K3" s="50"/>
      <c r="L3" s="51"/>
      <c r="M3" s="66"/>
    </row>
    <row r="4" spans="1:13" ht="27.6" x14ac:dyDescent="0.3">
      <c r="B4" s="174"/>
      <c r="C4" s="70"/>
      <c r="D4" s="36"/>
      <c r="E4" s="36"/>
      <c r="F4" s="175" t="str">
        <f>IF(H2="See","Touch the one that matches","Touch the one you hear")</f>
        <v>Touch the one that matches</v>
      </c>
      <c r="G4" s="175"/>
      <c r="H4" s="175"/>
      <c r="I4" s="175"/>
      <c r="J4" s="175"/>
      <c r="K4" s="57"/>
      <c r="L4" s="57"/>
      <c r="M4" s="57"/>
    </row>
    <row r="5" spans="1:13" ht="27.6" x14ac:dyDescent="0.3">
      <c r="B5" s="73" t="s">
        <v>71</v>
      </c>
      <c r="C5" s="36" t="s">
        <v>70</v>
      </c>
      <c r="D5" s="35">
        <f>IF(J5=F5,1,0)</f>
        <v>1</v>
      </c>
      <c r="E5" s="46">
        <v>1</v>
      </c>
      <c r="F5" s="78" t="s">
        <v>69</v>
      </c>
      <c r="G5" s="79" t="str">
        <f>[1]!wwsCheckbox(B5,5,FALSE)</f>
        <v>C</v>
      </c>
      <c r="H5" s="79" t="str">
        <f>[1]!wwsCheckbox(F5,5,FALSE)</f>
        <v>A</v>
      </c>
      <c r="I5" s="79" t="str">
        <f>[1]!wwsCheckbox(C5,5,FALSE)</f>
        <v>B</v>
      </c>
      <c r="J5" s="91" t="str">
        <f>IF(OR(F5=G5,F5=H5,F5=I5),F5,"")</f>
        <v>A</v>
      </c>
      <c r="K5" s="52"/>
      <c r="L5" s="52"/>
      <c r="M5" s="45"/>
    </row>
    <row r="6" spans="1:13" ht="30" customHeight="1" x14ac:dyDescent="0.3">
      <c r="B6" s="73"/>
      <c r="C6" s="36"/>
      <c r="D6" s="35"/>
      <c r="E6" s="46"/>
      <c r="F6" s="78"/>
      <c r="G6" s="62"/>
      <c r="H6" s="62"/>
      <c r="I6" s="62"/>
      <c r="J6" s="91"/>
      <c r="K6" s="52"/>
      <c r="L6" s="52"/>
      <c r="M6" s="45"/>
    </row>
    <row r="7" spans="1:13" ht="27.6" x14ac:dyDescent="0.3">
      <c r="B7" s="73" t="s">
        <v>72</v>
      </c>
      <c r="C7" s="36" t="s">
        <v>69</v>
      </c>
      <c r="D7" s="35">
        <f>IF(J7=F7,1,0)</f>
        <v>1</v>
      </c>
      <c r="E7" s="46">
        <v>2</v>
      </c>
      <c r="F7" s="78" t="s">
        <v>70</v>
      </c>
      <c r="G7" s="62" t="str">
        <f>[1]!wwsCheckbox(F7,7,FALSE)</f>
        <v>B</v>
      </c>
      <c r="H7" s="62" t="str">
        <f>[1]!wwsCheckbox(B7,7,FALSE)</f>
        <v>P</v>
      </c>
      <c r="I7" s="62" t="str">
        <f>[1]!wwsCheckbox(C7,7,FALSE)</f>
        <v>A</v>
      </c>
      <c r="J7" s="91" t="str">
        <f>IF(OR(F7=G7,F7=H7,F7=I7),F7,"")</f>
        <v>B</v>
      </c>
      <c r="K7" s="53"/>
      <c r="L7" s="52"/>
      <c r="M7" s="45"/>
    </row>
    <row r="8" spans="1:13" ht="30" customHeight="1" x14ac:dyDescent="0.3">
      <c r="B8" s="73"/>
      <c r="C8" s="36"/>
      <c r="D8" s="35"/>
      <c r="E8" s="46"/>
      <c r="F8" s="78"/>
      <c r="G8" s="62"/>
      <c r="H8" s="62"/>
      <c r="I8" s="62"/>
      <c r="J8" s="91"/>
      <c r="K8" s="52"/>
      <c r="L8" s="52"/>
      <c r="M8" s="45"/>
    </row>
    <row r="9" spans="1:13" ht="27.6" x14ac:dyDescent="0.3">
      <c r="B9" s="73" t="s">
        <v>73</v>
      </c>
      <c r="C9" s="36" t="s">
        <v>74</v>
      </c>
      <c r="D9" s="35">
        <f>IF(J9=F9,1,0)</f>
        <v>1</v>
      </c>
      <c r="E9" s="46">
        <v>3</v>
      </c>
      <c r="F9" s="78" t="s">
        <v>71</v>
      </c>
      <c r="G9" s="62" t="str">
        <f>[1]!wwsCheckbox(B9,9,FALSE)</f>
        <v>D</v>
      </c>
      <c r="H9" s="62" t="str">
        <f>[1]!wwsCheckbox(F9,9,FALSE)</f>
        <v>C</v>
      </c>
      <c r="I9" s="62" t="str">
        <f>[1]!wwsCheckbox(C9,9,FALSE)</f>
        <v>S</v>
      </c>
      <c r="J9" s="91" t="str">
        <f>IF(OR(F9=G9,F9=H9,F9=I9),F9,"")</f>
        <v>C</v>
      </c>
      <c r="K9" s="52"/>
      <c r="L9" s="52"/>
      <c r="M9" s="45"/>
    </row>
    <row r="10" spans="1:13" ht="30" customHeight="1" x14ac:dyDescent="0.3">
      <c r="B10" s="73"/>
      <c r="C10" s="36"/>
      <c r="D10" s="35"/>
      <c r="E10" s="46"/>
      <c r="F10" s="78"/>
      <c r="G10" s="62"/>
      <c r="H10" s="62"/>
      <c r="I10" s="62"/>
      <c r="J10" s="91"/>
      <c r="K10" s="52"/>
      <c r="L10" s="52"/>
      <c r="M10" s="45"/>
    </row>
    <row r="11" spans="1:13" ht="27.6" x14ac:dyDescent="0.3">
      <c r="B11" s="73" t="s">
        <v>70</v>
      </c>
      <c r="C11" s="36" t="s">
        <v>84</v>
      </c>
      <c r="D11" s="35">
        <f>IF(J11=F11,1,0)</f>
        <v>1</v>
      </c>
      <c r="E11" s="46">
        <v>4</v>
      </c>
      <c r="F11" s="78" t="s">
        <v>73</v>
      </c>
      <c r="G11" s="62" t="str">
        <f>[1]!wwsCheckbox(B11,11,FALSE)</f>
        <v>B</v>
      </c>
      <c r="H11" s="62" t="str">
        <f>[1]!wwsCheckbox(C11,11,FALSE)</f>
        <v>O</v>
      </c>
      <c r="I11" s="62" t="str">
        <f>[1]!wwsCheckbox(F11,11,FALSE)</f>
        <v>D</v>
      </c>
      <c r="J11" s="91" t="str">
        <f>IF(OR(F11=G11,F11=H11,F11=I11),F11,"")</f>
        <v>D</v>
      </c>
      <c r="K11" s="52"/>
      <c r="L11" s="52"/>
      <c r="M11" s="45"/>
    </row>
    <row r="12" spans="1:13" ht="30" customHeight="1" x14ac:dyDescent="0.3">
      <c r="B12" s="73"/>
      <c r="C12" s="36"/>
      <c r="D12" s="35"/>
      <c r="E12" s="46"/>
      <c r="F12" s="78"/>
      <c r="G12" s="62"/>
      <c r="H12" s="62"/>
      <c r="I12" s="62"/>
      <c r="J12" s="91"/>
      <c r="K12" s="52"/>
      <c r="L12" s="52"/>
      <c r="M12" s="45"/>
    </row>
    <row r="13" spans="1:13" ht="27.6" x14ac:dyDescent="0.3">
      <c r="B13" s="73" t="s">
        <v>76</v>
      </c>
      <c r="C13" s="36" t="s">
        <v>78</v>
      </c>
      <c r="D13" s="35">
        <f>IF(J13=F13,1,0)</f>
        <v>1</v>
      </c>
      <c r="E13" s="46">
        <v>5</v>
      </c>
      <c r="F13" s="78" t="s">
        <v>75</v>
      </c>
      <c r="G13" s="62" t="str">
        <f>[1]!wwsCheckbox(B13,34,FALSE)</f>
        <v>F</v>
      </c>
      <c r="H13" s="62" t="str">
        <f>[1]!wwsCheckbox(F13,34,FALSE)</f>
        <v>E</v>
      </c>
      <c r="I13" s="62" t="str">
        <f>[1]!wwsCheckbox(C13,34,FALSE)</f>
        <v>H</v>
      </c>
      <c r="J13" s="91" t="str">
        <f>IF(OR(F13=G13,F13=H13,F13=I13),F13,"")</f>
        <v>E</v>
      </c>
      <c r="K13" s="52"/>
      <c r="L13" s="52"/>
      <c r="M13" s="45"/>
    </row>
    <row r="14" spans="1:13" ht="30" customHeight="1" x14ac:dyDescent="0.3">
      <c r="B14" s="73"/>
      <c r="C14" s="36"/>
      <c r="D14" s="35"/>
      <c r="E14" s="46"/>
      <c r="F14" s="78"/>
      <c r="G14" s="62"/>
      <c r="H14" s="62"/>
      <c r="I14" s="62"/>
      <c r="J14" s="91"/>
      <c r="K14" s="52"/>
      <c r="L14" s="52"/>
      <c r="M14" s="45"/>
    </row>
    <row r="15" spans="1:13" ht="27.6" x14ac:dyDescent="0.3">
      <c r="B15" s="73" t="s">
        <v>75</v>
      </c>
      <c r="C15" s="36" t="s">
        <v>72</v>
      </c>
      <c r="D15" s="35">
        <f>IF(J15=F15,1,0)</f>
        <v>1</v>
      </c>
      <c r="E15" s="46">
        <v>6</v>
      </c>
      <c r="F15" s="78" t="s">
        <v>76</v>
      </c>
      <c r="G15" s="62" t="str">
        <f>[1]!wwsCheckbox(F15,35,FALSE)</f>
        <v>F</v>
      </c>
      <c r="H15" s="62" t="str">
        <f>[1]!wwsCheckbox(B15,35,FALSE)</f>
        <v>E</v>
      </c>
      <c r="I15" s="62" t="str">
        <f>[1]!wwsCheckbox(C15,35,FALSE)</f>
        <v>P</v>
      </c>
      <c r="J15" s="91" t="str">
        <f>IF(OR(F15=G15,F15=H15,F15=I15),F15,"")</f>
        <v>F</v>
      </c>
      <c r="K15" s="52"/>
      <c r="L15" s="52"/>
      <c r="M15" s="45"/>
    </row>
    <row r="16" spans="1:13" ht="30" customHeight="1" x14ac:dyDescent="0.3">
      <c r="B16" s="73"/>
      <c r="C16" s="36"/>
      <c r="D16" s="35"/>
      <c r="E16" s="46"/>
      <c r="F16" s="78"/>
      <c r="G16" s="62"/>
      <c r="H16" s="62"/>
      <c r="I16" s="62"/>
      <c r="J16" s="91"/>
      <c r="K16" s="52"/>
      <c r="L16" s="52"/>
      <c r="M16" s="45"/>
    </row>
    <row r="17" spans="2:13" ht="27.6" x14ac:dyDescent="0.3">
      <c r="B17" s="73" t="s">
        <v>71</v>
      </c>
      <c r="C17" s="36" t="s">
        <v>84</v>
      </c>
      <c r="D17" s="35">
        <f>IF(J17=F17,1,0)</f>
        <v>1</v>
      </c>
      <c r="E17" s="46">
        <v>7</v>
      </c>
      <c r="F17" s="78" t="s">
        <v>77</v>
      </c>
      <c r="G17" s="62" t="str">
        <f>[1]!wwsCheckbox(B17,17,FALSE)</f>
        <v>C</v>
      </c>
      <c r="H17" s="62" t="str">
        <f>[1]!wwsCheckbox(C17,17,FALSE)</f>
        <v>O</v>
      </c>
      <c r="I17" s="62" t="str">
        <f>[1]!wwsCheckbox(F17,17,FALSE)</f>
        <v>G</v>
      </c>
      <c r="J17" s="91" t="str">
        <f>IF(OR(F17=G17,F17=H17,F17=I17),F17,"")</f>
        <v>G</v>
      </c>
      <c r="K17" s="53"/>
      <c r="L17" s="52"/>
      <c r="M17" s="45"/>
    </row>
    <row r="18" spans="2:13" ht="30" customHeight="1" x14ac:dyDescent="0.3">
      <c r="B18" s="73"/>
      <c r="C18" s="36"/>
      <c r="D18" s="35"/>
      <c r="E18" s="46"/>
      <c r="F18" s="78"/>
      <c r="G18" s="62"/>
      <c r="H18" s="62"/>
      <c r="I18" s="62"/>
      <c r="J18" s="91"/>
      <c r="K18" s="52"/>
      <c r="L18" s="52"/>
      <c r="M18" s="45"/>
    </row>
    <row r="19" spans="2:13" ht="27.6" x14ac:dyDescent="0.35">
      <c r="B19" s="71" t="s">
        <v>86</v>
      </c>
      <c r="C19" s="36" t="s">
        <v>83</v>
      </c>
      <c r="D19" s="36">
        <f>IF(J19=F19,1,0)</f>
        <v>1</v>
      </c>
      <c r="E19" s="46">
        <v>8</v>
      </c>
      <c r="F19" s="78" t="s">
        <v>78</v>
      </c>
      <c r="G19" s="79" t="str">
        <f>[1]!wwsCheckbox(B19,19,FALSE)</f>
        <v>R</v>
      </c>
      <c r="H19" s="79" t="str">
        <f>[1]!wwsCheckbox(F19,19,FALSE)</f>
        <v>H</v>
      </c>
      <c r="I19" s="79" t="str">
        <f>[1]!wwsCheckbox(C19,19,FALSE)</f>
        <v>N</v>
      </c>
      <c r="J19" s="91" t="str">
        <f>IF(OR(F19=G19,F19=H19,F19=I19),F19,"")</f>
        <v>H</v>
      </c>
      <c r="K19" s="39"/>
      <c r="L19" s="60"/>
      <c r="M19" s="48"/>
    </row>
    <row r="20" spans="2:13" ht="30" customHeight="1" x14ac:dyDescent="0.3">
      <c r="B20" s="73"/>
      <c r="C20" s="36"/>
      <c r="D20" s="35"/>
      <c r="E20" s="46"/>
      <c r="F20" s="78"/>
      <c r="G20" s="62"/>
      <c r="H20" s="62"/>
      <c r="I20" s="62"/>
      <c r="J20" s="91"/>
      <c r="K20" s="52"/>
      <c r="L20" s="52"/>
      <c r="M20" s="45"/>
    </row>
    <row r="21" spans="2:13" ht="27.6" x14ac:dyDescent="0.35">
      <c r="B21" s="71" t="s">
        <v>87</v>
      </c>
      <c r="C21" s="36" t="s">
        <v>81</v>
      </c>
      <c r="D21" s="36">
        <f>IF(J21=F21,1,0)</f>
        <v>1</v>
      </c>
      <c r="E21" s="46">
        <v>9</v>
      </c>
      <c r="F21" s="78" t="s">
        <v>19</v>
      </c>
      <c r="G21" s="62" t="str">
        <f>[1]!wwsCheckbox(F21,21,FALSE)</f>
        <v>I</v>
      </c>
      <c r="H21" s="62" t="str">
        <f>[1]!wwsCheckbox(B21,21,FALSE)</f>
        <v>T</v>
      </c>
      <c r="I21" s="62" t="str">
        <f>[1]!wwsCheckbox(C21,21,FALSE)</f>
        <v>L</v>
      </c>
      <c r="J21" s="91" t="str">
        <f>IF(OR(F21=G21,F21=H21,F21=I21),F21,"")</f>
        <v>I</v>
      </c>
      <c r="K21" s="39"/>
      <c r="L21" s="59"/>
      <c r="M21" s="48"/>
    </row>
    <row r="22" spans="2:13" ht="30" customHeight="1" x14ac:dyDescent="0.3">
      <c r="B22" s="73"/>
      <c r="C22" s="36"/>
      <c r="D22" s="35"/>
      <c r="E22" s="46"/>
      <c r="F22" s="78"/>
      <c r="G22" s="62"/>
      <c r="H22" s="62"/>
      <c r="I22" s="62"/>
      <c r="J22" s="91"/>
      <c r="K22" s="52"/>
      <c r="L22" s="52"/>
      <c r="M22" s="45"/>
    </row>
    <row r="23" spans="2:13" ht="27.6" x14ac:dyDescent="0.35">
      <c r="B23" s="71" t="s">
        <v>87</v>
      </c>
      <c r="C23" s="36" t="s">
        <v>81</v>
      </c>
      <c r="D23" s="36">
        <f>IF(J23=F23,1,0)</f>
        <v>1</v>
      </c>
      <c r="E23" s="46">
        <f>E21+1</f>
        <v>10</v>
      </c>
      <c r="F23" s="78" t="s">
        <v>79</v>
      </c>
      <c r="G23" s="62" t="str">
        <f>[1]!wwsCheckbox(B23,23,FALSE)</f>
        <v>T</v>
      </c>
      <c r="H23" s="62" t="str">
        <f>[1]!wwsCheckbox(F23,23,FALSE)</f>
        <v>J</v>
      </c>
      <c r="I23" s="62" t="str">
        <f>[1]!wwsCheckbox(C23,23,FALSE)</f>
        <v>L</v>
      </c>
      <c r="J23" s="91" t="str">
        <f>IF(OR(F23=G23,F23=H23,F23=I23),F23,"")</f>
        <v>J</v>
      </c>
      <c r="K23" s="39"/>
      <c r="L23" s="59"/>
      <c r="M23" s="48"/>
    </row>
    <row r="24" spans="2:13" ht="30" customHeight="1" x14ac:dyDescent="0.3">
      <c r="B24" s="73"/>
      <c r="C24" s="36"/>
      <c r="D24" s="35"/>
      <c r="E24" s="46"/>
      <c r="F24" s="78"/>
      <c r="G24" s="62"/>
      <c r="H24" s="62"/>
      <c r="I24" s="62"/>
      <c r="J24" s="91"/>
      <c r="K24" s="52"/>
      <c r="L24" s="52"/>
      <c r="M24" s="45"/>
    </row>
    <row r="25" spans="2:13" ht="27.6" x14ac:dyDescent="0.35">
      <c r="B25" s="71" t="s">
        <v>86</v>
      </c>
      <c r="C25" s="36" t="s">
        <v>91</v>
      </c>
      <c r="D25" s="36">
        <f>IF(J25=F25,1,0)</f>
        <v>1</v>
      </c>
      <c r="E25" s="46">
        <f>E23+1</f>
        <v>11</v>
      </c>
      <c r="F25" s="78" t="s">
        <v>80</v>
      </c>
      <c r="G25" s="62" t="str">
        <f>[1]!wwsCheckbox(B25,25,FALSE)</f>
        <v>R</v>
      </c>
      <c r="H25" s="62" t="str">
        <f>[1]!wwsCheckbox(C25,25,FALSE)</f>
        <v>X</v>
      </c>
      <c r="I25" s="62" t="str">
        <f>[1]!wwsCheckbox(F25,25,FALSE)</f>
        <v>K</v>
      </c>
      <c r="J25" s="91" t="str">
        <f>IF(OR(F25=G25,F25=H25,F25=I25),F25,"")</f>
        <v>K</v>
      </c>
      <c r="K25" s="39"/>
      <c r="L25" s="59"/>
      <c r="M25" s="48"/>
    </row>
    <row r="26" spans="2:13" ht="30" customHeight="1" x14ac:dyDescent="0.3">
      <c r="B26" s="73"/>
      <c r="C26" s="36"/>
      <c r="D26" s="35"/>
      <c r="E26" s="46"/>
      <c r="F26" s="78"/>
      <c r="G26" s="62"/>
      <c r="H26" s="62"/>
      <c r="I26" s="62"/>
      <c r="J26" s="91"/>
      <c r="K26" s="52"/>
      <c r="L26" s="52"/>
      <c r="M26" s="45"/>
    </row>
    <row r="27" spans="2:13" ht="27.6" x14ac:dyDescent="0.35">
      <c r="B27" s="71" t="s">
        <v>19</v>
      </c>
      <c r="C27" s="36" t="s">
        <v>71</v>
      </c>
      <c r="D27" s="36">
        <f>IF(J27=F27,1,0)</f>
        <v>1</v>
      </c>
      <c r="E27" s="46">
        <f>E25+1</f>
        <v>12</v>
      </c>
      <c r="F27" s="78" t="s">
        <v>81</v>
      </c>
      <c r="G27" s="62" t="str">
        <f>[1]!wwsCheckbox(B27,27,FALSE)</f>
        <v>I</v>
      </c>
      <c r="H27" s="62" t="str">
        <f>[1]!wwsCheckbox(F27,27,FALSE)</f>
        <v>L</v>
      </c>
      <c r="I27" s="62" t="str">
        <f>[1]!wwsCheckbox(C27,27,FALSE)</f>
        <v>C</v>
      </c>
      <c r="J27" s="91" t="str">
        <f>IF(OR(F27=G27,F27=H27,F27=I27),F27,"")</f>
        <v>L</v>
      </c>
      <c r="K27" s="40"/>
      <c r="L27" s="59"/>
      <c r="M27" s="48"/>
    </row>
    <row r="28" spans="2:13" ht="30" customHeight="1" x14ac:dyDescent="0.3">
      <c r="B28" s="73"/>
      <c r="C28" s="36"/>
      <c r="D28" s="35"/>
      <c r="E28" s="46"/>
      <c r="F28" s="78"/>
      <c r="G28" s="62"/>
      <c r="H28" s="62"/>
      <c r="I28" s="62"/>
      <c r="J28" s="91"/>
      <c r="K28" s="52"/>
      <c r="L28" s="52"/>
      <c r="M28" s="45"/>
    </row>
    <row r="29" spans="2:13" ht="27.6" x14ac:dyDescent="0.35">
      <c r="B29" s="71" t="s">
        <v>83</v>
      </c>
      <c r="C29" s="36" t="s">
        <v>69</v>
      </c>
      <c r="D29" s="36">
        <f>IF(J29=F29,1,0)</f>
        <v>1</v>
      </c>
      <c r="E29" s="46">
        <f>E27+1</f>
        <v>13</v>
      </c>
      <c r="F29" s="78" t="s">
        <v>82</v>
      </c>
      <c r="G29" s="62" t="str">
        <f>[1]!wwsCheckbox(F29,29,FALSE)</f>
        <v>M</v>
      </c>
      <c r="H29" s="62" t="str">
        <f>[1]!wwsCheckbox(B29,29,FALSE)</f>
        <v>N</v>
      </c>
      <c r="I29" s="62" t="str">
        <f>[1]!wwsCheckbox(C29,29,FALSE)</f>
        <v>A</v>
      </c>
      <c r="J29" s="91" t="str">
        <f>IF(OR(F29=G29,F29=H29,F29=I29),F29,"")</f>
        <v>M</v>
      </c>
      <c r="K29" s="39"/>
      <c r="L29" s="59"/>
      <c r="M29" s="48"/>
    </row>
    <row r="30" spans="2:13" ht="30" customHeight="1" x14ac:dyDescent="0.3">
      <c r="B30" s="73"/>
      <c r="C30" s="36"/>
      <c r="D30" s="35"/>
      <c r="E30" s="46"/>
      <c r="F30" s="78"/>
      <c r="G30" s="62"/>
      <c r="H30" s="62"/>
      <c r="I30" s="62"/>
      <c r="J30" s="91"/>
      <c r="K30" s="52"/>
      <c r="L30" s="52"/>
      <c r="M30" s="45"/>
    </row>
    <row r="31" spans="2:13" ht="27.6" x14ac:dyDescent="0.35">
      <c r="B31" s="71" t="s">
        <v>78</v>
      </c>
      <c r="C31" s="36" t="s">
        <v>82</v>
      </c>
      <c r="D31" s="36">
        <f>IF(J31=F31,1,0)</f>
        <v>1</v>
      </c>
      <c r="E31" s="46">
        <f>E29+1</f>
        <v>14</v>
      </c>
      <c r="F31" s="78" t="s">
        <v>83</v>
      </c>
      <c r="G31" s="62" t="str">
        <f>[1]!wwsCheckbox(B31,31,FALSE)</f>
        <v>H</v>
      </c>
      <c r="H31" s="62" t="str">
        <f>[1]!wwsCheckbox(C31,31,FALSE)</f>
        <v>M</v>
      </c>
      <c r="I31" s="62" t="str">
        <f>[1]!wwsCheckbox(F31,31,FALSE)</f>
        <v>N</v>
      </c>
      <c r="J31" s="91" t="str">
        <f>IF(OR(F31=G31,F31=H31,F31=I31),F31,"")</f>
        <v>N</v>
      </c>
      <c r="K31" s="39"/>
      <c r="L31" s="59"/>
      <c r="M31" s="48"/>
    </row>
    <row r="32" spans="2:13" ht="30" customHeight="1" x14ac:dyDescent="0.3">
      <c r="B32" s="73"/>
      <c r="C32" s="36"/>
      <c r="D32" s="35"/>
      <c r="E32" s="46"/>
      <c r="F32" s="78"/>
      <c r="G32" s="62"/>
      <c r="H32" s="62"/>
      <c r="I32" s="62"/>
      <c r="J32" s="91"/>
      <c r="K32" s="52"/>
      <c r="L32" s="52"/>
      <c r="M32" s="45"/>
    </row>
    <row r="33" spans="2:13" ht="27.6" x14ac:dyDescent="0.35">
      <c r="B33" s="71" t="s">
        <v>71</v>
      </c>
      <c r="C33" s="36" t="s">
        <v>73</v>
      </c>
      <c r="D33" s="36">
        <f>IF(J33=F33,1,0)</f>
        <v>1</v>
      </c>
      <c r="E33" s="46">
        <f>E31+1</f>
        <v>15</v>
      </c>
      <c r="F33" s="78" t="s">
        <v>84</v>
      </c>
      <c r="G33" s="79" t="str">
        <f>[1]!wwsCheckbox(B33,3,FALSE)</f>
        <v>C</v>
      </c>
      <c r="H33" s="79" t="str">
        <f>[1]!wwsCheckbox(F33,3,FALSE)</f>
        <v>O</v>
      </c>
      <c r="I33" s="79" t="str">
        <f>[1]!wwsCheckbox(C33,3,FALSE)</f>
        <v>D</v>
      </c>
      <c r="J33" s="91" t="str">
        <f>IF(OR(F33=G33,F33=H33,F33=I33),F33,"")</f>
        <v>O</v>
      </c>
      <c r="K33" s="39"/>
      <c r="L33" s="59"/>
      <c r="M33" s="48"/>
    </row>
    <row r="34" spans="2:13" ht="30" customHeight="1" x14ac:dyDescent="0.3">
      <c r="B34" s="73"/>
      <c r="C34" s="36"/>
      <c r="D34" s="35"/>
      <c r="E34" s="46"/>
      <c r="F34" s="78"/>
      <c r="G34" s="62"/>
      <c r="H34" s="62"/>
      <c r="I34" s="62"/>
      <c r="J34" s="91"/>
      <c r="K34" s="52"/>
      <c r="L34" s="52"/>
      <c r="M34" s="45"/>
    </row>
    <row r="35" spans="2:13" ht="27.6" x14ac:dyDescent="0.35">
      <c r="B35" s="71" t="s">
        <v>86</v>
      </c>
      <c r="C35" s="36" t="s">
        <v>76</v>
      </c>
      <c r="D35" s="36">
        <f>IF(J35=F35,1,0)</f>
        <v>1</v>
      </c>
      <c r="E35" s="46">
        <f>E33+1</f>
        <v>16</v>
      </c>
      <c r="F35" s="78" t="s">
        <v>72</v>
      </c>
      <c r="G35" s="62" t="str">
        <f>[1]!wwsCheckbox(F35,4,FALSE)</f>
        <v>P</v>
      </c>
      <c r="H35" s="62" t="str">
        <f>[1]!wwsCheckbox(B35,4,FALSE)</f>
        <v>R</v>
      </c>
      <c r="I35" s="62" t="str">
        <f>[1]!wwsCheckbox(C35,4,FALSE)</f>
        <v>F</v>
      </c>
      <c r="J35" s="91" t="str">
        <f>IF(OR(F35=G35,F35=H35,F35=I35),F35,"")</f>
        <v>P</v>
      </c>
      <c r="K35" s="39"/>
      <c r="L35" s="59"/>
      <c r="M35" s="48"/>
    </row>
    <row r="36" spans="2:13" ht="30" customHeight="1" x14ac:dyDescent="0.3">
      <c r="B36" s="73"/>
      <c r="C36" s="36"/>
      <c r="D36" s="35"/>
      <c r="E36" s="46"/>
      <c r="F36" s="78"/>
      <c r="G36" s="62"/>
      <c r="H36" s="62"/>
      <c r="I36" s="62"/>
      <c r="J36" s="91"/>
      <c r="K36" s="52"/>
      <c r="L36" s="52"/>
      <c r="M36" s="45"/>
    </row>
    <row r="37" spans="2:13" ht="27.6" x14ac:dyDescent="0.35">
      <c r="B37" s="71" t="s">
        <v>84</v>
      </c>
      <c r="C37" s="36" t="s">
        <v>72</v>
      </c>
      <c r="D37" s="36">
        <f>IF(J37=F37,1,0)</f>
        <v>1</v>
      </c>
      <c r="E37" s="46">
        <f>E35+1</f>
        <v>17</v>
      </c>
      <c r="F37" s="78" t="s">
        <v>85</v>
      </c>
      <c r="G37" s="62" t="str">
        <f>[1]!wwsCheckbox(B37,37,FALSE)</f>
        <v>O</v>
      </c>
      <c r="H37" s="62" t="str">
        <f>[1]!wwsCheckbox(F37,37,FALSE)</f>
        <v>Q</v>
      </c>
      <c r="I37" s="62" t="str">
        <f>[1]!wwsCheckbox(C37,37,FALSE)</f>
        <v>P</v>
      </c>
      <c r="J37" s="91" t="str">
        <f>IF(OR(F37=G37,F37=H37,F37=I37),F37,"")</f>
        <v>Q</v>
      </c>
      <c r="K37" s="40"/>
      <c r="L37" s="59"/>
      <c r="M37" s="48"/>
    </row>
    <row r="38" spans="2:13" ht="30" customHeight="1" x14ac:dyDescent="0.3">
      <c r="B38" s="73"/>
      <c r="C38" s="36"/>
      <c r="D38" s="35"/>
      <c r="E38" s="46"/>
      <c r="F38" s="78"/>
      <c r="G38" s="62"/>
      <c r="H38" s="62"/>
      <c r="I38" s="62"/>
      <c r="J38" s="91"/>
      <c r="K38" s="52"/>
      <c r="L38" s="52"/>
      <c r="M38" s="45"/>
    </row>
    <row r="39" spans="2:13" ht="27.6" x14ac:dyDescent="0.35">
      <c r="B39" s="71" t="s">
        <v>72</v>
      </c>
      <c r="C39" s="36" t="s">
        <v>85</v>
      </c>
      <c r="D39" s="36">
        <f>IF(J39=F39,1,0)</f>
        <v>1</v>
      </c>
      <c r="E39" s="46">
        <f>E37+1</f>
        <v>18</v>
      </c>
      <c r="F39" s="78" t="s">
        <v>86</v>
      </c>
      <c r="G39" s="62" t="str">
        <f>[1]!wwsCheckbox(B39,39,FALSE)</f>
        <v>P</v>
      </c>
      <c r="H39" s="62" t="str">
        <f>[1]!wwsCheckbox(C39,39,FALSE)</f>
        <v>Q</v>
      </c>
      <c r="I39" s="62" t="str">
        <f>[1]!wwsCheckbox(F39,39,FALSE)</f>
        <v>R</v>
      </c>
      <c r="J39" s="91" t="str">
        <f>IF(OR(F39=G39,F39=H39,F39=I39),F39,"")</f>
        <v>R</v>
      </c>
      <c r="K39" s="39"/>
      <c r="L39" s="59"/>
      <c r="M39" s="48"/>
    </row>
    <row r="40" spans="2:13" ht="30" customHeight="1" x14ac:dyDescent="0.3">
      <c r="B40" s="73"/>
      <c r="C40" s="36"/>
      <c r="D40" s="35"/>
      <c r="E40" s="46"/>
      <c r="F40" s="78"/>
      <c r="G40" s="62"/>
      <c r="H40" s="62"/>
      <c r="I40" s="62"/>
      <c r="J40" s="91"/>
      <c r="K40" s="52"/>
      <c r="L40" s="52"/>
      <c r="M40" s="45"/>
    </row>
    <row r="41" spans="2:13" ht="27.6" x14ac:dyDescent="0.3">
      <c r="B41" s="71" t="s">
        <v>71</v>
      </c>
      <c r="C41" s="36">
        <v>2</v>
      </c>
      <c r="D41" s="36">
        <f>IF(J41=F41,1,0)</f>
        <v>1</v>
      </c>
      <c r="E41" s="46">
        <f>E39+1</f>
        <v>19</v>
      </c>
      <c r="F41" s="78" t="s">
        <v>74</v>
      </c>
      <c r="G41" s="62" t="str">
        <f>[1]!wwsCheckbox(B41,41,FALSE)</f>
        <v>C</v>
      </c>
      <c r="H41" s="62" t="str">
        <f>[1]!wwsCheckbox(F41,41,FALSE)</f>
        <v>S</v>
      </c>
      <c r="I41" s="62">
        <f>[1]!wwsCheckbox(C41,41,FALSE)</f>
        <v>2</v>
      </c>
      <c r="J41" s="91" t="str">
        <f>IF(OR(F41=G41,F41=H41,F41=I41),F41,"")</f>
        <v>S</v>
      </c>
      <c r="K41" s="39"/>
      <c r="L41" s="59"/>
      <c r="M41" s="52"/>
    </row>
    <row r="42" spans="2:13" ht="30" customHeight="1" x14ac:dyDescent="0.3">
      <c r="B42" s="73"/>
      <c r="C42" s="36"/>
      <c r="D42" s="35"/>
      <c r="E42" s="46"/>
      <c r="F42" s="78"/>
      <c r="G42" s="62"/>
      <c r="H42" s="62"/>
      <c r="I42" s="62"/>
      <c r="J42" s="91"/>
      <c r="K42" s="52"/>
      <c r="L42" s="52"/>
      <c r="M42" s="45"/>
    </row>
    <row r="43" spans="2:13" ht="27.6" x14ac:dyDescent="0.3">
      <c r="B43" s="71" t="s">
        <v>19</v>
      </c>
      <c r="C43" s="36" t="s">
        <v>76</v>
      </c>
      <c r="D43" s="36">
        <f>IF(J43=F43,1,0)</f>
        <v>1</v>
      </c>
      <c r="E43" s="46">
        <f>E41+1</f>
        <v>20</v>
      </c>
      <c r="F43" s="78" t="s">
        <v>87</v>
      </c>
      <c r="G43" s="62" t="str">
        <f>[1]!wwsCheckbox(F43,43,,FALSE)</f>
        <v>T</v>
      </c>
      <c r="H43" s="62" t="str">
        <f>[1]!wwsCheckbox(B43,43,,FALSE)</f>
        <v>I</v>
      </c>
      <c r="I43" s="62" t="str">
        <f>[1]!wwsCheckbox(C43,43,,FALSE)</f>
        <v>F</v>
      </c>
      <c r="J43" s="91" t="str">
        <f>IF(OR(F43=G43,F43=H43,F43=I43),F43,"")</f>
        <v>T</v>
      </c>
      <c r="K43" s="39"/>
      <c r="L43" s="59"/>
      <c r="M43" s="52"/>
    </row>
    <row r="44" spans="2:13" ht="30" customHeight="1" x14ac:dyDescent="0.3">
      <c r="B44" s="73"/>
      <c r="C44" s="36"/>
      <c r="D44" s="35"/>
      <c r="E44" s="46"/>
      <c r="F44" s="78"/>
      <c r="G44" s="62"/>
      <c r="H44" s="62"/>
      <c r="I44" s="62"/>
      <c r="J44" s="91"/>
      <c r="K44" s="52"/>
      <c r="L44" s="52"/>
      <c r="M44" s="45"/>
    </row>
    <row r="45" spans="2:13" ht="36.6" x14ac:dyDescent="0.3">
      <c r="B45" s="71" t="s">
        <v>71</v>
      </c>
      <c r="C45" s="36" t="s">
        <v>106</v>
      </c>
      <c r="D45" s="36">
        <f>IF(J45=F45,1,0)</f>
        <v>1</v>
      </c>
      <c r="E45" s="46">
        <f>E43+1</f>
        <v>21</v>
      </c>
      <c r="F45" s="78" t="s">
        <v>88</v>
      </c>
      <c r="G45" s="87" t="str">
        <f>[1]!wwsCheckbox(B45,45,FALSE)</f>
        <v>C</v>
      </c>
      <c r="H45" s="86" t="str">
        <f>[1]!wwsCheckbox(C45,45,FALSE)</f>
        <v>n</v>
      </c>
      <c r="I45" s="87" t="str">
        <f>[1]!wwsCheckbox(F45,45,FALSE)</f>
        <v>U</v>
      </c>
      <c r="J45" s="91" t="str">
        <f>IF(OR(F45=G45,F45=H45,F45=I45),F45,"")</f>
        <v>U</v>
      </c>
      <c r="K45" s="39"/>
      <c r="L45" s="59"/>
      <c r="M45" s="52"/>
    </row>
    <row r="46" spans="2:13" ht="30" customHeight="1" x14ac:dyDescent="0.3">
      <c r="B46" s="73"/>
      <c r="C46" s="36"/>
      <c r="D46" s="35"/>
      <c r="E46" s="46"/>
      <c r="F46" s="78"/>
      <c r="G46" s="62"/>
      <c r="H46" s="62"/>
      <c r="I46" s="62"/>
      <c r="J46" s="91"/>
      <c r="K46" s="52"/>
      <c r="L46" s="52"/>
      <c r="M46" s="45"/>
    </row>
    <row r="47" spans="2:13" ht="27.6" x14ac:dyDescent="0.3">
      <c r="B47" s="71" t="s">
        <v>90</v>
      </c>
      <c r="C47" s="36" t="s">
        <v>83</v>
      </c>
      <c r="D47" s="36">
        <f>IF(J47=F47,1,0)</f>
        <v>1</v>
      </c>
      <c r="E47" s="46">
        <f>E45+1</f>
        <v>22</v>
      </c>
      <c r="F47" s="78" t="s">
        <v>89</v>
      </c>
      <c r="G47" s="79" t="str">
        <f>[1]!wwsCheckbox(B47,47,FALSE)</f>
        <v>W</v>
      </c>
      <c r="H47" s="79" t="str">
        <f>[1]!wwsCheckbox(F47,47,FALSE)</f>
        <v>V</v>
      </c>
      <c r="I47" s="79" t="str">
        <f>[1]!wwsCheckbox(C47,47,FALSE)</f>
        <v>N</v>
      </c>
      <c r="J47" s="91" t="str">
        <f>IF(OR(F47=G47,F47=H47,F47=I47),F47,"")</f>
        <v>V</v>
      </c>
      <c r="K47" s="40"/>
      <c r="L47" s="59"/>
      <c r="M47" s="52"/>
    </row>
    <row r="48" spans="2:13" ht="30" customHeight="1" x14ac:dyDescent="0.3">
      <c r="B48" s="73"/>
      <c r="C48" s="36"/>
      <c r="D48" s="35"/>
      <c r="E48" s="46"/>
      <c r="F48" s="78"/>
      <c r="G48" s="62"/>
      <c r="H48" s="62"/>
      <c r="I48" s="62"/>
      <c r="J48" s="91"/>
      <c r="K48" s="52"/>
      <c r="L48" s="52"/>
      <c r="M48" s="45"/>
    </row>
    <row r="49" spans="2:13" ht="27.6" x14ac:dyDescent="0.3">
      <c r="B49" s="71" t="s">
        <v>82</v>
      </c>
      <c r="C49" s="36" t="s">
        <v>89</v>
      </c>
      <c r="D49" s="36">
        <f>IF(J49=F49,1,0)</f>
        <v>1</v>
      </c>
      <c r="E49" s="46">
        <f>E47+1</f>
        <v>23</v>
      </c>
      <c r="F49" s="78" t="s">
        <v>90</v>
      </c>
      <c r="G49" s="62" t="str">
        <f>[1]!wwsCheckbox(F49,49,FALSE)</f>
        <v>W</v>
      </c>
      <c r="H49" s="62" t="str">
        <f>[1]!wwsCheckbox(B49,49,FALSE)</f>
        <v>M</v>
      </c>
      <c r="I49" s="62" t="str">
        <f>[1]!wwsCheckbox(C49,49,FALSE)</f>
        <v>V</v>
      </c>
      <c r="J49" s="91" t="str">
        <f>IF(OR(F49=G49,F49=H49,F49=I49),F49,"")</f>
        <v>W</v>
      </c>
      <c r="K49" s="39"/>
      <c r="L49" s="59"/>
      <c r="M49" s="52"/>
    </row>
    <row r="50" spans="2:13" ht="30" customHeight="1" x14ac:dyDescent="0.3">
      <c r="B50" s="73"/>
      <c r="C50" s="36"/>
      <c r="D50" s="35"/>
      <c r="E50" s="46"/>
      <c r="F50" s="78"/>
      <c r="G50" s="62"/>
      <c r="H50" s="62"/>
      <c r="I50" s="62"/>
      <c r="J50" s="91"/>
      <c r="K50" s="52"/>
      <c r="L50" s="52"/>
      <c r="M50" s="45"/>
    </row>
    <row r="51" spans="2:13" ht="27.6" x14ac:dyDescent="0.3">
      <c r="B51" s="71" t="s">
        <v>92</v>
      </c>
      <c r="C51" s="36" t="s">
        <v>78</v>
      </c>
      <c r="D51" s="36">
        <f>IF(J51=F51,1,0)</f>
        <v>1</v>
      </c>
      <c r="E51" s="46">
        <f>E49+1</f>
        <v>24</v>
      </c>
      <c r="F51" s="78" t="s">
        <v>91</v>
      </c>
      <c r="G51" s="62" t="str">
        <f>[1]!wwsCheckbox(B51,51,FALSE)</f>
        <v>Y</v>
      </c>
      <c r="H51" s="62" t="str">
        <f>[1]!wwsCheckbox(F51,51,FALSE)</f>
        <v>X</v>
      </c>
      <c r="I51" s="62" t="str">
        <f>[1]!wwsCheckbox(C51,51,FALSE)</f>
        <v>H</v>
      </c>
      <c r="J51" s="91" t="str">
        <f>IF(OR(F51=G51,F51=H51,F51=I51),F51,"")</f>
        <v>X</v>
      </c>
      <c r="K51" s="39"/>
      <c r="L51" s="59"/>
      <c r="M51" s="52"/>
    </row>
    <row r="52" spans="2:13" ht="30" customHeight="1" x14ac:dyDescent="0.3">
      <c r="B52" s="73"/>
      <c r="C52" s="36"/>
      <c r="D52" s="35"/>
      <c r="E52" s="46"/>
      <c r="F52" s="78"/>
      <c r="G52" s="62"/>
      <c r="H52" s="62"/>
      <c r="I52" s="62"/>
      <c r="J52" s="91"/>
      <c r="K52" s="52"/>
      <c r="L52" s="52"/>
      <c r="M52" s="45"/>
    </row>
    <row r="53" spans="2:13" ht="27.6" x14ac:dyDescent="0.3">
      <c r="B53" s="71" t="s">
        <v>76</v>
      </c>
      <c r="C53" s="36" t="s">
        <v>91</v>
      </c>
      <c r="D53" s="36">
        <f>IF(J53=F53,1,0)</f>
        <v>1</v>
      </c>
      <c r="E53" s="46">
        <f>E51+1</f>
        <v>25</v>
      </c>
      <c r="F53" s="78" t="s">
        <v>92</v>
      </c>
      <c r="G53" s="62" t="str">
        <f>[1]!wwsCheckbox(B53,53,FALSE)</f>
        <v>F</v>
      </c>
      <c r="H53" s="62" t="str">
        <f>[1]!wwsCheckbox(C53,53,FALSE)</f>
        <v>X</v>
      </c>
      <c r="I53" s="62" t="str">
        <f>[1]!wwsCheckbox(F53,53,FALSE)</f>
        <v>Y</v>
      </c>
      <c r="J53" s="91" t="str">
        <f>IF(OR(F53=G53,F53=H53,F53=I53),F53,"")</f>
        <v>Y</v>
      </c>
      <c r="K53" s="39"/>
      <c r="L53" s="59"/>
      <c r="M53" s="52"/>
    </row>
    <row r="54" spans="2:13" ht="30" customHeight="1" x14ac:dyDescent="0.3">
      <c r="B54" s="73"/>
      <c r="C54" s="36"/>
      <c r="D54" s="35"/>
      <c r="E54" s="46"/>
      <c r="F54" s="78"/>
      <c r="G54" s="62"/>
      <c r="H54" s="62"/>
      <c r="I54" s="62"/>
      <c r="J54" s="91"/>
      <c r="K54" s="52"/>
      <c r="L54" s="52"/>
      <c r="M54" s="45"/>
    </row>
    <row r="55" spans="2:13" ht="27.6" x14ac:dyDescent="0.3">
      <c r="B55" s="71" t="s">
        <v>83</v>
      </c>
      <c r="C55" s="36" t="s">
        <v>74</v>
      </c>
      <c r="D55" s="36">
        <f>IF(J55=F55,1,0)</f>
        <v>1</v>
      </c>
      <c r="E55" s="46">
        <f>E53+1</f>
        <v>26</v>
      </c>
      <c r="F55" s="78" t="s">
        <v>93</v>
      </c>
      <c r="G55" s="62" t="str">
        <f>[1]!wwsCheckbox(B55,55,FALSE)</f>
        <v>N</v>
      </c>
      <c r="H55" s="62" t="str">
        <f>[1]!wwsCheckbox(F55,55,FALSE)</f>
        <v>Z</v>
      </c>
      <c r="I55" s="62" t="str">
        <f>[1]!wwsCheckbox(C55,55,FALSE)</f>
        <v>S</v>
      </c>
      <c r="J55" s="91" t="str">
        <f>IF(OR(F55=G55,F55=H55,F55=I55),F55,"")</f>
        <v>Z</v>
      </c>
      <c r="K55" s="89">
        <f>SUM(D5:D55)/26</f>
        <v>1</v>
      </c>
      <c r="L55" s="59"/>
      <c r="M55" s="52"/>
    </row>
    <row r="56" spans="2:13" ht="30" customHeight="1" x14ac:dyDescent="0.3">
      <c r="B56" s="73"/>
      <c r="C56" s="36"/>
      <c r="D56" s="35"/>
      <c r="E56" s="46"/>
      <c r="F56" s="78"/>
      <c r="G56" s="62"/>
      <c r="H56" s="62"/>
      <c r="I56" s="62"/>
      <c r="J56" s="91"/>
      <c r="K56" s="52"/>
      <c r="L56" s="52"/>
      <c r="M56" s="45"/>
    </row>
    <row r="57" spans="2:13" ht="27.6" x14ac:dyDescent="0.3">
      <c r="B57" s="73" t="s">
        <v>107</v>
      </c>
      <c r="C57" s="36" t="s">
        <v>94</v>
      </c>
      <c r="D57" s="36">
        <f>IF(J57=F57,1,0)</f>
        <v>1</v>
      </c>
      <c r="E57" s="46">
        <v>27</v>
      </c>
      <c r="F57" s="78" t="s">
        <v>1</v>
      </c>
      <c r="G57" s="79" t="str">
        <f>[1]!wwsCheckbox(B57,57,FALSE)</f>
        <v>o</v>
      </c>
      <c r="H57" s="79" t="str">
        <f>[1]!wwsCheckbox(F57,57,FALSE)</f>
        <v>a</v>
      </c>
      <c r="I57" s="79" t="str">
        <f>[1]!wwsCheckbox(C57,57,FALSE)</f>
        <v>b</v>
      </c>
      <c r="J57" s="91" t="str">
        <f>IF(OR(F57=G57,F57=H57,F57=I57),F57,"")</f>
        <v>a</v>
      </c>
      <c r="K57" s="52"/>
      <c r="L57" s="52"/>
      <c r="M57" s="45"/>
    </row>
    <row r="58" spans="2:13" ht="30" customHeight="1" x14ac:dyDescent="0.3">
      <c r="B58" s="73"/>
      <c r="C58" s="36"/>
      <c r="D58" s="35"/>
      <c r="E58" s="46"/>
      <c r="F58" s="78"/>
      <c r="G58" s="62"/>
      <c r="H58" s="62"/>
      <c r="I58" s="62"/>
      <c r="J58" s="91"/>
      <c r="K58" s="52"/>
      <c r="L58" s="52"/>
      <c r="M58" s="45"/>
    </row>
    <row r="59" spans="2:13" ht="27.6" x14ac:dyDescent="0.3">
      <c r="B59" s="73" t="s">
        <v>96</v>
      </c>
      <c r="C59" s="36" t="s">
        <v>108</v>
      </c>
      <c r="D59" s="35">
        <f>IF(J59=F59,1,0)</f>
        <v>1</v>
      </c>
      <c r="E59" s="46">
        <f>1+E57</f>
        <v>28</v>
      </c>
      <c r="F59" s="78" t="s">
        <v>94</v>
      </c>
      <c r="G59" s="62" t="str">
        <f>[1]!wwsCheckbox(F59,59,FALSE)</f>
        <v>b</v>
      </c>
      <c r="H59" s="62" t="str">
        <f>[1]!wwsCheckbox(B59,59,FALSE)</f>
        <v>d</v>
      </c>
      <c r="I59" s="62" t="str">
        <f>[1]!wwsCheckbox(C59,59,FALSE)</f>
        <v>p</v>
      </c>
      <c r="J59" s="91" t="str">
        <f>IF(OR(F59=G59,F59=H59,F59=I59),F59,"")</f>
        <v>b</v>
      </c>
      <c r="K59" s="53"/>
      <c r="L59" s="52"/>
      <c r="M59" s="45"/>
    </row>
    <row r="60" spans="2:13" ht="30" customHeight="1" x14ac:dyDescent="0.3">
      <c r="B60" s="73"/>
      <c r="C60" s="36"/>
      <c r="D60" s="35"/>
      <c r="E60" s="46"/>
      <c r="F60" s="78"/>
      <c r="G60" s="62"/>
      <c r="H60" s="62"/>
      <c r="I60" s="62"/>
      <c r="J60" s="91"/>
      <c r="K60" s="52"/>
      <c r="L60" s="52"/>
      <c r="M60" s="45"/>
    </row>
    <row r="61" spans="2:13" ht="27.6" x14ac:dyDescent="0.3">
      <c r="B61" s="73" t="s">
        <v>111</v>
      </c>
      <c r="C61" s="36" t="s">
        <v>97</v>
      </c>
      <c r="D61" s="35">
        <f>IF(J61=F61,1,0)</f>
        <v>1</v>
      </c>
      <c r="E61" s="46">
        <f>1+E59</f>
        <v>29</v>
      </c>
      <c r="F61" s="78" t="s">
        <v>95</v>
      </c>
      <c r="G61" s="62" t="str">
        <f>[1]!wwsCheckbox(B61,61,FALSE)</f>
        <v>s</v>
      </c>
      <c r="H61" s="62" t="str">
        <f>[1]!wwsCheckbox(F61,61,FALSE)</f>
        <v>c</v>
      </c>
      <c r="I61" s="62" t="str">
        <f>[1]!wwsCheckbox(C61,61,FALSE)</f>
        <v>e</v>
      </c>
      <c r="J61" s="91" t="str">
        <f>IF(OR(F61=G61,F61=H61,F61=I61),F61,"")</f>
        <v>c</v>
      </c>
      <c r="K61" s="52"/>
      <c r="L61" s="52"/>
      <c r="M61" s="45"/>
    </row>
    <row r="62" spans="2:13" ht="30" customHeight="1" x14ac:dyDescent="0.3">
      <c r="B62" s="73"/>
      <c r="C62" s="36"/>
      <c r="D62" s="35"/>
      <c r="E62" s="46"/>
      <c r="F62" s="78"/>
      <c r="G62" s="62"/>
      <c r="H62" s="62"/>
      <c r="I62" s="62"/>
      <c r="J62" s="91"/>
      <c r="K62" s="52"/>
      <c r="L62" s="52"/>
      <c r="M62" s="45"/>
    </row>
    <row r="63" spans="2:13" ht="27.6" x14ac:dyDescent="0.3">
      <c r="B63" s="73" t="s">
        <v>94</v>
      </c>
      <c r="C63" s="36" t="s">
        <v>108</v>
      </c>
      <c r="D63" s="35">
        <f>IF(J63=F63,1,0)</f>
        <v>1</v>
      </c>
      <c r="E63" s="46">
        <f>1+E61</f>
        <v>30</v>
      </c>
      <c r="F63" s="78" t="s">
        <v>96</v>
      </c>
      <c r="G63" s="62" t="str">
        <f>[1]!wwsCheckbox(B63,63,FALSE)</f>
        <v>b</v>
      </c>
      <c r="H63" s="62" t="str">
        <f>[1]!wwsCheckbox(C63,63,FALSE)</f>
        <v>p</v>
      </c>
      <c r="I63" s="62" t="str">
        <f>[1]!wwsCheckbox(F63,63,FALSE)</f>
        <v>d</v>
      </c>
      <c r="J63" s="91" t="str">
        <f>IF(OR(F63=G63,F63=H63,F63=I63),F63,"")</f>
        <v>d</v>
      </c>
      <c r="K63" s="52"/>
      <c r="L63" s="52"/>
      <c r="M63" s="45"/>
    </row>
    <row r="64" spans="2:13" ht="30" customHeight="1" x14ac:dyDescent="0.3">
      <c r="B64" s="73"/>
      <c r="C64" s="36"/>
      <c r="D64" s="35"/>
      <c r="E64" s="46"/>
      <c r="F64" s="78"/>
      <c r="G64" s="62"/>
      <c r="H64" s="62"/>
      <c r="I64" s="62"/>
      <c r="J64" s="91"/>
      <c r="K64" s="52"/>
      <c r="L64" s="52"/>
      <c r="M64" s="45"/>
    </row>
    <row r="65" spans="2:13" ht="27.6" x14ac:dyDescent="0.3">
      <c r="B65" s="73" t="s">
        <v>107</v>
      </c>
      <c r="C65" s="36" t="s">
        <v>95</v>
      </c>
      <c r="D65" s="35">
        <f>IF(J65=F65,1,0)</f>
        <v>1</v>
      </c>
      <c r="E65" s="46">
        <f>1+E63</f>
        <v>31</v>
      </c>
      <c r="F65" s="78" t="s">
        <v>97</v>
      </c>
      <c r="G65" s="62" t="str">
        <f>[1]!wwsCheckbox(B65,65,FALSE)</f>
        <v>o</v>
      </c>
      <c r="H65" s="62" t="str">
        <f>[1]!wwsCheckbox(F65,65,FALSE)</f>
        <v>e</v>
      </c>
      <c r="I65" s="62" t="str">
        <f>[1]!wwsCheckbox(C65,65,FALSE)</f>
        <v>c</v>
      </c>
      <c r="J65" s="91" t="str">
        <f>IF(OR(F65=G65,F65=H65,F65=I65),F65,"")</f>
        <v>e</v>
      </c>
      <c r="K65" s="52"/>
      <c r="L65" s="52"/>
      <c r="M65" s="45"/>
    </row>
    <row r="66" spans="2:13" ht="30" customHeight="1" x14ac:dyDescent="0.3">
      <c r="B66" s="73"/>
      <c r="C66" s="36"/>
      <c r="D66" s="35"/>
      <c r="E66" s="46"/>
      <c r="F66" s="78"/>
      <c r="G66" s="62"/>
      <c r="H66" s="62"/>
      <c r="I66" s="62"/>
      <c r="J66" s="91"/>
      <c r="K66" s="52"/>
      <c r="L66" s="52"/>
      <c r="M66" s="45"/>
    </row>
    <row r="67" spans="2:13" ht="27.6" x14ac:dyDescent="0.3">
      <c r="B67" s="73" t="s">
        <v>112</v>
      </c>
      <c r="C67" s="36" t="s">
        <v>101</v>
      </c>
      <c r="D67" s="35">
        <f>IF(J67=F67,1,0)</f>
        <v>1</v>
      </c>
      <c r="E67" s="46">
        <v>32</v>
      </c>
      <c r="F67" s="78" t="s">
        <v>98</v>
      </c>
      <c r="G67" s="62" t="str">
        <f>[1]!wwsCheckbox(F67,67,FALSE)</f>
        <v>f</v>
      </c>
      <c r="H67" s="62" t="str">
        <f>[1]!wwsCheckbox(B67,67,FALSE)</f>
        <v>t</v>
      </c>
      <c r="I67" s="62" t="str">
        <f>[1]!wwsCheckbox(C67,67,FALSE)</f>
        <v>i</v>
      </c>
      <c r="J67" s="91" t="str">
        <f>IF(OR(F67=G67,F67=H67,F67=I67),F67,"")</f>
        <v>f</v>
      </c>
      <c r="K67" s="52"/>
      <c r="L67" s="52"/>
      <c r="M67" s="45"/>
    </row>
    <row r="68" spans="2:13" ht="30" customHeight="1" x14ac:dyDescent="0.3">
      <c r="B68" s="73"/>
      <c r="C68" s="36"/>
      <c r="D68" s="35"/>
      <c r="E68" s="46"/>
      <c r="F68" s="78"/>
      <c r="G68" s="62"/>
      <c r="H68" s="62"/>
      <c r="I68" s="62"/>
      <c r="J68" s="91"/>
      <c r="K68" s="52"/>
      <c r="L68" s="52"/>
      <c r="M68" s="45"/>
    </row>
    <row r="69" spans="2:13" ht="27.6" x14ac:dyDescent="0.3">
      <c r="B69" s="73" t="s">
        <v>109</v>
      </c>
      <c r="C69" s="36">
        <v>9</v>
      </c>
      <c r="D69" s="35">
        <f>IF(J69=F69,1,0)</f>
        <v>1</v>
      </c>
      <c r="E69" s="46">
        <f>1+E67</f>
        <v>33</v>
      </c>
      <c r="F69" s="78" t="s">
        <v>99</v>
      </c>
      <c r="G69" s="62" t="str">
        <f>[1]!wwsCheckbox(B69,69,FALSE)</f>
        <v>q</v>
      </c>
      <c r="H69" s="62">
        <f>[1]!wwsCheckbox(C69,69,FALSE)</f>
        <v>9</v>
      </c>
      <c r="I69" s="62" t="str">
        <f>[1]!wwsCheckbox(F69,69,FALSE)</f>
        <v>g</v>
      </c>
      <c r="J69" s="91" t="str">
        <f>IF(OR(F69=G69,F69=H69,F69=I69),F69,"")</f>
        <v>g</v>
      </c>
      <c r="K69" s="53"/>
      <c r="L69" s="52"/>
      <c r="M69" s="45"/>
    </row>
    <row r="70" spans="2:13" ht="30" customHeight="1" x14ac:dyDescent="0.3">
      <c r="B70" s="73"/>
      <c r="C70" s="36"/>
      <c r="D70" s="35"/>
      <c r="E70" s="46"/>
      <c r="F70" s="78"/>
      <c r="G70" s="62"/>
      <c r="H70" s="62"/>
      <c r="I70" s="62"/>
      <c r="J70" s="91"/>
      <c r="K70" s="52"/>
      <c r="L70" s="52"/>
      <c r="M70" s="45"/>
    </row>
    <row r="71" spans="2:13" ht="27.6" x14ac:dyDescent="0.3">
      <c r="D71" s="35">
        <f>IF(J71=F71,1,0)</f>
        <v>1</v>
      </c>
      <c r="E71" s="46">
        <f>1+E69</f>
        <v>34</v>
      </c>
      <c r="F71" s="78" t="s">
        <v>100</v>
      </c>
      <c r="G71" s="79" t="str">
        <f>[1]!wwsCheckbox(B69,71,FALSE)</f>
        <v>q</v>
      </c>
      <c r="H71" s="79" t="str">
        <f>[1]!wwsCheckbox(F71,71,FALSE)</f>
        <v>h</v>
      </c>
      <c r="I71" s="79">
        <f>[1]!wwsCheckbox(C69,71,FALSE)</f>
        <v>9</v>
      </c>
      <c r="J71" s="91" t="str">
        <f>IF(OR(F71=G71,F71=H71,F71=I71),F71,"")</f>
        <v>h</v>
      </c>
      <c r="K71" s="53"/>
      <c r="L71" s="52"/>
      <c r="M71" s="45"/>
    </row>
    <row r="72" spans="2:13" ht="30" customHeight="1" x14ac:dyDescent="0.3">
      <c r="B72" s="73"/>
      <c r="C72" s="36"/>
      <c r="D72" s="35"/>
      <c r="E72" s="46"/>
      <c r="F72" s="78"/>
      <c r="G72" s="62"/>
      <c r="H72" s="62"/>
      <c r="I72" s="62"/>
      <c r="J72" s="91"/>
      <c r="K72" s="52"/>
      <c r="L72" s="52"/>
      <c r="M72" s="45"/>
    </row>
    <row r="73" spans="2:13" ht="27.6" x14ac:dyDescent="0.35">
      <c r="B73" s="1" t="s">
        <v>104</v>
      </c>
      <c r="C73" s="1">
        <v>1</v>
      </c>
      <c r="D73" s="35">
        <f>IF(J73=F73,1,0)</f>
        <v>1</v>
      </c>
      <c r="E73" s="46">
        <f>1+E71</f>
        <v>35</v>
      </c>
      <c r="F73" s="78" t="s">
        <v>101</v>
      </c>
      <c r="G73" s="79" t="str">
        <f>[1]!wwsCheckbox(B73,73,FALSE)</f>
        <v>l</v>
      </c>
      <c r="H73" s="79" t="str">
        <f>[1]!wwsCheckbox(F73,73,FALSE)</f>
        <v>i</v>
      </c>
      <c r="I73" s="79">
        <f>[1]!wwsCheckbox(C73,73,FALSE)</f>
        <v>1</v>
      </c>
      <c r="J73" s="91" t="str">
        <f>IF(OR(F73=G73,F73=H73,F73=I73),F73,"")</f>
        <v>i</v>
      </c>
      <c r="K73" s="39"/>
      <c r="L73" s="60"/>
      <c r="M73" s="48"/>
    </row>
    <row r="74" spans="2:13" ht="30" customHeight="1" x14ac:dyDescent="0.3">
      <c r="B74" s="73"/>
      <c r="C74" s="36"/>
      <c r="D74" s="35"/>
      <c r="E74" s="46"/>
      <c r="F74" s="78"/>
      <c r="G74" s="62"/>
      <c r="H74" s="62"/>
      <c r="I74" s="62"/>
      <c r="J74" s="91"/>
      <c r="K74" s="52"/>
      <c r="L74" s="52"/>
      <c r="M74" s="45"/>
    </row>
    <row r="75" spans="2:13" ht="27.6" x14ac:dyDescent="0.35">
      <c r="B75" s="71" t="s">
        <v>101</v>
      </c>
      <c r="C75" s="36" t="s">
        <v>99</v>
      </c>
      <c r="D75" s="35">
        <f>IF(J75=F75,1,0)</f>
        <v>1</v>
      </c>
      <c r="E75" s="46">
        <f>1+E73</f>
        <v>36</v>
      </c>
      <c r="F75" s="78" t="s">
        <v>102</v>
      </c>
      <c r="G75" s="62" t="str">
        <f>[1]!wwsCheckbox(F75,75,FALSE)</f>
        <v>j</v>
      </c>
      <c r="H75" s="62" t="str">
        <f>[1]!wwsCheckbox(B75,75,FALSE)</f>
        <v>i</v>
      </c>
      <c r="I75" s="62" t="str">
        <f>[1]!wwsCheckbox(C75,75,FALSE)</f>
        <v>g</v>
      </c>
      <c r="J75" s="91" t="str">
        <f>IF(OR(F75=G75,F75=H75,F75=I75),F75,"")</f>
        <v>j</v>
      </c>
      <c r="K75" s="39"/>
      <c r="L75" s="59"/>
      <c r="M75" s="48"/>
    </row>
    <row r="76" spans="2:13" ht="30" customHeight="1" x14ac:dyDescent="0.3">
      <c r="B76" s="73"/>
      <c r="C76" s="36"/>
      <c r="D76" s="35"/>
      <c r="E76" s="46"/>
      <c r="F76" s="78"/>
      <c r="G76" s="62"/>
      <c r="H76" s="62"/>
      <c r="I76" s="62"/>
      <c r="J76" s="91"/>
      <c r="K76" s="52"/>
      <c r="L76" s="52"/>
      <c r="M76" s="45"/>
    </row>
    <row r="77" spans="2:13" ht="27.6" x14ac:dyDescent="0.35">
      <c r="B77" s="71" t="s">
        <v>100</v>
      </c>
      <c r="C77" s="36" t="s">
        <v>116</v>
      </c>
      <c r="D77" s="35">
        <f>IF(J77=F77,1,0)</f>
        <v>1</v>
      </c>
      <c r="E77" s="46">
        <f>1+E75</f>
        <v>37</v>
      </c>
      <c r="F77" s="78" t="s">
        <v>103</v>
      </c>
      <c r="G77" s="62" t="str">
        <f>[1]!wwsCheckbox(B77,77,FALSE)</f>
        <v>h</v>
      </c>
      <c r="H77" s="62" t="str">
        <f>[1]!wwsCheckbox(F77,77,FALSE)</f>
        <v>k</v>
      </c>
      <c r="I77" s="62" t="str">
        <f>[1]!wwsCheckbox(C77,77,FALSE)</f>
        <v>x</v>
      </c>
      <c r="J77" s="91" t="str">
        <f>IF(OR(F77=G77,F77=H77,F77=I77),F77,"")</f>
        <v>k</v>
      </c>
      <c r="K77" s="39"/>
      <c r="L77" s="59"/>
      <c r="M77" s="48"/>
    </row>
    <row r="78" spans="2:13" ht="30" customHeight="1" x14ac:dyDescent="0.3">
      <c r="B78" s="73"/>
      <c r="C78" s="36"/>
      <c r="D78" s="35"/>
      <c r="E78" s="46"/>
      <c r="F78" s="78"/>
      <c r="G78" s="62"/>
      <c r="H78" s="62"/>
      <c r="I78" s="62"/>
      <c r="J78" s="91"/>
      <c r="K78" s="52"/>
      <c r="L78" s="52"/>
      <c r="M78" s="45"/>
    </row>
    <row r="79" spans="2:13" ht="27.6" x14ac:dyDescent="0.35">
      <c r="B79" s="71">
        <v>1</v>
      </c>
      <c r="C79" s="36" t="s">
        <v>101</v>
      </c>
      <c r="D79" s="35">
        <f>IF(J79=F79,1,0)</f>
        <v>1</v>
      </c>
      <c r="E79" s="46">
        <f>E77+1</f>
        <v>38</v>
      </c>
      <c r="F79" s="78" t="s">
        <v>104</v>
      </c>
      <c r="G79" s="62">
        <f>[1]!wwsCheckbox(B79,79,FALSE)</f>
        <v>1</v>
      </c>
      <c r="H79" s="62" t="str">
        <f>[1]!wwsCheckbox(C79,79,FALSE)</f>
        <v>i</v>
      </c>
      <c r="I79" s="62" t="str">
        <f>[1]!wwsCheckbox(F79,79,FALSE)</f>
        <v>l</v>
      </c>
      <c r="J79" s="91" t="str">
        <f>IF(OR(F79=G79,F79=H79,F79=I79),F79,"")</f>
        <v>l</v>
      </c>
      <c r="K79" s="39"/>
      <c r="L79" s="59"/>
      <c r="M79" s="48"/>
    </row>
    <row r="80" spans="2:13" ht="30" customHeight="1" x14ac:dyDescent="0.3">
      <c r="B80" s="73"/>
      <c r="C80" s="36"/>
      <c r="D80" s="35"/>
      <c r="E80" s="46"/>
      <c r="F80" s="78"/>
      <c r="G80" s="62"/>
      <c r="H80" s="62"/>
      <c r="I80" s="62"/>
      <c r="J80" s="91"/>
      <c r="K80" s="52"/>
      <c r="L80" s="52"/>
      <c r="M80" s="45"/>
    </row>
    <row r="81" spans="2:13" ht="27.6" x14ac:dyDescent="0.35">
      <c r="B81" s="71" t="s">
        <v>106</v>
      </c>
      <c r="C81" s="36" t="s">
        <v>115</v>
      </c>
      <c r="D81" s="35">
        <f>IF(J81=F81,1,0)</f>
        <v>1</v>
      </c>
      <c r="E81" s="46">
        <f>E79+1</f>
        <v>39</v>
      </c>
      <c r="F81" s="78" t="s">
        <v>105</v>
      </c>
      <c r="G81" s="62" t="str">
        <f>[1]!wwsCheckbox(B81,81,FALSE)</f>
        <v>n</v>
      </c>
      <c r="H81" s="62" t="str">
        <f>[1]!wwsCheckbox(F81,81,FALSE)</f>
        <v>m</v>
      </c>
      <c r="I81" s="62" t="str">
        <f>[1]!wwsCheckbox(C81,81,FALSE)</f>
        <v>w</v>
      </c>
      <c r="J81" s="91" t="str">
        <f>IF(OR(F81=G81,F81=H81,F81=I81),F81,"")</f>
        <v>m</v>
      </c>
      <c r="K81" s="40"/>
      <c r="L81" s="59"/>
      <c r="M81" s="48"/>
    </row>
    <row r="82" spans="2:13" ht="30" customHeight="1" x14ac:dyDescent="0.3">
      <c r="B82" s="73"/>
      <c r="C82" s="36"/>
      <c r="D82" s="35"/>
      <c r="E82" s="46"/>
      <c r="F82" s="78"/>
      <c r="G82" s="62"/>
      <c r="H82" s="62"/>
      <c r="I82" s="62"/>
      <c r="J82" s="91"/>
      <c r="K82" s="52"/>
      <c r="L82" s="52"/>
      <c r="M82" s="45"/>
    </row>
    <row r="83" spans="2:13" ht="27.6" x14ac:dyDescent="0.35">
      <c r="B83" s="71" t="s">
        <v>100</v>
      </c>
      <c r="C83" s="36" t="s">
        <v>105</v>
      </c>
      <c r="D83" s="35">
        <f>IF(J83=F83,1,0)</f>
        <v>1</v>
      </c>
      <c r="E83" s="46">
        <f>E81+1</f>
        <v>40</v>
      </c>
      <c r="F83" s="78" t="s">
        <v>106</v>
      </c>
      <c r="G83" s="62" t="str">
        <f>[1]!wwsCheckbox(F83,83,FALSE)</f>
        <v>n</v>
      </c>
      <c r="H83" s="62" t="str">
        <f>[1]!wwsCheckbox(B83,83,FALSE)</f>
        <v>h</v>
      </c>
      <c r="I83" s="62" t="str">
        <f>[1]!wwsCheckbox(C83,83,FALSE)</f>
        <v>m</v>
      </c>
      <c r="J83" s="91" t="str">
        <f>IF(OR(F83=G83,F83=H83,F83=I83),F83,"")</f>
        <v>n</v>
      </c>
      <c r="K83" s="39"/>
      <c r="L83" s="59"/>
      <c r="M83" s="48"/>
    </row>
    <row r="84" spans="2:13" ht="30" customHeight="1" x14ac:dyDescent="0.3">
      <c r="B84" s="73"/>
      <c r="C84" s="36"/>
      <c r="D84" s="35"/>
      <c r="E84" s="46"/>
      <c r="F84" s="78"/>
      <c r="G84" s="62"/>
      <c r="H84" s="62"/>
      <c r="I84" s="62"/>
      <c r="J84" s="91"/>
      <c r="K84" s="52"/>
      <c r="L84" s="52"/>
      <c r="M84" s="45"/>
    </row>
    <row r="85" spans="2:13" ht="27.6" x14ac:dyDescent="0.35">
      <c r="B85" s="71" t="s">
        <v>95</v>
      </c>
      <c r="C85" s="36" t="s">
        <v>97</v>
      </c>
      <c r="D85" s="35">
        <f>IF(J85=F85,1,0)</f>
        <v>1</v>
      </c>
      <c r="E85" s="46">
        <f>E83+1</f>
        <v>41</v>
      </c>
      <c r="F85" s="78" t="s">
        <v>107</v>
      </c>
      <c r="G85" s="62" t="str">
        <f>[1]!wwsCheckbox(B85,85,FALSE)</f>
        <v>c</v>
      </c>
      <c r="H85" s="62" t="str">
        <f>[1]!wwsCheckbox(C85,85,FALSE)</f>
        <v>e</v>
      </c>
      <c r="I85" s="62" t="str">
        <f>[1]!wwsCheckbox(F85,85,FALSE)</f>
        <v>o</v>
      </c>
      <c r="J85" s="91" t="str">
        <f>IF(OR(F85=G85,F85=H85,F85=I85),F85,"")</f>
        <v>o</v>
      </c>
      <c r="K85" s="39"/>
      <c r="L85" s="59"/>
      <c r="M85" s="48"/>
    </row>
    <row r="86" spans="2:13" ht="30" customHeight="1" x14ac:dyDescent="0.3">
      <c r="B86" s="73"/>
      <c r="C86" s="36"/>
      <c r="D86" s="35"/>
      <c r="E86" s="46"/>
      <c r="F86" s="78"/>
      <c r="G86" s="62"/>
      <c r="H86" s="62"/>
      <c r="I86" s="62"/>
      <c r="J86" s="91"/>
      <c r="K86" s="52"/>
      <c r="L86" s="52"/>
      <c r="M86" s="45"/>
    </row>
    <row r="87" spans="2:13" ht="27.6" x14ac:dyDescent="0.35">
      <c r="B87" s="71" t="s">
        <v>109</v>
      </c>
      <c r="C87" s="36" t="s">
        <v>94</v>
      </c>
      <c r="D87" s="35">
        <f>IF(J87=F87,1,0)</f>
        <v>1</v>
      </c>
      <c r="E87" s="46">
        <f>E85+1</f>
        <v>42</v>
      </c>
      <c r="F87" s="78" t="s">
        <v>108</v>
      </c>
      <c r="G87" s="79" t="str">
        <f>[1]!wwsCheckbox(B87,87,FALSE)</f>
        <v>q</v>
      </c>
      <c r="H87" s="79" t="str">
        <f>[1]!wwsCheckbox(F87,87,FALSE)</f>
        <v>p</v>
      </c>
      <c r="I87" s="79" t="str">
        <f>[1]!wwsCheckbox(C87,87,FALSE)</f>
        <v>b</v>
      </c>
      <c r="J87" s="91" t="str">
        <f>IF(OR(F87=G87,F87=H87,F87=I87),F87,"")</f>
        <v>p</v>
      </c>
      <c r="K87" s="39"/>
      <c r="L87" s="59"/>
      <c r="M87" s="48"/>
    </row>
    <row r="88" spans="2:13" ht="30" customHeight="1" x14ac:dyDescent="0.3">
      <c r="B88" s="73"/>
      <c r="C88" s="36"/>
      <c r="D88" s="35"/>
      <c r="E88" s="46"/>
      <c r="F88" s="78"/>
      <c r="G88" s="62"/>
      <c r="H88" s="62"/>
      <c r="I88" s="62"/>
      <c r="J88" s="91"/>
      <c r="K88" s="52"/>
      <c r="L88" s="52"/>
      <c r="M88" s="45"/>
    </row>
    <row r="89" spans="2:13" ht="27.6" x14ac:dyDescent="0.35">
      <c r="B89" s="71" t="s">
        <v>108</v>
      </c>
      <c r="C89" s="36" t="s">
        <v>96</v>
      </c>
      <c r="D89" s="35">
        <f>IF(J89=F89,1,0)</f>
        <v>1</v>
      </c>
      <c r="E89" s="46">
        <f>E87+1</f>
        <v>43</v>
      </c>
      <c r="F89" s="78" t="s">
        <v>109</v>
      </c>
      <c r="G89" s="62" t="str">
        <f>[1]!wwsCheckbox(F89,89,FALSE)</f>
        <v>q</v>
      </c>
      <c r="H89" s="62" t="str">
        <f>[1]!wwsCheckbox(B89,89,FALSE)</f>
        <v>p</v>
      </c>
      <c r="I89" s="62" t="str">
        <f>[1]!wwsCheckbox(C89,89,FALSE)</f>
        <v>d</v>
      </c>
      <c r="J89" s="91" t="str">
        <f>IF(OR(F89=G89,F89=H89,F89=I89),F89,"")</f>
        <v>q</v>
      </c>
      <c r="K89" s="39"/>
      <c r="L89" s="59"/>
      <c r="M89" s="48"/>
    </row>
    <row r="90" spans="2:13" ht="30" customHeight="1" x14ac:dyDescent="0.3">
      <c r="B90" s="73"/>
      <c r="C90" s="36"/>
      <c r="D90" s="35"/>
      <c r="E90" s="46"/>
      <c r="F90" s="78"/>
      <c r="G90" s="62"/>
      <c r="H90" s="62"/>
      <c r="I90" s="62"/>
      <c r="J90" s="91"/>
      <c r="K90" s="52"/>
      <c r="L90" s="52"/>
      <c r="M90" s="45"/>
    </row>
    <row r="91" spans="2:13" ht="27.6" x14ac:dyDescent="0.35">
      <c r="B91" s="71" t="s">
        <v>106</v>
      </c>
      <c r="C91" s="36" t="s">
        <v>100</v>
      </c>
      <c r="D91" s="35">
        <f>IF(J91=F91,1,0)</f>
        <v>1</v>
      </c>
      <c r="E91" s="46">
        <f>E89+1</f>
        <v>44</v>
      </c>
      <c r="F91" s="78" t="s">
        <v>110</v>
      </c>
      <c r="G91" s="62" t="str">
        <f>[1]!wwsCheckbox(B91,91,FALSE)</f>
        <v>n</v>
      </c>
      <c r="H91" s="62" t="str">
        <f>[1]!wwsCheckbox(F91,91,FALSE)</f>
        <v>r</v>
      </c>
      <c r="I91" s="62" t="str">
        <f>[1]!wwsCheckbox(C91,91,FALSE)</f>
        <v>h</v>
      </c>
      <c r="J91" s="91" t="str">
        <f>IF(OR(F91=G91,F91=H91,F91=I91),F91,"")</f>
        <v>r</v>
      </c>
      <c r="K91" s="40"/>
      <c r="L91" s="59"/>
      <c r="M91" s="48"/>
    </row>
    <row r="92" spans="2:13" ht="30" customHeight="1" x14ac:dyDescent="0.3">
      <c r="B92" s="73"/>
      <c r="C92" s="36"/>
      <c r="D92" s="35"/>
      <c r="E92" s="46"/>
      <c r="F92" s="78"/>
      <c r="G92" s="62"/>
      <c r="H92" s="62"/>
      <c r="I92" s="62"/>
      <c r="J92" s="91"/>
      <c r="K92" s="52"/>
      <c r="L92" s="52"/>
      <c r="M92" s="45"/>
    </row>
    <row r="93" spans="2:13" ht="27.6" x14ac:dyDescent="0.35">
      <c r="B93" s="71" t="s">
        <v>95</v>
      </c>
      <c r="C93" s="36" t="s">
        <v>118</v>
      </c>
      <c r="D93" s="35">
        <f>IF(J93=F93,1,0)</f>
        <v>1</v>
      </c>
      <c r="E93" s="46">
        <f>E91+1</f>
        <v>45</v>
      </c>
      <c r="F93" s="78" t="s">
        <v>111</v>
      </c>
      <c r="G93" s="62" t="str">
        <f>[1]!wwsCheckbox(B93,93,FALSE)</f>
        <v>c</v>
      </c>
      <c r="H93" s="62" t="str">
        <f>[1]!wwsCheckbox(C93,93,FALSE)</f>
        <v>z</v>
      </c>
      <c r="I93" s="62" t="str">
        <f>[1]!wwsCheckbox(F93,93,FALSE)</f>
        <v>s</v>
      </c>
      <c r="J93" s="91" t="str">
        <f>IF(OR(F93=G93,F93=H93,F93=I93),F93,"")</f>
        <v>s</v>
      </c>
      <c r="K93" s="39"/>
      <c r="L93" s="59"/>
      <c r="M93" s="48"/>
    </row>
    <row r="94" spans="2:13" ht="30" customHeight="1" x14ac:dyDescent="0.3">
      <c r="B94" s="73"/>
      <c r="C94" s="36"/>
      <c r="D94" s="35"/>
      <c r="E94" s="46"/>
      <c r="F94" s="78"/>
      <c r="G94" s="62"/>
      <c r="H94" s="62"/>
      <c r="I94" s="62"/>
      <c r="J94" s="91"/>
      <c r="K94" s="52"/>
      <c r="L94" s="52"/>
      <c r="M94" s="45"/>
    </row>
    <row r="95" spans="2:13" ht="27.6" x14ac:dyDescent="0.3">
      <c r="B95" s="71" t="s">
        <v>101</v>
      </c>
      <c r="C95" s="36" t="s">
        <v>98</v>
      </c>
      <c r="D95" s="35">
        <f>IF(J95=F95,1,0)</f>
        <v>1</v>
      </c>
      <c r="E95" s="46">
        <f>E93+1</f>
        <v>46</v>
      </c>
      <c r="F95" s="78" t="s">
        <v>112</v>
      </c>
      <c r="G95" s="62" t="str">
        <f>[1]!wwsCheckbox(B95,95,FALSE)</f>
        <v>i</v>
      </c>
      <c r="H95" s="62" t="str">
        <f>[1]!wwsCheckbox(F95,95,FALSE)</f>
        <v>t</v>
      </c>
      <c r="I95" s="62" t="str">
        <f>[1]!wwsCheckbox(C95,95,FALSE)</f>
        <v>f</v>
      </c>
      <c r="J95" s="91" t="str">
        <f>IF(OR(F95=G95,F95=H95,F95=I95),F95,"")</f>
        <v>t</v>
      </c>
      <c r="K95" s="39"/>
      <c r="L95" s="59"/>
      <c r="M95" s="52"/>
    </row>
    <row r="96" spans="2:13" ht="30" customHeight="1" x14ac:dyDescent="0.3">
      <c r="B96" s="73"/>
      <c r="C96" s="36"/>
      <c r="D96" s="35"/>
      <c r="E96" s="46"/>
      <c r="F96" s="78"/>
      <c r="G96" s="62"/>
      <c r="H96" s="62"/>
      <c r="I96" s="62"/>
      <c r="J96" s="91"/>
      <c r="K96" s="52"/>
      <c r="L96" s="52"/>
      <c r="M96" s="45"/>
    </row>
    <row r="97" spans="1:13" ht="27.6" x14ac:dyDescent="0.3">
      <c r="B97" s="71" t="s">
        <v>106</v>
      </c>
      <c r="C97" s="36" t="s">
        <v>115</v>
      </c>
      <c r="D97" s="35">
        <f>IF(J97=F97,1,0)</f>
        <v>1</v>
      </c>
      <c r="E97" s="46">
        <f>E95+1</f>
        <v>47</v>
      </c>
      <c r="F97" s="78" t="s">
        <v>113</v>
      </c>
      <c r="G97" s="62" t="str">
        <f>[1]!wwsCheckbox(F97,97,FALSE)</f>
        <v>u</v>
      </c>
      <c r="H97" s="62" t="str">
        <f>[1]!wwsCheckbox(B97,97,FALSE)</f>
        <v>n</v>
      </c>
      <c r="I97" s="62" t="str">
        <f>[1]!wwsCheckbox(C97,97,FALSE)</f>
        <v>w</v>
      </c>
      <c r="J97" s="91" t="str">
        <f>IF(OR(F97=G97,F97=H97,F97=I97),F97,"")</f>
        <v>u</v>
      </c>
      <c r="K97" s="39"/>
      <c r="L97" s="59"/>
      <c r="M97" s="52"/>
    </row>
    <row r="98" spans="1:13" ht="30" customHeight="1" x14ac:dyDescent="0.3">
      <c r="B98" s="73"/>
      <c r="C98" s="36"/>
      <c r="D98" s="35"/>
      <c r="E98" s="46"/>
      <c r="F98" s="78"/>
      <c r="G98" s="62"/>
      <c r="H98" s="62"/>
      <c r="I98" s="62"/>
      <c r="J98" s="91"/>
      <c r="K98" s="52"/>
      <c r="L98" s="52"/>
      <c r="M98" s="45"/>
    </row>
    <row r="99" spans="1:13" ht="27.6" x14ac:dyDescent="0.3">
      <c r="B99" s="71" t="s">
        <v>116</v>
      </c>
      <c r="C99" s="36" t="s">
        <v>115</v>
      </c>
      <c r="D99" s="35">
        <f>IF(J99=F99,1,0)</f>
        <v>1</v>
      </c>
      <c r="E99" s="46">
        <f>E97+1</f>
        <v>48</v>
      </c>
      <c r="F99" s="78" t="s">
        <v>114</v>
      </c>
      <c r="G99" s="62" t="str">
        <f>[1]!wwsCheckbox(B99,99,FALSE)</f>
        <v>x</v>
      </c>
      <c r="H99" s="62" t="str">
        <f>[1]!wwsCheckbox(C99,99,FALSE)</f>
        <v>w</v>
      </c>
      <c r="I99" s="62" t="str">
        <f>[1]!wwsCheckbox(F99,99,FALSE)</f>
        <v>v</v>
      </c>
      <c r="J99" s="91" t="str">
        <f>IF(OR(F99=G99,F99=H99,F99=I99),F99,"")</f>
        <v>v</v>
      </c>
      <c r="K99" s="39"/>
      <c r="L99" s="59"/>
      <c r="M99" s="52"/>
    </row>
    <row r="100" spans="1:13" ht="30" customHeight="1" x14ac:dyDescent="0.3">
      <c r="B100" s="73"/>
      <c r="C100" s="36"/>
      <c r="D100" s="35"/>
      <c r="E100" s="46"/>
      <c r="F100" s="78"/>
      <c r="G100" s="62"/>
      <c r="H100" s="62"/>
      <c r="I100" s="62"/>
      <c r="J100" s="91"/>
      <c r="K100" s="52"/>
      <c r="L100" s="52"/>
      <c r="M100" s="45"/>
    </row>
    <row r="101" spans="1:13" ht="27.6" x14ac:dyDescent="0.3">
      <c r="B101" s="71" t="s">
        <v>105</v>
      </c>
      <c r="C101" s="36" t="s">
        <v>114</v>
      </c>
      <c r="D101" s="35">
        <f>IF(J101=F101,1,0)</f>
        <v>1</v>
      </c>
      <c r="E101" s="46">
        <f>E99+1</f>
        <v>49</v>
      </c>
      <c r="F101" s="78" t="s">
        <v>115</v>
      </c>
      <c r="G101" s="79" t="str">
        <f>[1]!wwsCheckbox(B101,98,FALSE)</f>
        <v>m</v>
      </c>
      <c r="H101" s="79" t="str">
        <f>[1]!wwsCheckbox(F101,98,FALSE)</f>
        <v>w</v>
      </c>
      <c r="I101" s="79" t="str">
        <f>[1]!wwsCheckbox(C101,98,FALSE)</f>
        <v>v</v>
      </c>
      <c r="J101" s="91" t="str">
        <f>IF(OR(F101=G101,F101=H101,F101=I101),F101,"")</f>
        <v>w</v>
      </c>
      <c r="K101" s="40"/>
      <c r="L101" s="59"/>
      <c r="M101" s="52"/>
    </row>
    <row r="102" spans="1:13" ht="30" customHeight="1" x14ac:dyDescent="0.3">
      <c r="B102" s="73"/>
      <c r="C102" s="36"/>
      <c r="D102" s="35"/>
      <c r="E102" s="46"/>
      <c r="F102" s="78"/>
      <c r="G102" s="62"/>
      <c r="H102" s="62"/>
      <c r="I102" s="62"/>
      <c r="J102" s="91"/>
      <c r="K102" s="52"/>
      <c r="L102" s="52"/>
      <c r="M102" s="45"/>
    </row>
    <row r="103" spans="1:13" ht="27.6" x14ac:dyDescent="0.3">
      <c r="B103" s="71" t="s">
        <v>117</v>
      </c>
      <c r="C103" s="36" t="s">
        <v>112</v>
      </c>
      <c r="D103" s="35">
        <f>IF(J103=F103,1,0)</f>
        <v>1</v>
      </c>
      <c r="E103" s="46">
        <f>E101+1</f>
        <v>50</v>
      </c>
      <c r="F103" s="78" t="s">
        <v>116</v>
      </c>
      <c r="G103" s="62" t="str">
        <f>[1]!wwsCheckbox(F103,96,FALSE)</f>
        <v>x</v>
      </c>
      <c r="H103" s="62" t="str">
        <f>[1]!wwsCheckbox(B103,96,FALSE)</f>
        <v>y</v>
      </c>
      <c r="I103" s="62" t="str">
        <f>[1]!wwsCheckbox(C103,96,FALSE)</f>
        <v>t</v>
      </c>
      <c r="J103" s="91" t="str">
        <f>IF(OR(F103=G103,F103=H103,F103=I103),F103,"")</f>
        <v>x</v>
      </c>
      <c r="K103" s="39"/>
      <c r="L103" s="59"/>
      <c r="M103" s="52"/>
    </row>
    <row r="104" spans="1:13" ht="30" customHeight="1" x14ac:dyDescent="0.3">
      <c r="B104" s="73"/>
      <c r="C104" s="36"/>
      <c r="D104" s="35"/>
      <c r="E104" s="46"/>
      <c r="F104" s="78"/>
      <c r="G104" s="62"/>
      <c r="H104" s="62"/>
      <c r="I104" s="62"/>
      <c r="J104" s="91"/>
      <c r="K104" s="52"/>
      <c r="L104" s="52"/>
      <c r="M104" s="45"/>
    </row>
    <row r="105" spans="1:13" ht="27.6" x14ac:dyDescent="0.3">
      <c r="B105" s="71" t="s">
        <v>116</v>
      </c>
      <c r="C105" s="36" t="s">
        <v>98</v>
      </c>
      <c r="D105" s="35">
        <f>IF(J105=F105,1,0)</f>
        <v>1</v>
      </c>
      <c r="E105" s="46">
        <f>E103+1</f>
        <v>51</v>
      </c>
      <c r="F105" s="78" t="s">
        <v>117</v>
      </c>
      <c r="G105" s="62" t="str">
        <f>[1]!wwsCheckbox(B105,94,FALSE)</f>
        <v>x</v>
      </c>
      <c r="H105" s="62" t="str">
        <f>[1]!wwsCheckbox(F105,94,FALSE)</f>
        <v>y</v>
      </c>
      <c r="I105" s="62" t="str">
        <f>[1]!wwsCheckbox(C105,94,FALSE)</f>
        <v>f</v>
      </c>
      <c r="J105" s="91" t="str">
        <f>IF(OR(F105=G105,F105=H105,F105=I105),F105,"")</f>
        <v>y</v>
      </c>
      <c r="K105" s="39"/>
      <c r="L105" s="59"/>
      <c r="M105" s="52"/>
    </row>
    <row r="106" spans="1:13" ht="30" customHeight="1" x14ac:dyDescent="0.3">
      <c r="B106" s="73"/>
      <c r="C106" s="36"/>
      <c r="D106" s="35"/>
      <c r="E106" s="46"/>
      <c r="F106" s="78"/>
      <c r="G106" s="62"/>
      <c r="H106" s="62"/>
      <c r="I106" s="62"/>
      <c r="J106" s="91"/>
      <c r="K106" s="52"/>
      <c r="L106" s="52"/>
      <c r="M106" s="45"/>
    </row>
    <row r="107" spans="1:13" ht="27.6" x14ac:dyDescent="0.3">
      <c r="B107" s="71" t="s">
        <v>111</v>
      </c>
      <c r="C107" s="36">
        <v>2</v>
      </c>
      <c r="D107" s="35">
        <f>IF(J107=F107,1,0)</f>
        <v>1</v>
      </c>
      <c r="E107" s="46">
        <f>E105+1</f>
        <v>52</v>
      </c>
      <c r="F107" s="78" t="s">
        <v>118</v>
      </c>
      <c r="G107" s="62" t="str">
        <f>[1]!wwsCheckbox(B107,92,FALSE)</f>
        <v>s</v>
      </c>
      <c r="H107" s="88">
        <f>[1]!wwsCheckbox(C107,92,FALSE)</f>
        <v>2</v>
      </c>
      <c r="I107" s="62" t="str">
        <f>[1]!wwsCheckbox(F107,92,FALSE)</f>
        <v>z</v>
      </c>
      <c r="J107" s="91" t="str">
        <f>IF(OR(F107=G107,F107=H107,F107=I107),F107,"")</f>
        <v>z</v>
      </c>
      <c r="K107" s="89">
        <f>SUM(D57:D107)/26</f>
        <v>1</v>
      </c>
      <c r="L107" s="59"/>
      <c r="M107" s="52"/>
    </row>
    <row r="108" spans="1:13" ht="30" customHeight="1" x14ac:dyDescent="0.3">
      <c r="B108" s="73" t="s">
        <v>107</v>
      </c>
      <c r="C108" s="36" t="s">
        <v>94</v>
      </c>
      <c r="D108" s="35"/>
      <c r="E108" s="46"/>
      <c r="F108" s="78"/>
      <c r="G108" s="62"/>
      <c r="H108" s="62"/>
      <c r="I108" s="62"/>
      <c r="J108" s="91"/>
      <c r="K108" s="52"/>
      <c r="L108" s="52"/>
      <c r="M108" s="45"/>
    </row>
    <row r="109" spans="1:13" ht="27.6" x14ac:dyDescent="0.3">
      <c r="A109" s="1" t="s">
        <v>1</v>
      </c>
      <c r="B109" s="71" t="s">
        <v>107</v>
      </c>
      <c r="C109" s="36" t="s">
        <v>97</v>
      </c>
      <c r="D109" s="35">
        <f>IF(OR(A109=G109,A109=H109,A109=I109),1,0)</f>
        <v>1</v>
      </c>
      <c r="E109" s="46">
        <f>E107+1</f>
        <v>53</v>
      </c>
      <c r="F109" s="78" t="s">
        <v>69</v>
      </c>
      <c r="G109" s="62" t="str">
        <f>[1]!wwsCheckbox(B109,90,FALSE)</f>
        <v>o</v>
      </c>
      <c r="H109" s="62" t="str">
        <f>[1]!wwsCheckbox(A109,90,FALSE)</f>
        <v>a</v>
      </c>
      <c r="I109" s="62" t="str">
        <f>[1]!wwsCheckbox(C109,90,FALSE)</f>
        <v>e</v>
      </c>
      <c r="J109" s="91" t="str">
        <f>IF(OR(A109=G109,A109=H109,A109=I109),CONCATENATE(F109," ",A109),"")</f>
        <v>A a</v>
      </c>
      <c r="K109" s="52"/>
      <c r="L109" s="59"/>
      <c r="M109" s="52"/>
    </row>
    <row r="110" spans="1:13" ht="30" customHeight="1" x14ac:dyDescent="0.3">
      <c r="B110" s="73"/>
      <c r="C110" s="36"/>
      <c r="D110" s="35"/>
      <c r="E110" s="46"/>
      <c r="F110" s="78"/>
      <c r="G110" s="62"/>
      <c r="H110" s="62"/>
      <c r="I110" s="62"/>
      <c r="J110" s="91"/>
      <c r="K110" s="52"/>
      <c r="L110" s="52"/>
      <c r="M110" s="45"/>
    </row>
    <row r="111" spans="1:13" ht="27.6" x14ac:dyDescent="0.3">
      <c r="A111" s="1" t="s">
        <v>94</v>
      </c>
      <c r="B111" s="73" t="s">
        <v>96</v>
      </c>
      <c r="C111" s="36" t="s">
        <v>108</v>
      </c>
      <c r="D111" s="35">
        <f>IF(OR(A111=G111,A111=H111,A111=I111),1,0)</f>
        <v>1</v>
      </c>
      <c r="E111" s="46">
        <f>1+E109</f>
        <v>54</v>
      </c>
      <c r="F111" s="78" t="s">
        <v>70</v>
      </c>
      <c r="G111" s="79" t="str">
        <f>[1]!wwsCheckbox(A111,88,FALSE)</f>
        <v>b</v>
      </c>
      <c r="H111" s="62" t="str">
        <f>[1]!wwsCheckbox(B111,88,FALSE)</f>
        <v>d</v>
      </c>
      <c r="I111" s="62" t="str">
        <f>[1]!wwsCheckbox(C111,88,FALSE)</f>
        <v>p</v>
      </c>
      <c r="J111" s="91" t="str">
        <f>IF(OR(A111=G111,A111=H111,A111=I111),CONCATENATE(F111," ",A111),"")</f>
        <v>B b</v>
      </c>
      <c r="K111" s="90"/>
      <c r="L111" s="90"/>
      <c r="M111" s="90"/>
    </row>
    <row r="112" spans="1:13" ht="30" customHeight="1" x14ac:dyDescent="0.3">
      <c r="B112" s="73"/>
      <c r="C112" s="36"/>
      <c r="D112" s="35"/>
      <c r="E112" s="46"/>
      <c r="F112" s="78"/>
      <c r="G112" s="62"/>
      <c r="H112" s="62"/>
      <c r="I112" s="62"/>
      <c r="J112" s="91"/>
      <c r="K112" s="52"/>
      <c r="L112" s="52"/>
      <c r="M112" s="45"/>
    </row>
    <row r="113" spans="1:13" ht="27.6" x14ac:dyDescent="0.3">
      <c r="A113" s="1" t="s">
        <v>95</v>
      </c>
      <c r="B113" s="73" t="s">
        <v>111</v>
      </c>
      <c r="C113" s="36" t="s">
        <v>97</v>
      </c>
      <c r="D113" s="35">
        <f>IF(OR(F113=UPPER(G113),F113=UPPER(H113),F113=UPPER(I113)),1,0)</f>
        <v>1</v>
      </c>
      <c r="E113" s="46">
        <f>1+E111</f>
        <v>55</v>
      </c>
      <c r="F113" s="78" t="s">
        <v>71</v>
      </c>
      <c r="G113" s="62" t="str">
        <f>[1]!wwsCheckbox(B113,86,FALSE)</f>
        <v>s</v>
      </c>
      <c r="H113" s="79" t="str">
        <f>[1]!wwsCheckbox(A113,86,FALSE)</f>
        <v>c</v>
      </c>
      <c r="I113" s="62" t="str">
        <f>[1]!wwsCheckbox(C113,86,FALSE)</f>
        <v>e</v>
      </c>
      <c r="J113" s="91" t="str">
        <f>IF(OR(A113=G113,A113=H113,A113=I113),CONCATENATE(F113," ",A113),"")</f>
        <v>C c</v>
      </c>
      <c r="K113" s="90"/>
      <c r="L113" s="90"/>
      <c r="M113" s="90"/>
    </row>
    <row r="114" spans="1:13" ht="30" customHeight="1" x14ac:dyDescent="0.3">
      <c r="B114" s="73"/>
      <c r="C114" s="36"/>
      <c r="D114" s="35"/>
      <c r="E114" s="46"/>
      <c r="F114" s="78"/>
      <c r="G114" s="62"/>
      <c r="H114" s="62"/>
      <c r="I114" s="62"/>
      <c r="J114" s="91"/>
      <c r="K114" s="52"/>
      <c r="L114" s="52"/>
      <c r="M114" s="45"/>
    </row>
    <row r="115" spans="1:13" ht="27.6" x14ac:dyDescent="0.3">
      <c r="A115" s="1" t="s">
        <v>96</v>
      </c>
      <c r="B115" s="73" t="s">
        <v>94</v>
      </c>
      <c r="C115" s="36" t="s">
        <v>108</v>
      </c>
      <c r="D115" s="35">
        <f>IF(OR(F115=UPPER(G115),F115=UPPER(H115),F115=UPPER(I115)),1,0)</f>
        <v>1</v>
      </c>
      <c r="E115" s="46">
        <f>1+E113</f>
        <v>56</v>
      </c>
      <c r="F115" s="78" t="s">
        <v>73</v>
      </c>
      <c r="G115" s="62" t="str">
        <f>[1]!wwsCheckbox(B115,84,FALSE)</f>
        <v>b</v>
      </c>
      <c r="H115" s="62" t="str">
        <f>[1]!wwsCheckbox(C115,84,FALSE)</f>
        <v>p</v>
      </c>
      <c r="I115" s="79" t="str">
        <f>[1]!wwsCheckbox(A115,84,FALSE)</f>
        <v>d</v>
      </c>
      <c r="J115" s="91" t="str">
        <f>IF(OR(A115=G115,A115=H115,A115=I115),CONCATENATE(F115," ",A115),"")</f>
        <v>D d</v>
      </c>
      <c r="K115" s="90"/>
      <c r="L115" s="90"/>
      <c r="M115" s="90"/>
    </row>
    <row r="116" spans="1:13" ht="30" customHeight="1" x14ac:dyDescent="0.3">
      <c r="B116" s="73"/>
      <c r="C116" s="36"/>
      <c r="D116" s="35"/>
      <c r="E116" s="46"/>
      <c r="F116" s="78"/>
      <c r="G116" s="62"/>
      <c r="H116" s="62"/>
      <c r="I116" s="62"/>
      <c r="J116" s="91"/>
      <c r="K116" s="52"/>
      <c r="L116" s="52"/>
      <c r="M116" s="45"/>
    </row>
    <row r="117" spans="1:13" ht="27.6" x14ac:dyDescent="0.3">
      <c r="A117" s="1" t="s">
        <v>97</v>
      </c>
      <c r="B117" s="73" t="s">
        <v>107</v>
      </c>
      <c r="C117" s="36" t="s">
        <v>95</v>
      </c>
      <c r="D117" s="35">
        <f>IF(OR(F117=UPPER(G117),F117=UPPER(H117),F117=UPPER(I117)),1,0)</f>
        <v>1</v>
      </c>
      <c r="E117" s="46">
        <f>1+E115</f>
        <v>57</v>
      </c>
      <c r="F117" s="78" t="s">
        <v>75</v>
      </c>
      <c r="G117" s="62" t="str">
        <f>[1]!wwsCheckbox(B117,82,FALSE)</f>
        <v>o</v>
      </c>
      <c r="H117" s="79" t="str">
        <f>[1]!wwsCheckbox(A117,82,FALSE)</f>
        <v>e</v>
      </c>
      <c r="I117" s="62" t="str">
        <f>[1]!wwsCheckbox(C117,82,FALSE)</f>
        <v>c</v>
      </c>
      <c r="J117" s="91" t="str">
        <f>IF(OR(A117=G117,A117=H117,A117=I117),CONCATENATE(F117," ",A117),"")</f>
        <v>E e</v>
      </c>
      <c r="K117" s="90"/>
      <c r="L117" s="90"/>
      <c r="M117" s="90"/>
    </row>
    <row r="118" spans="1:13" ht="30" customHeight="1" x14ac:dyDescent="0.3">
      <c r="B118" s="73"/>
      <c r="C118" s="36"/>
      <c r="D118" s="35"/>
      <c r="E118" s="46"/>
      <c r="F118" s="78"/>
      <c r="G118" s="62"/>
      <c r="H118" s="62"/>
      <c r="I118" s="62"/>
      <c r="J118" s="91"/>
      <c r="K118" s="52"/>
      <c r="L118" s="52"/>
      <c r="M118" s="45"/>
    </row>
    <row r="119" spans="1:13" ht="27.6" x14ac:dyDescent="0.3">
      <c r="A119" s="1" t="s">
        <v>98</v>
      </c>
      <c r="B119" s="73" t="s">
        <v>112</v>
      </c>
      <c r="C119" s="36" t="s">
        <v>101</v>
      </c>
      <c r="D119" s="35">
        <f>IF(OR(F119=UPPER(G119),F119=UPPER(H119),F119=UPPER(I119)),1,0)</f>
        <v>1</v>
      </c>
      <c r="E119" s="46">
        <f>E117+1</f>
        <v>58</v>
      </c>
      <c r="F119" s="78" t="s">
        <v>76</v>
      </c>
      <c r="G119" s="79" t="str">
        <f>[1]!wwsCheckbox(A119,80,FALSE)</f>
        <v>f</v>
      </c>
      <c r="H119" s="62" t="str">
        <f>[1]!wwsCheckbox(B119,80,FALSE)</f>
        <v>t</v>
      </c>
      <c r="I119" s="62" t="str">
        <f>[1]!wwsCheckbox(C119,80,FALSE)</f>
        <v>i</v>
      </c>
      <c r="J119" s="91" t="str">
        <f>IF(OR(A119=G119,A119=H119,A119=I119),CONCATENATE(F119," ",A119),"")</f>
        <v>F f</v>
      </c>
      <c r="K119" s="90"/>
      <c r="L119" s="90"/>
      <c r="M119" s="90"/>
    </row>
    <row r="120" spans="1:13" ht="30" customHeight="1" x14ac:dyDescent="0.3">
      <c r="B120" s="73"/>
      <c r="C120" s="36"/>
      <c r="D120" s="35"/>
      <c r="E120" s="46"/>
      <c r="F120" s="78"/>
      <c r="G120" s="62"/>
      <c r="H120" s="62"/>
      <c r="I120" s="62"/>
      <c r="J120" s="91"/>
      <c r="K120" s="52"/>
      <c r="L120" s="52"/>
      <c r="M120" s="45"/>
    </row>
    <row r="121" spans="1:13" ht="27.6" x14ac:dyDescent="0.3">
      <c r="A121" s="1" t="s">
        <v>99</v>
      </c>
      <c r="B121" s="73">
        <v>6</v>
      </c>
      <c r="C121" s="36" t="s">
        <v>97</v>
      </c>
      <c r="D121" s="35">
        <f>IF(OR(F121=UPPER(G121),F121=UPPER(H121),F121=UPPER(I121)),1,0)</f>
        <v>1</v>
      </c>
      <c r="E121" s="46">
        <f>E119+1</f>
        <v>59</v>
      </c>
      <c r="F121" s="78" t="s">
        <v>77</v>
      </c>
      <c r="G121" s="62">
        <f>[1]!wwsCheckbox(B121,78,FALSE)</f>
        <v>6</v>
      </c>
      <c r="H121" s="62" t="str">
        <f>[1]!wwsCheckbox(C121,78,FALSE)</f>
        <v>e</v>
      </c>
      <c r="I121" s="79" t="str">
        <f>[1]!wwsCheckbox(A121,78,FALSE)</f>
        <v>g</v>
      </c>
      <c r="J121" s="91" t="str">
        <f>IF(OR(A121=G121,A121=H121,A121=I121),CONCATENATE(F121," ",A121),"")</f>
        <v>G g</v>
      </c>
      <c r="K121" s="90"/>
      <c r="L121" s="90"/>
      <c r="M121" s="90"/>
    </row>
    <row r="122" spans="1:13" ht="30" customHeight="1" x14ac:dyDescent="0.3">
      <c r="B122" s="73"/>
      <c r="C122" s="36"/>
      <c r="D122" s="35"/>
      <c r="E122" s="46"/>
      <c r="F122" s="78"/>
      <c r="G122" s="62"/>
      <c r="H122" s="62"/>
      <c r="I122" s="62"/>
      <c r="J122" s="91"/>
      <c r="K122" s="52"/>
      <c r="L122" s="52"/>
      <c r="M122" s="45"/>
    </row>
    <row r="123" spans="1:13" ht="27.6" x14ac:dyDescent="0.3">
      <c r="A123" s="1" t="s">
        <v>100</v>
      </c>
      <c r="B123" s="71" t="s">
        <v>94</v>
      </c>
      <c r="C123" s="36" t="s">
        <v>106</v>
      </c>
      <c r="D123" s="35">
        <f>IF(OR(F123=UPPER(G123),F123=UPPER(H123),F123=UPPER(I123)),1,0)</f>
        <v>1</v>
      </c>
      <c r="E123" s="46">
        <f>E121+1</f>
        <v>60</v>
      </c>
      <c r="F123" s="78" t="s">
        <v>78</v>
      </c>
      <c r="G123" s="79" t="str">
        <f>[1]!wwsCheckbox(B123,76,FALSE)</f>
        <v>b</v>
      </c>
      <c r="H123" s="79" t="str">
        <f>[1]!wwsCheckbox(A123,76,FALSE)</f>
        <v>h</v>
      </c>
      <c r="I123" s="79" t="str">
        <f>[1]!wwsCheckbox(C123,76,FALSE)</f>
        <v>n</v>
      </c>
      <c r="J123" s="91" t="str">
        <f>IF(OR(A123=G123,A123=H123,A123=I123),CONCATENATE(F123," ",A123),"")</f>
        <v>H h</v>
      </c>
      <c r="K123" s="89"/>
      <c r="L123" s="59"/>
      <c r="M123" s="52"/>
    </row>
    <row r="124" spans="1:13" ht="30" customHeight="1" x14ac:dyDescent="0.3">
      <c r="B124" s="73"/>
      <c r="C124" s="36"/>
      <c r="D124" s="35"/>
      <c r="E124" s="46"/>
      <c r="F124" s="78"/>
      <c r="G124" s="62"/>
      <c r="H124" s="62"/>
      <c r="I124" s="62"/>
      <c r="J124" s="91"/>
      <c r="K124" s="52"/>
      <c r="L124" s="52"/>
      <c r="M124" s="45"/>
    </row>
    <row r="125" spans="1:13" ht="27.6" x14ac:dyDescent="0.3">
      <c r="A125" s="1" t="s">
        <v>101</v>
      </c>
      <c r="B125" s="71">
        <v>1</v>
      </c>
      <c r="C125" s="36" t="s">
        <v>112</v>
      </c>
      <c r="D125" s="35">
        <f>IF(OR(F125=UPPER(G125),F125=UPPER(H125),F125=UPPER(I125)),1,0)</f>
        <v>1</v>
      </c>
      <c r="E125" s="46">
        <f>E123+1</f>
        <v>61</v>
      </c>
      <c r="F125" s="78" t="s">
        <v>19</v>
      </c>
      <c r="G125" s="79" t="str">
        <f>[1]!wwsCheckbox(A125,74,FALSE)</f>
        <v>i</v>
      </c>
      <c r="H125" s="62">
        <f>[1]!wwsCheckbox(B125,74,FALSE)</f>
        <v>1</v>
      </c>
      <c r="I125" s="62" t="str">
        <f>[1]!wwsCheckbox(C125,74,FALSE)</f>
        <v>t</v>
      </c>
      <c r="J125" s="91" t="str">
        <f>IF(OR(A125=G125,A125=H125,A125=I125),CONCATENATE(F125," ",A125),"")</f>
        <v>I i</v>
      </c>
      <c r="K125" s="90"/>
      <c r="L125" s="90"/>
      <c r="M125" s="90"/>
    </row>
    <row r="126" spans="1:13" ht="30" customHeight="1" x14ac:dyDescent="0.3">
      <c r="B126" s="73"/>
      <c r="C126" s="36"/>
      <c r="D126" s="35"/>
      <c r="E126" s="46"/>
      <c r="F126" s="78"/>
      <c r="G126" s="62"/>
      <c r="H126" s="62"/>
      <c r="I126" s="62"/>
      <c r="J126" s="91"/>
      <c r="K126" s="52"/>
      <c r="L126" s="52"/>
      <c r="M126" s="45"/>
    </row>
    <row r="127" spans="1:13" ht="27.6" x14ac:dyDescent="0.3">
      <c r="A127" s="1" t="s">
        <v>102</v>
      </c>
      <c r="B127" s="71" t="s">
        <v>100</v>
      </c>
      <c r="C127" s="36" t="s">
        <v>112</v>
      </c>
      <c r="D127" s="35">
        <f>IF(OR(F127=UPPER(G127),F127=UPPER(H127),F127=UPPER(I127)),1,0)</f>
        <v>1</v>
      </c>
      <c r="E127" s="46">
        <f>E125+1</f>
        <v>62</v>
      </c>
      <c r="F127" s="78" t="s">
        <v>79</v>
      </c>
      <c r="G127" s="62" t="str">
        <f>[1]!wwsCheckbox(B127,72,FALSE)</f>
        <v>h</v>
      </c>
      <c r="H127" s="79" t="str">
        <f>[1]!wwsCheckbox(A127,72,FALSE)</f>
        <v>j</v>
      </c>
      <c r="I127" s="62" t="str">
        <f>[1]!wwsCheckbox(C127,72,FALSE)</f>
        <v>t</v>
      </c>
      <c r="J127" s="91" t="str">
        <f>IF(OR(A127=G127,A127=H127,A127=I127),CONCATENATE(F127," ",A127),"")</f>
        <v>J j</v>
      </c>
      <c r="K127" s="90"/>
      <c r="L127" s="90"/>
      <c r="M127" s="90"/>
    </row>
    <row r="128" spans="1:13" ht="30" customHeight="1" x14ac:dyDescent="0.3">
      <c r="B128" s="73"/>
      <c r="C128" s="36"/>
      <c r="D128" s="35"/>
      <c r="E128" s="46"/>
      <c r="F128" s="78"/>
      <c r="G128" s="62"/>
      <c r="H128" s="62"/>
      <c r="I128" s="62"/>
      <c r="J128" s="91"/>
      <c r="K128" s="52"/>
      <c r="L128" s="52"/>
      <c r="M128" s="45"/>
    </row>
    <row r="129" spans="1:13" ht="27.6" x14ac:dyDescent="0.3">
      <c r="A129" s="1" t="s">
        <v>103</v>
      </c>
      <c r="B129" s="71" t="s">
        <v>116</v>
      </c>
      <c r="C129" s="36" t="s">
        <v>100</v>
      </c>
      <c r="D129" s="35">
        <f>IF(OR(F129=UPPER(G129),F129=UPPER(H129),F129=UPPER(I129)),1,0)</f>
        <v>1</v>
      </c>
      <c r="E129" s="46">
        <f>E127+1</f>
        <v>63</v>
      </c>
      <c r="F129" s="78" t="s">
        <v>80</v>
      </c>
      <c r="G129" s="62" t="str">
        <f>[1]!wwsCheckbox(B129,70,FALSE)</f>
        <v>x</v>
      </c>
      <c r="H129" s="62" t="str">
        <f>[1]!wwsCheckbox(C129,70,FALSE)</f>
        <v>h</v>
      </c>
      <c r="I129" s="79" t="str">
        <f>[1]!wwsCheckbox(A129,70,FALSE)</f>
        <v>k</v>
      </c>
      <c r="J129" s="91" t="str">
        <f>IF(OR(A129=G129,A129=H129,A129=I129),CONCATENATE(F129," ",A129),"")</f>
        <v>K k</v>
      </c>
      <c r="K129" s="90"/>
      <c r="L129" s="90"/>
      <c r="M129" s="90"/>
    </row>
    <row r="130" spans="1:13" ht="30" customHeight="1" x14ac:dyDescent="0.3">
      <c r="B130" s="73"/>
      <c r="C130" s="36"/>
      <c r="D130" s="35"/>
      <c r="E130" s="46"/>
      <c r="F130" s="78"/>
      <c r="G130" s="62"/>
      <c r="H130" s="62"/>
      <c r="I130" s="62"/>
      <c r="J130" s="91"/>
      <c r="K130" s="52"/>
      <c r="L130" s="52"/>
      <c r="M130" s="45"/>
    </row>
    <row r="131" spans="1:13" ht="27.6" x14ac:dyDescent="0.3">
      <c r="A131" s="1" t="s">
        <v>104</v>
      </c>
      <c r="B131" s="71" t="s">
        <v>112</v>
      </c>
      <c r="C131" s="36" t="s">
        <v>101</v>
      </c>
      <c r="D131" s="35">
        <f>IF(OR(F131=UPPER(G131),F131=UPPER(H131),F131=UPPER(I131)),1,0)</f>
        <v>1</v>
      </c>
      <c r="E131" s="46">
        <f>E129+1</f>
        <v>64</v>
      </c>
      <c r="F131" s="78" t="s">
        <v>81</v>
      </c>
      <c r="G131" s="62" t="str">
        <f>[1]!wwsCheckbox(B131,68,FALSE)</f>
        <v>t</v>
      </c>
      <c r="H131" s="79" t="str">
        <f>[1]!wwsCheckbox(A131,68,FALSE)</f>
        <v>l</v>
      </c>
      <c r="I131" s="62" t="str">
        <f>[1]!wwsCheckbox(C131,68,FALSE)</f>
        <v>i</v>
      </c>
      <c r="J131" s="91" t="str">
        <f>IF(OR(A131=G131,A131=H131,A131=I131),CONCATENATE(F131," ",A131),"")</f>
        <v>L l</v>
      </c>
      <c r="K131" s="90"/>
      <c r="L131" s="90"/>
      <c r="M131" s="90"/>
    </row>
    <row r="132" spans="1:13" ht="30" customHeight="1" x14ac:dyDescent="0.3">
      <c r="B132" s="73"/>
      <c r="C132" s="36"/>
      <c r="D132" s="35"/>
      <c r="E132" s="46"/>
      <c r="F132" s="78"/>
      <c r="G132" s="62"/>
      <c r="H132" s="62"/>
      <c r="I132" s="62"/>
      <c r="J132" s="91"/>
      <c r="K132" s="52"/>
      <c r="L132" s="52"/>
      <c r="M132" s="45"/>
    </row>
    <row r="133" spans="1:13" ht="27.6" x14ac:dyDescent="0.3">
      <c r="A133" s="1" t="s">
        <v>105</v>
      </c>
      <c r="B133" s="71" t="s">
        <v>100</v>
      </c>
      <c r="C133" s="36" t="s">
        <v>106</v>
      </c>
      <c r="D133" s="35">
        <f>IF(OR(F133=UPPER(G133),F133=UPPER(H133),F133=UPPER(I133)),1,0)</f>
        <v>1</v>
      </c>
      <c r="E133" s="46">
        <f>E131+1</f>
        <v>65</v>
      </c>
      <c r="F133" s="78" t="s">
        <v>82</v>
      </c>
      <c r="G133" s="79" t="str">
        <f>[1]!wwsCheckbox(A133,66,FALSE)</f>
        <v>m</v>
      </c>
      <c r="H133" s="62" t="str">
        <f>[1]!wwsCheckbox(B133,66,FALSE)</f>
        <v>h</v>
      </c>
      <c r="I133" s="62" t="str">
        <f>[1]!wwsCheckbox(C133,66,FALSE)</f>
        <v>n</v>
      </c>
      <c r="J133" s="91" t="str">
        <f>IF(OR(A133=G133,A133=H133,A133=I133),CONCATENATE(F133," ",A133),"")</f>
        <v>M m</v>
      </c>
      <c r="K133" s="90"/>
      <c r="L133" s="90"/>
      <c r="M133" s="90"/>
    </row>
    <row r="134" spans="1:13" ht="30" customHeight="1" x14ac:dyDescent="0.3">
      <c r="B134" s="73"/>
      <c r="C134" s="36"/>
      <c r="D134" s="35"/>
      <c r="E134" s="46"/>
      <c r="F134" s="78"/>
      <c r="G134" s="62"/>
      <c r="H134" s="62"/>
      <c r="I134" s="62"/>
      <c r="J134" s="91"/>
      <c r="K134" s="52"/>
      <c r="L134" s="52"/>
      <c r="M134" s="45"/>
    </row>
    <row r="135" spans="1:13" ht="27.6" x14ac:dyDescent="0.3">
      <c r="A135" s="1" t="s">
        <v>106</v>
      </c>
      <c r="B135" s="71" t="s">
        <v>105</v>
      </c>
      <c r="C135" s="36" t="s">
        <v>113</v>
      </c>
      <c r="D135" s="35">
        <f>IF(OR(F135=UPPER(G135),F135=UPPER(H135),F135=UPPER(I135)),1,0)</f>
        <v>1</v>
      </c>
      <c r="E135" s="46">
        <f>E133+1</f>
        <v>66</v>
      </c>
      <c r="F135" s="78" t="s">
        <v>83</v>
      </c>
      <c r="G135" s="62" t="str">
        <f>[1]!wwsCheckbox(B135,64,FALSE)</f>
        <v>m</v>
      </c>
      <c r="H135" s="62" t="str">
        <f>[1]!wwsCheckbox(C135,64,FALSE)</f>
        <v>u</v>
      </c>
      <c r="I135" s="79" t="str">
        <f>[1]!wwsCheckbox(A135,64,FALSE)</f>
        <v>n</v>
      </c>
      <c r="J135" s="91" t="str">
        <f>IF(OR(A135=G135,A135=H135,A135=I135),CONCATENATE(F135," ",A135),"")</f>
        <v>N n</v>
      </c>
      <c r="K135" s="90"/>
      <c r="L135" s="90"/>
      <c r="M135" s="90"/>
    </row>
    <row r="136" spans="1:13" ht="30" customHeight="1" x14ac:dyDescent="0.3">
      <c r="B136" s="73"/>
      <c r="C136" s="36"/>
      <c r="D136" s="35"/>
      <c r="E136" s="46"/>
      <c r="F136" s="78"/>
      <c r="G136" s="62"/>
      <c r="H136" s="62"/>
      <c r="I136" s="62"/>
      <c r="J136" s="91"/>
      <c r="K136" s="52"/>
      <c r="L136" s="52"/>
      <c r="M136" s="45"/>
    </row>
    <row r="137" spans="1:13" ht="27.6" x14ac:dyDescent="0.3">
      <c r="A137" s="1" t="s">
        <v>107</v>
      </c>
      <c r="B137" s="71" t="s">
        <v>1</v>
      </c>
      <c r="C137" s="36" t="s">
        <v>94</v>
      </c>
      <c r="D137" s="35">
        <f>IF(OR(F137=UPPER(G137),F137=UPPER(H137),F137=UPPER(I137)),1,0)</f>
        <v>1</v>
      </c>
      <c r="E137" s="46">
        <f>E135+1</f>
        <v>67</v>
      </c>
      <c r="F137" s="78" t="s">
        <v>84</v>
      </c>
      <c r="G137" s="79" t="str">
        <f>[1]!wwsCheckbox(B137,16,FALSE)</f>
        <v>a</v>
      </c>
      <c r="H137" s="79" t="str">
        <f>[1]!wwsCheckbox(A137,16,FALSE)</f>
        <v>o</v>
      </c>
      <c r="I137" s="79" t="str">
        <f>[1]!wwsCheckbox(C137,16,FALSE)</f>
        <v>b</v>
      </c>
      <c r="J137" s="91" t="str">
        <f>IF(OR(A137=G137,A137=H137,A137=I137),CONCATENATE(F137," ",A137),"")</f>
        <v>O o</v>
      </c>
    </row>
    <row r="138" spans="1:13" ht="30" customHeight="1" x14ac:dyDescent="0.3">
      <c r="B138" s="73"/>
      <c r="C138" s="36"/>
      <c r="D138" s="35"/>
      <c r="E138" s="46"/>
      <c r="F138" s="78"/>
      <c r="G138" s="62"/>
      <c r="H138" s="62"/>
      <c r="I138" s="62"/>
      <c r="J138" s="91"/>
      <c r="K138" s="52"/>
      <c r="L138" s="52"/>
      <c r="M138" s="45"/>
    </row>
    <row r="139" spans="1:13" ht="27.6" x14ac:dyDescent="0.3">
      <c r="A139" s="1" t="s">
        <v>108</v>
      </c>
      <c r="B139" s="71" t="s">
        <v>109</v>
      </c>
      <c r="C139" s="36" t="s">
        <v>96</v>
      </c>
      <c r="D139" s="35">
        <f>IF(OR(F139=UPPER(G139),F139=UPPER(H139),F139=UPPER(I139)),1,0)</f>
        <v>1</v>
      </c>
      <c r="E139" s="46">
        <f>E137+1</f>
        <v>68</v>
      </c>
      <c r="F139" s="78" t="s">
        <v>72</v>
      </c>
      <c r="G139" s="79" t="str">
        <f>[1]!wwsCheckbox(A139,62,FALSE)</f>
        <v>p</v>
      </c>
      <c r="H139" s="62" t="str">
        <f>[1]!wwsCheckbox(B139,62,FALSE)</f>
        <v>q</v>
      </c>
      <c r="I139" s="62" t="str">
        <f>[1]!wwsCheckbox(C139,62,FALSE)</f>
        <v>d</v>
      </c>
      <c r="J139" s="91" t="str">
        <f>IF(OR(A139=G139,A139=H139,A139=I139),CONCATENATE(F139," ",A139),"")</f>
        <v>P p</v>
      </c>
    </row>
    <row r="140" spans="1:13" ht="30" customHeight="1" x14ac:dyDescent="0.3">
      <c r="B140" s="73"/>
      <c r="C140" s="36"/>
      <c r="D140" s="35"/>
      <c r="E140" s="46"/>
      <c r="F140" s="78"/>
      <c r="G140" s="62"/>
      <c r="H140" s="62"/>
      <c r="I140" s="62"/>
      <c r="J140" s="91"/>
      <c r="K140" s="52"/>
      <c r="L140" s="52"/>
      <c r="M140" s="45"/>
    </row>
    <row r="141" spans="1:13" ht="27.6" x14ac:dyDescent="0.3">
      <c r="A141" s="1" t="s">
        <v>109</v>
      </c>
      <c r="B141" s="71" t="s">
        <v>107</v>
      </c>
      <c r="C141" s="36" t="s">
        <v>108</v>
      </c>
      <c r="D141" s="35">
        <f>IF(OR(F141=UPPER(G141),F141=UPPER(H141),F141=UPPER(I141)),1,0)</f>
        <v>1</v>
      </c>
      <c r="E141" s="46">
        <f>E139+1</f>
        <v>69</v>
      </c>
      <c r="F141" s="78" t="s">
        <v>85</v>
      </c>
      <c r="G141" s="62" t="str">
        <f>[1]!wwsCheckbox(B141,60,FALSE)</f>
        <v>o</v>
      </c>
      <c r="H141" s="79" t="str">
        <f>[1]!wwsCheckbox(A141,60,FALSE)</f>
        <v>q</v>
      </c>
      <c r="I141" s="62" t="str">
        <f>[1]!wwsCheckbox(C141,60,FALSE)</f>
        <v>p</v>
      </c>
      <c r="J141" s="91" t="str">
        <f>IF(OR(A141=G141,A141=H141,A141=I141),CONCATENATE(F141," ",A141),"")</f>
        <v>Q q</v>
      </c>
    </row>
    <row r="142" spans="1:13" ht="30" customHeight="1" x14ac:dyDescent="0.3">
      <c r="B142" s="73"/>
      <c r="C142" s="36"/>
      <c r="D142" s="35"/>
      <c r="E142" s="46"/>
      <c r="F142" s="78"/>
      <c r="G142" s="62"/>
      <c r="H142" s="62"/>
      <c r="I142" s="62"/>
      <c r="J142" s="91"/>
      <c r="K142" s="52"/>
      <c r="L142" s="52"/>
      <c r="M142" s="45"/>
    </row>
    <row r="143" spans="1:13" ht="27.6" x14ac:dyDescent="0.3">
      <c r="A143" s="1" t="s">
        <v>110</v>
      </c>
      <c r="B143" s="71" t="s">
        <v>95</v>
      </c>
      <c r="C143" s="36" t="s">
        <v>98</v>
      </c>
      <c r="D143" s="35">
        <f>IF(OR(F143=UPPER(G143),F143=UPPER(H143),F143=UPPER(I143)),1,0)</f>
        <v>1</v>
      </c>
      <c r="E143" s="46">
        <f>E141+1</f>
        <v>70</v>
      </c>
      <c r="F143" s="78" t="s">
        <v>86</v>
      </c>
      <c r="G143" s="62" t="str">
        <f>[1]!wwsCheckbox(B143,58,FALSE)</f>
        <v>c</v>
      </c>
      <c r="H143" s="62" t="str">
        <f>[1]!wwsCheckbox(C143,58,FALSE)</f>
        <v>f</v>
      </c>
      <c r="I143" s="79" t="str">
        <f>[1]!wwsCheckbox(A143,58,FALSE)</f>
        <v>r</v>
      </c>
      <c r="J143" s="91" t="str">
        <f>IF(OR(A143=G143,A143=H143,A143=I143),CONCATENATE(F143," ",A143),"")</f>
        <v>R r</v>
      </c>
    </row>
    <row r="144" spans="1:13" ht="30" customHeight="1" x14ac:dyDescent="0.3">
      <c r="B144" s="73"/>
      <c r="C144" s="36"/>
      <c r="D144" s="35"/>
      <c r="E144" s="46"/>
      <c r="F144" s="78"/>
      <c r="G144" s="62"/>
      <c r="H144" s="62"/>
      <c r="I144" s="62"/>
      <c r="J144" s="91"/>
      <c r="K144" s="52"/>
      <c r="L144" s="52"/>
      <c r="M144" s="45"/>
    </row>
    <row r="145" spans="1:13" ht="27.6" customHeight="1" x14ac:dyDescent="0.3">
      <c r="A145" s="1" t="s">
        <v>111</v>
      </c>
      <c r="B145" s="71">
        <v>2</v>
      </c>
      <c r="C145" s="36" t="s">
        <v>118</v>
      </c>
      <c r="D145" s="35">
        <f>IF(OR(F145=UPPER(G145),F145=UPPER(H145),F145=UPPER(I145)),1,0)</f>
        <v>1</v>
      </c>
      <c r="E145" s="46">
        <f>E143+1</f>
        <v>71</v>
      </c>
      <c r="F145" s="78" t="s">
        <v>74</v>
      </c>
      <c r="G145" s="62">
        <f>[1]!wwsCheckbox(B145,56,FALSE)</f>
        <v>2</v>
      </c>
      <c r="H145" s="79" t="str">
        <f>[1]!wwsCheckbox(LOWER(C145),56,FALSE)</f>
        <v>z</v>
      </c>
      <c r="I145" s="79" t="str">
        <f>[1]!wwsCheckbox(A145,56,FALSE)</f>
        <v>s</v>
      </c>
      <c r="J145" s="91" t="str">
        <f>IF(OR(A145=G145,A145=H145,A145=I145),CONCATENATE(F145," ",A145),"")</f>
        <v>S s</v>
      </c>
    </row>
    <row r="146" spans="1:13" ht="30" customHeight="1" x14ac:dyDescent="0.3">
      <c r="B146" s="73"/>
      <c r="C146" s="36"/>
      <c r="D146" s="35"/>
      <c r="E146" s="46"/>
      <c r="F146" s="78"/>
      <c r="G146" s="62"/>
      <c r="H146" s="62"/>
      <c r="I146" s="62"/>
      <c r="J146" s="91"/>
      <c r="K146" s="52"/>
      <c r="L146" s="52"/>
      <c r="M146" s="45"/>
    </row>
    <row r="147" spans="1:13" ht="27.6" x14ac:dyDescent="0.3">
      <c r="A147" s="1" t="s">
        <v>112</v>
      </c>
      <c r="B147" s="71" t="s">
        <v>104</v>
      </c>
      <c r="C147" s="36" t="s">
        <v>98</v>
      </c>
      <c r="D147" s="35">
        <f>IF(OR(F147=UPPER(G147),F147=UPPER(H147),F147=UPPER(I147)),1,0)</f>
        <v>1</v>
      </c>
      <c r="E147" s="46">
        <f>E145+1</f>
        <v>72</v>
      </c>
      <c r="F147" s="78" t="s">
        <v>87</v>
      </c>
      <c r="G147" s="79" t="str">
        <f>[1]!wwsCheckbox(A147,100,FALSE)</f>
        <v>t</v>
      </c>
      <c r="H147" s="62" t="str">
        <f>[1]!wwsCheckbox(B147,100,FALSE)</f>
        <v>l</v>
      </c>
      <c r="I147" s="62" t="str">
        <f>[1]!wwsCheckbox(C147,100,FALSE)</f>
        <v>f</v>
      </c>
      <c r="J147" s="91" t="str">
        <f>IF(OR(A147=G147,A147=H147,A147=I147),CONCATENATE(F147," ",A147),"")</f>
        <v>T t</v>
      </c>
    </row>
    <row r="148" spans="1:13" ht="30" customHeight="1" x14ac:dyDescent="0.3">
      <c r="B148" s="73"/>
      <c r="C148" s="36"/>
      <c r="D148" s="35"/>
      <c r="E148" s="46"/>
      <c r="F148" s="78"/>
      <c r="G148" s="62"/>
      <c r="H148" s="62"/>
      <c r="I148" s="62"/>
      <c r="J148" s="91"/>
      <c r="K148" s="52"/>
      <c r="L148" s="52"/>
      <c r="M148" s="45"/>
    </row>
    <row r="149" spans="1:13" ht="27.6" x14ac:dyDescent="0.3">
      <c r="A149" s="1" t="s">
        <v>113</v>
      </c>
      <c r="B149" s="71" t="s">
        <v>106</v>
      </c>
      <c r="C149" s="36" t="s">
        <v>95</v>
      </c>
      <c r="D149" s="35">
        <f>IF(OR(F149=UPPER(G149),F149=UPPER(H149),F149=UPPER(I149)),1,0)</f>
        <v>1</v>
      </c>
      <c r="E149" s="46">
        <f>E147+1</f>
        <v>73</v>
      </c>
      <c r="F149" s="78" t="s">
        <v>88</v>
      </c>
      <c r="G149" s="62" t="str">
        <f>[1]!wwsCheckbox(B149,50,FALSE)</f>
        <v>n</v>
      </c>
      <c r="H149" s="62" t="str">
        <f>[1]!wwsCheckbox(C149,50,FALSE)</f>
        <v>c</v>
      </c>
      <c r="I149" s="79" t="str">
        <f>[1]!wwsCheckbox(A149,50,FALSE)</f>
        <v>u</v>
      </c>
      <c r="J149" s="91" t="str">
        <f>IF(OR(A149=G149,A149=H149,A149=I149),CONCATENATE(F149," ",A149),"")</f>
        <v>U u</v>
      </c>
    </row>
    <row r="150" spans="1:13" ht="30" customHeight="1" x14ac:dyDescent="0.3">
      <c r="B150" s="73"/>
      <c r="C150" s="36"/>
      <c r="D150" s="35"/>
      <c r="E150" s="46"/>
      <c r="F150" s="78"/>
      <c r="G150" s="62"/>
      <c r="H150" s="62"/>
      <c r="I150" s="62"/>
      <c r="J150" s="91"/>
      <c r="K150" s="52"/>
      <c r="L150" s="52"/>
      <c r="M150" s="45"/>
    </row>
    <row r="151" spans="1:13" ht="27.6" x14ac:dyDescent="0.3">
      <c r="A151" s="1" t="s">
        <v>114</v>
      </c>
      <c r="B151" s="71" t="s">
        <v>113</v>
      </c>
      <c r="C151" s="36" t="s">
        <v>117</v>
      </c>
      <c r="D151" s="35">
        <f>IF(OR(F151=UPPER(G151),F151=UPPER(H151),F151=UPPER(I151)),1,0)</f>
        <v>1</v>
      </c>
      <c r="E151" s="46">
        <f>E149+1</f>
        <v>74</v>
      </c>
      <c r="F151" s="78" t="s">
        <v>89</v>
      </c>
      <c r="G151" s="79" t="str">
        <f>[1]!wwsCheckbox(B151,48,FALSE)</f>
        <v>u</v>
      </c>
      <c r="H151" s="79" t="str">
        <f>[1]!wwsCheckbox(A151,48,FALSE)</f>
        <v>v</v>
      </c>
      <c r="I151" s="79" t="str">
        <f>[1]!wwsCheckbox(C151,48,FALSE)</f>
        <v>y</v>
      </c>
      <c r="J151" s="91" t="str">
        <f>IF(OR(A151=G151,A151=H151,A151=I151),CONCATENATE(F151," ",A151),"")</f>
        <v>V v</v>
      </c>
    </row>
    <row r="152" spans="1:13" ht="30" customHeight="1" x14ac:dyDescent="0.3">
      <c r="B152" s="73"/>
      <c r="C152" s="36"/>
      <c r="D152" s="35"/>
      <c r="E152" s="46"/>
      <c r="F152" s="78"/>
      <c r="G152" s="62"/>
      <c r="H152" s="62"/>
      <c r="I152" s="62"/>
      <c r="J152" s="91"/>
      <c r="K152" s="52"/>
      <c r="L152" s="52"/>
      <c r="M152" s="45"/>
    </row>
    <row r="153" spans="1:13" ht="27.6" x14ac:dyDescent="0.3">
      <c r="A153" s="1" t="s">
        <v>115</v>
      </c>
      <c r="B153" s="71" t="s">
        <v>117</v>
      </c>
      <c r="C153" s="36" t="s">
        <v>114</v>
      </c>
      <c r="D153" s="35">
        <f>IF(OR(F153=UPPER(G153),F153=UPPER(H153),F153=UPPER(I153)),1,0)</f>
        <v>1</v>
      </c>
      <c r="E153" s="46">
        <f>E151+1</f>
        <v>75</v>
      </c>
      <c r="F153" s="78" t="s">
        <v>90</v>
      </c>
      <c r="G153" s="79" t="str">
        <f>[1]!wwsCheckbox(A153,46,FALSE)</f>
        <v>w</v>
      </c>
      <c r="H153" s="62" t="str">
        <f>[1]!wwsCheckbox(B153,46,FALSE)</f>
        <v>y</v>
      </c>
      <c r="I153" s="62" t="str">
        <f>[1]!wwsCheckbox(C153,46,FALSE)</f>
        <v>v</v>
      </c>
      <c r="J153" s="91" t="str">
        <f>IF(OR(A153=G153,A153=H153,A153=I153),CONCATENATE(F153," ",A153),"")</f>
        <v>W w</v>
      </c>
    </row>
    <row r="154" spans="1:13" ht="30" customHeight="1" x14ac:dyDescent="0.3">
      <c r="B154" s="73"/>
      <c r="C154" s="36"/>
      <c r="D154" s="35"/>
      <c r="E154" s="46"/>
      <c r="F154" s="78"/>
      <c r="G154" s="62"/>
      <c r="H154" s="62"/>
      <c r="I154" s="62"/>
      <c r="J154" s="91"/>
      <c r="K154" s="52"/>
      <c r="L154" s="52"/>
      <c r="M154" s="45"/>
    </row>
    <row r="155" spans="1:13" ht="27.6" x14ac:dyDescent="0.3">
      <c r="A155" s="1" t="s">
        <v>116</v>
      </c>
      <c r="B155" s="71" t="s">
        <v>112</v>
      </c>
      <c r="C155" s="36" t="s">
        <v>98</v>
      </c>
      <c r="D155" s="35">
        <f>IF(OR(F155=UPPER(G155),F155=UPPER(H155),F155=UPPER(I155)),1,0)</f>
        <v>1</v>
      </c>
      <c r="E155" s="46">
        <f>E153+1</f>
        <v>76</v>
      </c>
      <c r="F155" s="78" t="s">
        <v>91</v>
      </c>
      <c r="G155" s="62" t="str">
        <f>[1]!wwsCheckbox(B155,44,FALSE)</f>
        <v>t</v>
      </c>
      <c r="H155" s="79" t="str">
        <f>[1]!wwsCheckbox(A155,44,FALSE)</f>
        <v>x</v>
      </c>
      <c r="I155" s="62" t="str">
        <f>[1]!wwsCheckbox(C155,44,FALSE)</f>
        <v>f</v>
      </c>
      <c r="J155" s="91" t="str">
        <f>IF(OR(A155=G155,A155=H155,A155=I155),CONCATENATE(F155," ",A155),"")</f>
        <v>X x</v>
      </c>
    </row>
    <row r="156" spans="1:13" ht="30" customHeight="1" x14ac:dyDescent="0.3">
      <c r="B156" s="73"/>
      <c r="C156" s="36"/>
      <c r="D156" s="35"/>
      <c r="E156" s="46"/>
      <c r="F156" s="78"/>
      <c r="G156" s="62"/>
      <c r="H156" s="62"/>
      <c r="I156" s="62"/>
      <c r="J156" s="91"/>
      <c r="K156" s="52"/>
      <c r="L156" s="52"/>
      <c r="M156" s="45"/>
    </row>
    <row r="157" spans="1:13" ht="27.6" x14ac:dyDescent="0.3">
      <c r="A157" s="1" t="s">
        <v>117</v>
      </c>
      <c r="B157" s="71" t="s">
        <v>113</v>
      </c>
      <c r="C157" s="36" t="s">
        <v>114</v>
      </c>
      <c r="D157" s="35">
        <f>IF(OR(F157=UPPER(G157),F157=UPPER(H157),F157=UPPER(I157)),1,0)</f>
        <v>1</v>
      </c>
      <c r="E157" s="46">
        <f>E155+1</f>
        <v>77</v>
      </c>
      <c r="F157" s="78" t="s">
        <v>92</v>
      </c>
      <c r="G157" s="62" t="str">
        <f>[1]!wwsCheckbox(B157,42,FALSE)</f>
        <v>u</v>
      </c>
      <c r="H157" s="62" t="str">
        <f>[1]!wwsCheckbox(C157,42,FALSE)</f>
        <v>v</v>
      </c>
      <c r="I157" s="79" t="str">
        <f>[1]!wwsCheckbox(A157,42,FALSE)</f>
        <v>y</v>
      </c>
      <c r="J157" s="91" t="str">
        <f>IF(OR(A157=G157,A157=H157,A157=I157),CONCATENATE(F157," ",A157),"")</f>
        <v>Y y</v>
      </c>
    </row>
    <row r="158" spans="1:13" ht="30" customHeight="1" x14ac:dyDescent="0.3">
      <c r="B158" s="73"/>
      <c r="C158" s="36"/>
      <c r="D158" s="35"/>
      <c r="E158" s="46"/>
      <c r="F158" s="78"/>
      <c r="G158" s="62"/>
      <c r="H158" s="62"/>
      <c r="I158" s="62"/>
      <c r="J158" s="91"/>
      <c r="K158" s="52"/>
      <c r="L158" s="52"/>
      <c r="M158" s="45"/>
    </row>
    <row r="159" spans="1:13" ht="27.6" x14ac:dyDescent="0.3">
      <c r="A159" s="1" t="s">
        <v>118</v>
      </c>
      <c r="B159" s="1">
        <v>2</v>
      </c>
      <c r="C159" s="1" t="s">
        <v>111</v>
      </c>
      <c r="D159" s="35">
        <f>IF(OR(F159=UPPER(G159),F159=UPPER(H159),F159=UPPER(I159)),1,0)</f>
        <v>1</v>
      </c>
      <c r="E159" s="46">
        <f>E157+1</f>
        <v>78</v>
      </c>
      <c r="F159" s="78" t="s">
        <v>93</v>
      </c>
      <c r="G159" s="62">
        <f>[1]!wwsCheckbox(B159,40,FALSE)</f>
        <v>2</v>
      </c>
      <c r="H159" s="62" t="str">
        <f>[1]!wwsCheckbox(C159,40,FALSE)</f>
        <v>s</v>
      </c>
      <c r="I159" s="79" t="str">
        <f>[1]!wwsCheckbox(A159,40,FALSE)</f>
        <v>z</v>
      </c>
      <c r="J159" s="91" t="str">
        <f>IF(OR(A159=G159,A159=H159,A159=I159),CONCATENATE(F159," ",A159),"")</f>
        <v>Z z</v>
      </c>
      <c r="K159" s="89">
        <f>SUM(D109:D159)/26</f>
        <v>1</v>
      </c>
    </row>
    <row r="160" spans="1:13" ht="27.6" x14ac:dyDescent="0.3">
      <c r="E160" s="46"/>
      <c r="J160" s="70"/>
      <c r="L160" t="s">
        <v>26</v>
      </c>
    </row>
    <row r="161" spans="5:5" ht="19.8" x14ac:dyDescent="0.3">
      <c r="E161" s="46"/>
    </row>
    <row r="162" spans="5:5" ht="19.8" x14ac:dyDescent="0.3">
      <c r="E162" s="46"/>
    </row>
    <row r="163" spans="5:5" ht="19.8" x14ac:dyDescent="0.3">
      <c r="E163" s="46"/>
    </row>
  </sheetData>
  <mergeCells count="4">
    <mergeCell ref="I2:J2"/>
    <mergeCell ref="A2:G2"/>
    <mergeCell ref="B3:B4"/>
    <mergeCell ref="F4:J4"/>
  </mergeCells>
  <conditionalFormatting sqref="F5">
    <cfRule type="expression" dxfId="232" priority="544">
      <formula>AND($H$2="See",F5&lt;&gt;"")</formula>
    </cfRule>
  </conditionalFormatting>
  <conditionalFormatting sqref="F6">
    <cfRule type="expression" dxfId="231" priority="543">
      <formula>AND($H$2="See",F6&lt;&gt;"")</formula>
    </cfRule>
  </conditionalFormatting>
  <conditionalFormatting sqref="F7">
    <cfRule type="expression" dxfId="230" priority="542">
      <formula>AND($H$2="See",F7&lt;&gt;"")</formula>
    </cfRule>
  </conditionalFormatting>
  <conditionalFormatting sqref="F9">
    <cfRule type="expression" dxfId="229" priority="540">
      <formula>AND($H$2="See",F9&lt;&gt;"")</formula>
    </cfRule>
  </conditionalFormatting>
  <conditionalFormatting sqref="F11">
    <cfRule type="expression" dxfId="228" priority="538">
      <formula>AND($H$2="See",F11&lt;&gt;"")</formula>
    </cfRule>
  </conditionalFormatting>
  <conditionalFormatting sqref="F13">
    <cfRule type="expression" dxfId="227" priority="536">
      <formula>AND($H$2="See",F13&lt;&gt;"")</formula>
    </cfRule>
  </conditionalFormatting>
  <conditionalFormatting sqref="F15">
    <cfRule type="expression" dxfId="226" priority="534">
      <formula>AND($H$2="See",F15&lt;&gt;"")</formula>
    </cfRule>
  </conditionalFormatting>
  <conditionalFormatting sqref="F17">
    <cfRule type="expression" dxfId="225" priority="532">
      <formula>AND($H$2="See",F17&lt;&gt;"")</formula>
    </cfRule>
  </conditionalFormatting>
  <conditionalFormatting sqref="F133">
    <cfRule type="expression" dxfId="224" priority="340">
      <formula>AND($H$2="See",F133&lt;&gt;"")</formula>
    </cfRule>
  </conditionalFormatting>
  <conditionalFormatting sqref="F19">
    <cfRule type="expression" dxfId="223" priority="529">
      <formula>AND($H$2="See",F19&lt;&gt;"")</formula>
    </cfRule>
  </conditionalFormatting>
  <conditionalFormatting sqref="F21">
    <cfRule type="expression" dxfId="222" priority="527">
      <formula>AND($H$2="See",F21&lt;&gt;"")</formula>
    </cfRule>
  </conditionalFormatting>
  <conditionalFormatting sqref="F23">
    <cfRule type="expression" dxfId="221" priority="525">
      <formula>AND($H$2="See",F23&lt;&gt;"")</formula>
    </cfRule>
  </conditionalFormatting>
  <conditionalFormatting sqref="F25">
    <cfRule type="expression" dxfId="220" priority="523">
      <formula>AND($H$2="See",F25&lt;&gt;"")</formula>
    </cfRule>
  </conditionalFormatting>
  <conditionalFormatting sqref="F27">
    <cfRule type="expression" dxfId="219" priority="521">
      <formula>AND($H$2="See",F27&lt;&gt;"")</formula>
    </cfRule>
  </conditionalFormatting>
  <conditionalFormatting sqref="F29">
    <cfRule type="expression" dxfId="218" priority="519">
      <formula>AND($H$2="See",F29&lt;&gt;"")</formula>
    </cfRule>
  </conditionalFormatting>
  <conditionalFormatting sqref="F31">
    <cfRule type="expression" dxfId="217" priority="517">
      <formula>AND($H$2="See",F31&lt;&gt;"")</formula>
    </cfRule>
  </conditionalFormatting>
  <conditionalFormatting sqref="F33">
    <cfRule type="expression" dxfId="216" priority="515">
      <formula>AND($H$2="See",F33&lt;&gt;"")</formula>
    </cfRule>
  </conditionalFormatting>
  <conditionalFormatting sqref="F35">
    <cfRule type="expression" dxfId="215" priority="513">
      <formula>AND($H$2="See",F35&lt;&gt;"")</formula>
    </cfRule>
  </conditionalFormatting>
  <conditionalFormatting sqref="F37">
    <cfRule type="expression" dxfId="214" priority="511">
      <formula>AND($H$2="See",F37&lt;&gt;"")</formula>
    </cfRule>
  </conditionalFormatting>
  <conditionalFormatting sqref="F39">
    <cfRule type="expression" dxfId="213" priority="509">
      <formula>AND($H$2="See",F39&lt;&gt;"")</formula>
    </cfRule>
  </conditionalFormatting>
  <conditionalFormatting sqref="F41">
    <cfRule type="expression" dxfId="212" priority="507">
      <formula>AND($H$2="See",F41&lt;&gt;"")</formula>
    </cfRule>
  </conditionalFormatting>
  <conditionalFormatting sqref="F43">
    <cfRule type="expression" dxfId="211" priority="505">
      <formula>AND($H$2="See",F43&lt;&gt;"")</formula>
    </cfRule>
  </conditionalFormatting>
  <conditionalFormatting sqref="F45">
    <cfRule type="expression" dxfId="210" priority="503">
      <formula>AND($H$2="See",F45&lt;&gt;"")</formula>
    </cfRule>
  </conditionalFormatting>
  <conditionalFormatting sqref="F47">
    <cfRule type="expression" dxfId="209" priority="501">
      <formula>AND($H$2="See",F47&lt;&gt;"")</formula>
    </cfRule>
  </conditionalFormatting>
  <conditionalFormatting sqref="F49">
    <cfRule type="expression" dxfId="208" priority="499">
      <formula>AND($H$2="See",F49&lt;&gt;"")</formula>
    </cfRule>
  </conditionalFormatting>
  <conditionalFormatting sqref="F51">
    <cfRule type="expression" dxfId="207" priority="497">
      <formula>AND($H$2="See",F51&lt;&gt;"")</formula>
    </cfRule>
  </conditionalFormatting>
  <conditionalFormatting sqref="F53">
    <cfRule type="expression" dxfId="206" priority="495">
      <formula>AND($H$2="See",F53&lt;&gt;"")</formula>
    </cfRule>
  </conditionalFormatting>
  <conditionalFormatting sqref="F55">
    <cfRule type="expression" dxfId="205" priority="493">
      <formula>AND($H$2="See",F55&lt;&gt;"")</formula>
    </cfRule>
  </conditionalFormatting>
  <conditionalFormatting sqref="F57">
    <cfRule type="expression" dxfId="204" priority="441">
      <formula>AND($H$2="See",F57&lt;&gt;"")</formula>
    </cfRule>
  </conditionalFormatting>
  <conditionalFormatting sqref="F59">
    <cfRule type="expression" dxfId="203" priority="439">
      <formula>AND($H$2="See",F59&lt;&gt;"")</formula>
    </cfRule>
  </conditionalFormatting>
  <conditionalFormatting sqref="F61">
    <cfRule type="expression" dxfId="202" priority="437">
      <formula>AND($H$2="See",F61&lt;&gt;"")</formula>
    </cfRule>
  </conditionalFormatting>
  <conditionalFormatting sqref="F63">
    <cfRule type="expression" dxfId="201" priority="435">
      <formula>AND($H$2="See",F63&lt;&gt;"")</formula>
    </cfRule>
  </conditionalFormatting>
  <conditionalFormatting sqref="F65">
    <cfRule type="expression" dxfId="200" priority="433">
      <formula>AND($H$2="See",F65&lt;&gt;"")</formula>
    </cfRule>
  </conditionalFormatting>
  <conditionalFormatting sqref="F67">
    <cfRule type="expression" dxfId="199" priority="431">
      <formula>AND($H$2="See",F67&lt;&gt;"")</formula>
    </cfRule>
  </conditionalFormatting>
  <conditionalFormatting sqref="F69">
    <cfRule type="expression" dxfId="198" priority="429">
      <formula>AND($H$2="See",F69&lt;&gt;"")</formula>
    </cfRule>
  </conditionalFormatting>
  <conditionalFormatting sqref="F75">
    <cfRule type="expression" dxfId="197" priority="425">
      <formula>AND($H$2="See",F75&lt;&gt;"")</formula>
    </cfRule>
  </conditionalFormatting>
  <conditionalFormatting sqref="F77">
    <cfRule type="expression" dxfId="196" priority="423">
      <formula>AND($H$2="See",F77&lt;&gt;"")</formula>
    </cfRule>
  </conditionalFormatting>
  <conditionalFormatting sqref="F79">
    <cfRule type="expression" dxfId="195" priority="421">
      <formula>AND($H$2="See",F79&lt;&gt;"")</formula>
    </cfRule>
  </conditionalFormatting>
  <conditionalFormatting sqref="F81">
    <cfRule type="expression" dxfId="194" priority="419">
      <formula>AND($H$2="See",F81&lt;&gt;"")</formula>
    </cfRule>
  </conditionalFormatting>
  <conditionalFormatting sqref="F83">
    <cfRule type="expression" dxfId="193" priority="417">
      <formula>AND($H$2="See",F83&lt;&gt;"")</formula>
    </cfRule>
  </conditionalFormatting>
  <conditionalFormatting sqref="F85">
    <cfRule type="expression" dxfId="192" priority="415">
      <formula>AND($H$2="See",F85&lt;&gt;"")</formula>
    </cfRule>
  </conditionalFormatting>
  <conditionalFormatting sqref="F87">
    <cfRule type="expression" dxfId="191" priority="413">
      <formula>AND($H$2="See",F87&lt;&gt;"")</formula>
    </cfRule>
  </conditionalFormatting>
  <conditionalFormatting sqref="F89">
    <cfRule type="expression" dxfId="190" priority="411">
      <formula>AND($H$2="See",F89&lt;&gt;"")</formula>
    </cfRule>
  </conditionalFormatting>
  <conditionalFormatting sqref="F91">
    <cfRule type="expression" dxfId="189" priority="409">
      <formula>AND($H$2="See",F91&lt;&gt;"")</formula>
    </cfRule>
  </conditionalFormatting>
  <conditionalFormatting sqref="F93">
    <cfRule type="expression" dxfId="188" priority="407">
      <formula>AND($H$2="See",F93&lt;&gt;"")</formula>
    </cfRule>
  </conditionalFormatting>
  <conditionalFormatting sqref="F95">
    <cfRule type="expression" dxfId="187" priority="405">
      <formula>AND($H$2="See",F95&lt;&gt;"")</formula>
    </cfRule>
  </conditionalFormatting>
  <conditionalFormatting sqref="F97">
    <cfRule type="expression" dxfId="186" priority="403">
      <formula>AND($H$2="See",F97&lt;&gt;"")</formula>
    </cfRule>
  </conditionalFormatting>
  <conditionalFormatting sqref="F99">
    <cfRule type="expression" dxfId="185" priority="401">
      <formula>AND($H$2="See",F99&lt;&gt;"")</formula>
    </cfRule>
  </conditionalFormatting>
  <conditionalFormatting sqref="F101">
    <cfRule type="expression" dxfId="184" priority="399">
      <formula>AND($H$2="See",F101&lt;&gt;"")</formula>
    </cfRule>
  </conditionalFormatting>
  <conditionalFormatting sqref="F103">
    <cfRule type="expression" dxfId="183" priority="397">
      <formula>AND($H$2="See",F103&lt;&gt;"")</formula>
    </cfRule>
  </conditionalFormatting>
  <conditionalFormatting sqref="F105">
    <cfRule type="expression" dxfId="182" priority="395">
      <formula>AND($H$2="See",F105&lt;&gt;"")</formula>
    </cfRule>
  </conditionalFormatting>
  <conditionalFormatting sqref="F107">
    <cfRule type="expression" dxfId="181" priority="393">
      <formula>AND($H$2="See",F107&lt;&gt;"")</formula>
    </cfRule>
  </conditionalFormatting>
  <conditionalFormatting sqref="F111">
    <cfRule type="expression" dxfId="180" priority="362">
      <formula>AND($H$2="See",F111&lt;&gt;"")</formula>
    </cfRule>
  </conditionalFormatting>
  <conditionalFormatting sqref="F113">
    <cfRule type="expression" dxfId="179" priority="360">
      <formula>AND($H$2="See",F113&lt;&gt;"")</formula>
    </cfRule>
  </conditionalFormatting>
  <conditionalFormatting sqref="F115">
    <cfRule type="expression" dxfId="178" priority="358">
      <formula>AND($H$2="See",F115&lt;&gt;"")</formula>
    </cfRule>
  </conditionalFormatting>
  <conditionalFormatting sqref="F117">
    <cfRule type="expression" dxfId="177" priority="356">
      <formula>AND($H$2="See",F117&lt;&gt;"")</formula>
    </cfRule>
  </conditionalFormatting>
  <conditionalFormatting sqref="F119">
    <cfRule type="expression" dxfId="176" priority="354">
      <formula>AND($H$2="See",F119&lt;&gt;"")</formula>
    </cfRule>
  </conditionalFormatting>
  <conditionalFormatting sqref="F121">
    <cfRule type="expression" dxfId="175" priority="352">
      <formula>AND($H$2="See",F121&lt;&gt;"")</formula>
    </cfRule>
  </conditionalFormatting>
  <conditionalFormatting sqref="F123">
    <cfRule type="expression" dxfId="174" priority="350">
      <formula>AND($H$2="See",F123&lt;&gt;"")</formula>
    </cfRule>
  </conditionalFormatting>
  <conditionalFormatting sqref="F125">
    <cfRule type="expression" dxfId="173" priority="348">
      <formula>AND($H$2="See",F125&lt;&gt;"")</formula>
    </cfRule>
  </conditionalFormatting>
  <conditionalFormatting sqref="F127">
    <cfRule type="expression" dxfId="172" priority="346">
      <formula>AND($H$2="See",F127&lt;&gt;"")</formula>
    </cfRule>
  </conditionalFormatting>
  <conditionalFormatting sqref="F129">
    <cfRule type="expression" dxfId="171" priority="344">
      <formula>AND($H$2="See",F129&lt;&gt;"")</formula>
    </cfRule>
  </conditionalFormatting>
  <conditionalFormatting sqref="F131">
    <cfRule type="expression" dxfId="170" priority="342">
      <formula>AND($H$2="See",F131&lt;&gt;"")</formula>
    </cfRule>
  </conditionalFormatting>
  <conditionalFormatting sqref="F135">
    <cfRule type="expression" dxfId="169" priority="338">
      <formula>AND($H$2="See",F135&lt;&gt;"")</formula>
    </cfRule>
  </conditionalFormatting>
  <conditionalFormatting sqref="F137">
    <cfRule type="expression" dxfId="168" priority="336">
      <formula>AND($H$2="See",F137&lt;&gt;"")</formula>
    </cfRule>
  </conditionalFormatting>
  <conditionalFormatting sqref="F139">
    <cfRule type="expression" dxfId="167" priority="334">
      <formula>AND($H$2="See",F139&lt;&gt;"")</formula>
    </cfRule>
  </conditionalFormatting>
  <conditionalFormatting sqref="F141">
    <cfRule type="expression" dxfId="166" priority="332">
      <formula>AND($H$2="See",F141&lt;&gt;"")</formula>
    </cfRule>
  </conditionalFormatting>
  <conditionalFormatting sqref="F143">
    <cfRule type="expression" dxfId="165" priority="330">
      <formula>AND($H$2="See",F143&lt;&gt;"")</formula>
    </cfRule>
  </conditionalFormatting>
  <conditionalFormatting sqref="F145">
    <cfRule type="expression" dxfId="164" priority="328">
      <formula>AND($H$2="See",F145&lt;&gt;"")</formula>
    </cfRule>
  </conditionalFormatting>
  <conditionalFormatting sqref="F147">
    <cfRule type="expression" dxfId="163" priority="326">
      <formula>AND($H$2="See",F147&lt;&gt;"")</formula>
    </cfRule>
  </conditionalFormatting>
  <conditionalFormatting sqref="F149">
    <cfRule type="expression" dxfId="162" priority="324">
      <formula>AND($H$2="See",F149&lt;&gt;"")</formula>
    </cfRule>
  </conditionalFormatting>
  <conditionalFormatting sqref="F151">
    <cfRule type="expression" dxfId="161" priority="322">
      <formula>AND($H$2="See",F151&lt;&gt;"")</formula>
    </cfRule>
  </conditionalFormatting>
  <conditionalFormatting sqref="F153">
    <cfRule type="expression" dxfId="160" priority="320">
      <formula>AND($H$2="See",F153&lt;&gt;"")</formula>
    </cfRule>
  </conditionalFormatting>
  <conditionalFormatting sqref="F155">
    <cfRule type="expression" dxfId="159" priority="318">
      <formula>AND($H$2="See",F155&lt;&gt;"")</formula>
    </cfRule>
  </conditionalFormatting>
  <conditionalFormatting sqref="F157">
    <cfRule type="expression" dxfId="158" priority="316">
      <formula>AND($H$2="See",F157&lt;&gt;"")</formula>
    </cfRule>
  </conditionalFormatting>
  <conditionalFormatting sqref="F159">
    <cfRule type="expression" dxfId="157" priority="314">
      <formula>AND($H$2="See",F159&lt;&gt;"")</formula>
    </cfRule>
  </conditionalFormatting>
  <conditionalFormatting sqref="F73">
    <cfRule type="expression" dxfId="156" priority="260">
      <formula>AND($H$2="See",F73&lt;&gt;"")</formula>
    </cfRule>
  </conditionalFormatting>
  <conditionalFormatting sqref="F71">
    <cfRule type="expression" dxfId="155" priority="256">
      <formula>AND($H$2="See",F71&lt;&gt;"")</formula>
    </cfRule>
  </conditionalFormatting>
  <conditionalFormatting sqref="F109">
    <cfRule type="expression" dxfId="154" priority="211">
      <formula>AND($H$2="See",F109&lt;&gt;"")</formula>
    </cfRule>
  </conditionalFormatting>
  <conditionalFormatting sqref="J105">
    <cfRule type="cellIs" dxfId="153" priority="202" operator="equal">
      <formula>F105</formula>
    </cfRule>
  </conditionalFormatting>
  <conditionalFormatting sqref="J103">
    <cfRule type="cellIs" dxfId="152" priority="201" operator="equal">
      <formula>F103</formula>
    </cfRule>
  </conditionalFormatting>
  <conditionalFormatting sqref="J101">
    <cfRule type="cellIs" dxfId="151" priority="200" operator="equal">
      <formula>F101</formula>
    </cfRule>
  </conditionalFormatting>
  <conditionalFormatting sqref="J99">
    <cfRule type="cellIs" dxfId="150" priority="199" operator="equal">
      <formula>F99</formula>
    </cfRule>
  </conditionalFormatting>
  <conditionalFormatting sqref="J97">
    <cfRule type="cellIs" dxfId="149" priority="198" operator="equal">
      <formula>F97</formula>
    </cfRule>
  </conditionalFormatting>
  <conditionalFormatting sqref="J95">
    <cfRule type="cellIs" dxfId="148" priority="197" operator="equal">
      <formula>F95</formula>
    </cfRule>
  </conditionalFormatting>
  <conditionalFormatting sqref="J93">
    <cfRule type="cellIs" dxfId="147" priority="196" operator="equal">
      <formula>F93</formula>
    </cfRule>
  </conditionalFormatting>
  <conditionalFormatting sqref="J107">
    <cfRule type="cellIs" dxfId="146" priority="157" operator="equal">
      <formula>F107</formula>
    </cfRule>
  </conditionalFormatting>
  <conditionalFormatting sqref="J109">
    <cfRule type="cellIs" dxfId="145" priority="156" operator="equal">
      <formula>CONCATENATE(F109," ",A109)</formula>
    </cfRule>
  </conditionalFormatting>
  <conditionalFormatting sqref="J119">
    <cfRule type="cellIs" dxfId="144" priority="151" operator="equal">
      <formula>CONCATENATE(F119," ",A119)</formula>
    </cfRule>
  </conditionalFormatting>
  <conditionalFormatting sqref="J121">
    <cfRule type="cellIs" dxfId="143" priority="150" operator="equal">
      <formula>CONCATENATE(F121," ",A121)</formula>
    </cfRule>
  </conditionalFormatting>
  <conditionalFormatting sqref="J123">
    <cfRule type="cellIs" dxfId="142" priority="149" operator="equal">
      <formula>CONCATENATE(F123," ",A123)</formula>
    </cfRule>
  </conditionalFormatting>
  <conditionalFormatting sqref="J125">
    <cfRule type="cellIs" dxfId="141" priority="148" operator="equal">
      <formula>CONCATENATE(F125," ",A125)</formula>
    </cfRule>
  </conditionalFormatting>
  <conditionalFormatting sqref="J127">
    <cfRule type="cellIs" dxfId="140" priority="147" operator="equal">
      <formula>CONCATENATE(F127," ",A127)</formula>
    </cfRule>
  </conditionalFormatting>
  <conditionalFormatting sqref="J129">
    <cfRule type="cellIs" dxfId="139" priority="146" operator="equal">
      <formula>CONCATENATE(F129," ",A129)</formula>
    </cfRule>
  </conditionalFormatting>
  <conditionalFormatting sqref="J131">
    <cfRule type="cellIs" dxfId="138" priority="145" operator="equal">
      <formula>CONCATENATE(F131," ",A131)</formula>
    </cfRule>
  </conditionalFormatting>
  <conditionalFormatting sqref="J133">
    <cfRule type="cellIs" dxfId="137" priority="144" operator="equal">
      <formula>CONCATENATE(F133," ",A133)</formula>
    </cfRule>
  </conditionalFormatting>
  <conditionalFormatting sqref="J135">
    <cfRule type="cellIs" dxfId="136" priority="143" operator="equal">
      <formula>CONCATENATE(F135," ",A135)</formula>
    </cfRule>
  </conditionalFormatting>
  <conditionalFormatting sqref="J137">
    <cfRule type="cellIs" dxfId="135" priority="142" operator="equal">
      <formula>CONCATENATE(F137," ",A137)</formula>
    </cfRule>
  </conditionalFormatting>
  <conditionalFormatting sqref="J139">
    <cfRule type="cellIs" dxfId="134" priority="141" operator="equal">
      <formula>CONCATENATE(F139," ",A139)</formula>
    </cfRule>
  </conditionalFormatting>
  <conditionalFormatting sqref="J141">
    <cfRule type="cellIs" dxfId="133" priority="140" operator="equal">
      <formula>CONCATENATE(F141," ",A141)</formula>
    </cfRule>
  </conditionalFormatting>
  <conditionalFormatting sqref="J143">
    <cfRule type="cellIs" dxfId="132" priority="139" operator="equal">
      <formula>CONCATENATE(F143," ",A143)</formula>
    </cfRule>
  </conditionalFormatting>
  <conditionalFormatting sqref="J145">
    <cfRule type="cellIs" dxfId="131" priority="138" operator="equal">
      <formula>CONCATENATE(F145," ",A145)</formula>
    </cfRule>
  </conditionalFormatting>
  <conditionalFormatting sqref="J147">
    <cfRule type="cellIs" dxfId="130" priority="137" operator="equal">
      <formula>CONCATENATE(F147," ",A147)</formula>
    </cfRule>
  </conditionalFormatting>
  <conditionalFormatting sqref="J149">
    <cfRule type="cellIs" dxfId="129" priority="136" operator="equal">
      <formula>CONCATENATE(F149," ",A149)</formula>
    </cfRule>
  </conditionalFormatting>
  <conditionalFormatting sqref="J151">
    <cfRule type="cellIs" dxfId="128" priority="135" operator="equal">
      <formula>CONCATENATE(F151," ",A151)</formula>
    </cfRule>
  </conditionalFormatting>
  <conditionalFormatting sqref="J153">
    <cfRule type="cellIs" dxfId="127" priority="134" operator="equal">
      <formula>CONCATENATE(F153," ",A153)</formula>
    </cfRule>
  </conditionalFormatting>
  <conditionalFormatting sqref="J155">
    <cfRule type="cellIs" dxfId="126" priority="133" operator="equal">
      <formula>CONCATENATE(F155," ",A155)</formula>
    </cfRule>
  </conditionalFormatting>
  <conditionalFormatting sqref="J157">
    <cfRule type="cellIs" dxfId="125" priority="132" operator="equal">
      <formula>CONCATENATE(F157," ",A157)</formula>
    </cfRule>
  </conditionalFormatting>
  <conditionalFormatting sqref="J159">
    <cfRule type="cellIs" dxfId="124" priority="131" operator="equal">
      <formula>CONCATENATE(F159," ",A159)</formula>
    </cfRule>
  </conditionalFormatting>
  <conditionalFormatting sqref="J111">
    <cfRule type="cellIs" dxfId="123" priority="127" operator="equal">
      <formula>CONCATENATE(F111," ",A111)</formula>
    </cfRule>
  </conditionalFormatting>
  <conditionalFormatting sqref="J113">
    <cfRule type="cellIs" dxfId="122" priority="123" operator="equal">
      <formula>CONCATENATE(F113," ",A113)</formula>
    </cfRule>
  </conditionalFormatting>
  <conditionalFormatting sqref="J115">
    <cfRule type="cellIs" dxfId="121" priority="122" operator="equal">
      <formula>CONCATENATE(F115," ",A115)</formula>
    </cfRule>
  </conditionalFormatting>
  <conditionalFormatting sqref="J117">
    <cfRule type="cellIs" dxfId="120" priority="121" operator="equal">
      <formula>CONCATENATE(F117," ",A117)</formula>
    </cfRule>
  </conditionalFormatting>
  <conditionalFormatting sqref="F8">
    <cfRule type="expression" dxfId="119" priority="120">
      <formula>AND($H$2="See",F8&lt;&gt;"")</formula>
    </cfRule>
  </conditionalFormatting>
  <conditionalFormatting sqref="F10">
    <cfRule type="expression" dxfId="118" priority="119">
      <formula>AND($H$2="See",F10&lt;&gt;"")</formula>
    </cfRule>
  </conditionalFormatting>
  <conditionalFormatting sqref="F12">
    <cfRule type="expression" dxfId="117" priority="118">
      <formula>AND($H$2="See",F12&lt;&gt;"")</formula>
    </cfRule>
  </conditionalFormatting>
  <conditionalFormatting sqref="F14">
    <cfRule type="expression" dxfId="116" priority="117">
      <formula>AND($H$2="See",F14&lt;&gt;"")</formula>
    </cfRule>
  </conditionalFormatting>
  <conditionalFormatting sqref="F16">
    <cfRule type="expression" dxfId="115" priority="116">
      <formula>AND($H$2="See",F16&lt;&gt;"")</formula>
    </cfRule>
  </conditionalFormatting>
  <conditionalFormatting sqref="F18">
    <cfRule type="expression" dxfId="114" priority="115">
      <formula>AND($H$2="See",F18&lt;&gt;"")</formula>
    </cfRule>
  </conditionalFormatting>
  <conditionalFormatting sqref="F20">
    <cfRule type="expression" dxfId="113" priority="114">
      <formula>AND($H$2="See",F20&lt;&gt;"")</formula>
    </cfRule>
  </conditionalFormatting>
  <conditionalFormatting sqref="F22">
    <cfRule type="expression" dxfId="112" priority="113">
      <formula>AND($H$2="See",F22&lt;&gt;"")</formula>
    </cfRule>
  </conditionalFormatting>
  <conditionalFormatting sqref="F24">
    <cfRule type="expression" dxfId="111" priority="112">
      <formula>AND($H$2="See",F24&lt;&gt;"")</formula>
    </cfRule>
  </conditionalFormatting>
  <conditionalFormatting sqref="F26">
    <cfRule type="expression" dxfId="110" priority="111">
      <formula>AND($H$2="See",F26&lt;&gt;"")</formula>
    </cfRule>
  </conditionalFormatting>
  <conditionalFormatting sqref="F28">
    <cfRule type="expression" dxfId="109" priority="110">
      <formula>AND($H$2="See",F28&lt;&gt;"")</formula>
    </cfRule>
  </conditionalFormatting>
  <conditionalFormatting sqref="F30">
    <cfRule type="expression" dxfId="108" priority="109">
      <formula>AND($H$2="See",F30&lt;&gt;"")</formula>
    </cfRule>
  </conditionalFormatting>
  <conditionalFormatting sqref="F32">
    <cfRule type="expression" dxfId="107" priority="108">
      <formula>AND($H$2="See",F32&lt;&gt;"")</formula>
    </cfRule>
  </conditionalFormatting>
  <conditionalFormatting sqref="F34">
    <cfRule type="expression" dxfId="106" priority="107">
      <formula>AND($H$2="See",F34&lt;&gt;"")</formula>
    </cfRule>
  </conditionalFormatting>
  <conditionalFormatting sqref="F36">
    <cfRule type="expression" dxfId="105" priority="106">
      <formula>AND($H$2="See",F36&lt;&gt;"")</formula>
    </cfRule>
  </conditionalFormatting>
  <conditionalFormatting sqref="F38">
    <cfRule type="expression" dxfId="104" priority="105">
      <formula>AND($H$2="See",F38&lt;&gt;"")</formula>
    </cfRule>
  </conditionalFormatting>
  <conditionalFormatting sqref="F40">
    <cfRule type="expression" dxfId="103" priority="104">
      <formula>AND($H$2="See",F40&lt;&gt;"")</formula>
    </cfRule>
  </conditionalFormatting>
  <conditionalFormatting sqref="F42">
    <cfRule type="expression" dxfId="102" priority="103">
      <formula>AND($H$2="See",F42&lt;&gt;"")</formula>
    </cfRule>
  </conditionalFormatting>
  <conditionalFormatting sqref="F44">
    <cfRule type="expression" dxfId="101" priority="102">
      <formula>AND($H$2="See",F44&lt;&gt;"")</formula>
    </cfRule>
  </conditionalFormatting>
  <conditionalFormatting sqref="F46">
    <cfRule type="expression" dxfId="100" priority="101">
      <formula>AND($H$2="See",F46&lt;&gt;"")</formula>
    </cfRule>
  </conditionalFormatting>
  <conditionalFormatting sqref="F48">
    <cfRule type="expression" dxfId="99" priority="100">
      <formula>AND($H$2="See",F48&lt;&gt;"")</formula>
    </cfRule>
  </conditionalFormatting>
  <conditionalFormatting sqref="F50">
    <cfRule type="expression" dxfId="98" priority="99">
      <formula>AND($H$2="See",F50&lt;&gt;"")</formula>
    </cfRule>
  </conditionalFormatting>
  <conditionalFormatting sqref="F52">
    <cfRule type="expression" dxfId="97" priority="98">
      <formula>AND($H$2="See",F52&lt;&gt;"")</formula>
    </cfRule>
  </conditionalFormatting>
  <conditionalFormatting sqref="F54">
    <cfRule type="expression" dxfId="96" priority="97">
      <formula>AND($H$2="See",F54&lt;&gt;"")</formula>
    </cfRule>
  </conditionalFormatting>
  <conditionalFormatting sqref="F56">
    <cfRule type="expression" dxfId="95" priority="96">
      <formula>AND($H$2="See",F56&lt;&gt;"")</formula>
    </cfRule>
  </conditionalFormatting>
  <conditionalFormatting sqref="F58">
    <cfRule type="expression" dxfId="94" priority="95">
      <formula>AND($H$2="See",F58&lt;&gt;"")</formula>
    </cfRule>
  </conditionalFormatting>
  <conditionalFormatting sqref="F60">
    <cfRule type="expression" dxfId="93" priority="94">
      <formula>AND($H$2="See",F60&lt;&gt;"")</formula>
    </cfRule>
  </conditionalFormatting>
  <conditionalFormatting sqref="F62">
    <cfRule type="expression" dxfId="92" priority="93">
      <formula>AND($H$2="See",F62&lt;&gt;"")</formula>
    </cfRule>
  </conditionalFormatting>
  <conditionalFormatting sqref="F64">
    <cfRule type="expression" dxfId="91" priority="92">
      <formula>AND($H$2="See",F64&lt;&gt;"")</formula>
    </cfRule>
  </conditionalFormatting>
  <conditionalFormatting sqref="F66">
    <cfRule type="expression" dxfId="90" priority="91">
      <formula>AND($H$2="See",F66&lt;&gt;"")</formula>
    </cfRule>
  </conditionalFormatting>
  <conditionalFormatting sqref="F68">
    <cfRule type="expression" dxfId="89" priority="90">
      <formula>AND($H$2="See",F68&lt;&gt;"")</formula>
    </cfRule>
  </conditionalFormatting>
  <conditionalFormatting sqref="F70">
    <cfRule type="expression" dxfId="88" priority="89">
      <formula>AND($H$2="See",F70&lt;&gt;"")</formula>
    </cfRule>
  </conditionalFormatting>
  <conditionalFormatting sqref="F72">
    <cfRule type="expression" dxfId="87" priority="88">
      <formula>AND($H$2="See",F72&lt;&gt;"")</formula>
    </cfRule>
  </conditionalFormatting>
  <conditionalFormatting sqref="F74">
    <cfRule type="expression" dxfId="86" priority="87">
      <formula>AND($H$2="See",F74&lt;&gt;"")</formula>
    </cfRule>
  </conditionalFormatting>
  <conditionalFormatting sqref="F76">
    <cfRule type="expression" dxfId="85" priority="86">
      <formula>AND($H$2="See",F76&lt;&gt;"")</formula>
    </cfRule>
  </conditionalFormatting>
  <conditionalFormatting sqref="F78">
    <cfRule type="expression" dxfId="84" priority="85">
      <formula>AND($H$2="See",F78&lt;&gt;"")</formula>
    </cfRule>
  </conditionalFormatting>
  <conditionalFormatting sqref="F80">
    <cfRule type="expression" dxfId="83" priority="84">
      <formula>AND($H$2="See",F80&lt;&gt;"")</formula>
    </cfRule>
  </conditionalFormatting>
  <conditionalFormatting sqref="F82">
    <cfRule type="expression" dxfId="82" priority="83">
      <formula>AND($H$2="See",F82&lt;&gt;"")</formula>
    </cfRule>
  </conditionalFormatting>
  <conditionalFormatting sqref="F84">
    <cfRule type="expression" dxfId="81" priority="82">
      <formula>AND($H$2="See",F84&lt;&gt;"")</formula>
    </cfRule>
  </conditionalFormatting>
  <conditionalFormatting sqref="F86">
    <cfRule type="expression" dxfId="80" priority="81">
      <formula>AND($H$2="See",F86&lt;&gt;"")</formula>
    </cfRule>
  </conditionalFormatting>
  <conditionalFormatting sqref="F88">
    <cfRule type="expression" dxfId="79" priority="80">
      <formula>AND($H$2="See",F88&lt;&gt;"")</formula>
    </cfRule>
  </conditionalFormatting>
  <conditionalFormatting sqref="F90">
    <cfRule type="expression" dxfId="78" priority="79">
      <formula>AND($H$2="See",F90&lt;&gt;"")</formula>
    </cfRule>
  </conditionalFormatting>
  <conditionalFormatting sqref="F92">
    <cfRule type="expression" dxfId="77" priority="78">
      <formula>AND($H$2="See",F92&lt;&gt;"")</formula>
    </cfRule>
  </conditionalFormatting>
  <conditionalFormatting sqref="F94">
    <cfRule type="expression" dxfId="76" priority="77">
      <formula>AND($H$2="See",F94&lt;&gt;"")</formula>
    </cfRule>
  </conditionalFormatting>
  <conditionalFormatting sqref="F96">
    <cfRule type="expression" dxfId="75" priority="76">
      <formula>AND($H$2="See",F96&lt;&gt;"")</formula>
    </cfRule>
  </conditionalFormatting>
  <conditionalFormatting sqref="F98">
    <cfRule type="expression" dxfId="74" priority="75">
      <formula>AND($H$2="See",F98&lt;&gt;"")</formula>
    </cfRule>
  </conditionalFormatting>
  <conditionalFormatting sqref="F100">
    <cfRule type="expression" dxfId="73" priority="74">
      <formula>AND($H$2="See",F100&lt;&gt;"")</formula>
    </cfRule>
  </conditionalFormatting>
  <conditionalFormatting sqref="F102">
    <cfRule type="expression" dxfId="72" priority="73">
      <formula>AND($H$2="See",F102&lt;&gt;"")</formula>
    </cfRule>
  </conditionalFormatting>
  <conditionalFormatting sqref="F104">
    <cfRule type="expression" dxfId="71" priority="72">
      <formula>AND($H$2="See",F104&lt;&gt;"")</formula>
    </cfRule>
  </conditionalFormatting>
  <conditionalFormatting sqref="F106">
    <cfRule type="expression" dxfId="70" priority="71">
      <formula>AND($H$2="See",F106&lt;&gt;"")</formula>
    </cfRule>
  </conditionalFormatting>
  <conditionalFormatting sqref="F108">
    <cfRule type="expression" dxfId="69" priority="70">
      <formula>AND($H$2="See",F108&lt;&gt;"")</formula>
    </cfRule>
  </conditionalFormatting>
  <conditionalFormatting sqref="F110">
    <cfRule type="expression" dxfId="68" priority="69">
      <formula>AND($H$2="See",F110&lt;&gt;"")</formula>
    </cfRule>
  </conditionalFormatting>
  <conditionalFormatting sqref="F112">
    <cfRule type="expression" dxfId="67" priority="68">
      <formula>AND($H$2="See",F112&lt;&gt;"")</formula>
    </cfRule>
  </conditionalFormatting>
  <conditionalFormatting sqref="F114">
    <cfRule type="expression" dxfId="66" priority="67">
      <formula>AND($H$2="See",F114&lt;&gt;"")</formula>
    </cfRule>
  </conditionalFormatting>
  <conditionalFormatting sqref="F116">
    <cfRule type="expression" dxfId="65" priority="66">
      <formula>AND($H$2="See",F116&lt;&gt;"")</formula>
    </cfRule>
  </conditionalFormatting>
  <conditionalFormatting sqref="F118">
    <cfRule type="expression" dxfId="64" priority="65">
      <formula>AND($H$2="See",F118&lt;&gt;"")</formula>
    </cfRule>
  </conditionalFormatting>
  <conditionalFormatting sqref="F120">
    <cfRule type="expression" dxfId="63" priority="64">
      <formula>AND($H$2="See",F120&lt;&gt;"")</formula>
    </cfRule>
  </conditionalFormatting>
  <conditionalFormatting sqref="F122">
    <cfRule type="expression" dxfId="62" priority="63">
      <formula>AND($H$2="See",F122&lt;&gt;"")</formula>
    </cfRule>
  </conditionalFormatting>
  <conditionalFormatting sqref="F124">
    <cfRule type="expression" dxfId="61" priority="62">
      <formula>AND($H$2="See",F124&lt;&gt;"")</formula>
    </cfRule>
  </conditionalFormatting>
  <conditionalFormatting sqref="F126">
    <cfRule type="expression" dxfId="60" priority="61">
      <formula>AND($H$2="See",F126&lt;&gt;"")</formula>
    </cfRule>
  </conditionalFormatting>
  <conditionalFormatting sqref="F128">
    <cfRule type="expression" dxfId="59" priority="60">
      <formula>AND($H$2="See",F128&lt;&gt;"")</formula>
    </cfRule>
  </conditionalFormatting>
  <conditionalFormatting sqref="F130">
    <cfRule type="expression" dxfId="58" priority="59">
      <formula>AND($H$2="See",F130&lt;&gt;"")</formula>
    </cfRule>
  </conditionalFormatting>
  <conditionalFormatting sqref="F132">
    <cfRule type="expression" dxfId="57" priority="58">
      <formula>AND($H$2="See",F132&lt;&gt;"")</formula>
    </cfRule>
  </conditionalFormatting>
  <conditionalFormatting sqref="F134">
    <cfRule type="expression" dxfId="56" priority="57">
      <formula>AND($H$2="See",F134&lt;&gt;"")</formula>
    </cfRule>
  </conditionalFormatting>
  <conditionalFormatting sqref="F136">
    <cfRule type="expression" dxfId="55" priority="56">
      <formula>AND($H$2="See",F136&lt;&gt;"")</formula>
    </cfRule>
  </conditionalFormatting>
  <conditionalFormatting sqref="F138">
    <cfRule type="expression" dxfId="54" priority="55">
      <formula>AND($H$2="See",F138&lt;&gt;"")</formula>
    </cfRule>
  </conditionalFormatting>
  <conditionalFormatting sqref="F140">
    <cfRule type="expression" dxfId="53" priority="54">
      <formula>AND($H$2="See",F140&lt;&gt;"")</formula>
    </cfRule>
  </conditionalFormatting>
  <conditionalFormatting sqref="F142">
    <cfRule type="expression" dxfId="52" priority="53">
      <formula>AND($H$2="See",F142&lt;&gt;"")</formula>
    </cfRule>
  </conditionalFormatting>
  <conditionalFormatting sqref="F144">
    <cfRule type="expression" dxfId="51" priority="52">
      <formula>AND($H$2="See",F144&lt;&gt;"")</formula>
    </cfRule>
  </conditionalFormatting>
  <conditionalFormatting sqref="F146">
    <cfRule type="expression" dxfId="50" priority="51">
      <formula>AND($H$2="See",F146&lt;&gt;"")</formula>
    </cfRule>
  </conditionalFormatting>
  <conditionalFormatting sqref="F148">
    <cfRule type="expression" dxfId="49" priority="50">
      <formula>AND($H$2="See",F148&lt;&gt;"")</formula>
    </cfRule>
  </conditionalFormatting>
  <conditionalFormatting sqref="F150">
    <cfRule type="expression" dxfId="48" priority="49">
      <formula>AND($H$2="See",F150&lt;&gt;"")</formula>
    </cfRule>
  </conditionalFormatting>
  <conditionalFormatting sqref="F152">
    <cfRule type="expression" dxfId="47" priority="48">
      <formula>AND($H$2="See",F152&lt;&gt;"")</formula>
    </cfRule>
  </conditionalFormatting>
  <conditionalFormatting sqref="F154">
    <cfRule type="expression" dxfId="46" priority="47">
      <formula>AND($H$2="See",F154&lt;&gt;"")</formula>
    </cfRule>
  </conditionalFormatting>
  <conditionalFormatting sqref="F156">
    <cfRule type="expression" dxfId="45" priority="46">
      <formula>AND($H$2="See",F156&lt;&gt;"")</formula>
    </cfRule>
  </conditionalFormatting>
  <conditionalFormatting sqref="F158">
    <cfRule type="expression" dxfId="44" priority="45">
      <formula>AND($H$2="See",F158&lt;&gt;"")</formula>
    </cfRule>
  </conditionalFormatting>
  <conditionalFormatting sqref="J91">
    <cfRule type="cellIs" dxfId="43" priority="44" operator="equal">
      <formula>F91</formula>
    </cfRule>
  </conditionalFormatting>
  <conditionalFormatting sqref="J89">
    <cfRule type="cellIs" dxfId="42" priority="43" operator="equal">
      <formula>F89</formula>
    </cfRule>
  </conditionalFormatting>
  <conditionalFormatting sqref="J87">
    <cfRule type="cellIs" dxfId="41" priority="42" operator="equal">
      <formula>F87</formula>
    </cfRule>
  </conditionalFormatting>
  <conditionalFormatting sqref="J85">
    <cfRule type="cellIs" dxfId="40" priority="41" operator="equal">
      <formula>F85</formula>
    </cfRule>
  </conditionalFormatting>
  <conditionalFormatting sqref="J83">
    <cfRule type="cellIs" dxfId="39" priority="40" operator="equal">
      <formula>F83</formula>
    </cfRule>
  </conditionalFormatting>
  <conditionalFormatting sqref="J81">
    <cfRule type="cellIs" dxfId="38" priority="39" operator="equal">
      <formula>F81</formula>
    </cfRule>
  </conditionalFormatting>
  <conditionalFormatting sqref="J79">
    <cfRule type="cellIs" dxfId="37" priority="38" operator="equal">
      <formula>F79</formula>
    </cfRule>
  </conditionalFormatting>
  <conditionalFormatting sqref="J77">
    <cfRule type="cellIs" dxfId="36" priority="37" operator="equal">
      <formula>F77</formula>
    </cfRule>
  </conditionalFormatting>
  <conditionalFormatting sqref="J75">
    <cfRule type="cellIs" dxfId="35" priority="36" operator="equal">
      <formula>F75</formula>
    </cfRule>
  </conditionalFormatting>
  <conditionalFormatting sqref="J73">
    <cfRule type="cellIs" dxfId="34" priority="35" operator="equal">
      <formula>F73</formula>
    </cfRule>
  </conditionalFormatting>
  <conditionalFormatting sqref="J71">
    <cfRule type="cellIs" dxfId="33" priority="34" operator="equal">
      <formula>F71</formula>
    </cfRule>
  </conditionalFormatting>
  <conditionalFormatting sqref="J69">
    <cfRule type="cellIs" dxfId="32" priority="33" operator="equal">
      <formula>F69</formula>
    </cfRule>
  </conditionalFormatting>
  <conditionalFormatting sqref="J67">
    <cfRule type="cellIs" dxfId="31" priority="32" operator="equal">
      <formula>F67</formula>
    </cfRule>
  </conditionalFormatting>
  <conditionalFormatting sqref="J65">
    <cfRule type="cellIs" dxfId="30" priority="31" operator="equal">
      <formula>F65</formula>
    </cfRule>
  </conditionalFormatting>
  <conditionalFormatting sqref="J63">
    <cfRule type="cellIs" dxfId="29" priority="30" operator="equal">
      <formula>F63</formula>
    </cfRule>
  </conditionalFormatting>
  <conditionalFormatting sqref="J61">
    <cfRule type="cellIs" dxfId="28" priority="29" operator="equal">
      <formula>F61</formula>
    </cfRule>
  </conditionalFormatting>
  <conditionalFormatting sqref="J59">
    <cfRule type="cellIs" dxfId="27" priority="28" operator="equal">
      <formula>F59</formula>
    </cfRule>
  </conditionalFormatting>
  <conditionalFormatting sqref="J57">
    <cfRule type="cellIs" dxfId="26" priority="27" operator="equal">
      <formula>F57</formula>
    </cfRule>
  </conditionalFormatting>
  <conditionalFormatting sqref="J55">
    <cfRule type="cellIs" dxfId="25" priority="26" operator="equal">
      <formula>F55</formula>
    </cfRule>
  </conditionalFormatting>
  <conditionalFormatting sqref="J53">
    <cfRule type="cellIs" dxfId="24" priority="25" operator="equal">
      <formula>F53</formula>
    </cfRule>
  </conditionalFormatting>
  <conditionalFormatting sqref="J51">
    <cfRule type="cellIs" dxfId="23" priority="24" operator="equal">
      <formula>F51</formula>
    </cfRule>
  </conditionalFormatting>
  <conditionalFormatting sqref="J49">
    <cfRule type="cellIs" dxfId="22" priority="23" operator="equal">
      <formula>F49</formula>
    </cfRule>
  </conditionalFormatting>
  <conditionalFormatting sqref="J47">
    <cfRule type="cellIs" dxfId="21" priority="22" operator="equal">
      <formula>F47</formula>
    </cfRule>
  </conditionalFormatting>
  <conditionalFormatting sqref="J45">
    <cfRule type="cellIs" dxfId="20" priority="21" operator="equal">
      <formula>F45</formula>
    </cfRule>
  </conditionalFormatting>
  <conditionalFormatting sqref="J43">
    <cfRule type="cellIs" dxfId="19" priority="20" operator="equal">
      <formula>F43</formula>
    </cfRule>
  </conditionalFormatting>
  <conditionalFormatting sqref="J41">
    <cfRule type="cellIs" dxfId="18" priority="19" operator="equal">
      <formula>F41</formula>
    </cfRule>
  </conditionalFormatting>
  <conditionalFormatting sqref="J39">
    <cfRule type="cellIs" dxfId="17" priority="18" operator="equal">
      <formula>F39</formula>
    </cfRule>
  </conditionalFormatting>
  <conditionalFormatting sqref="J37">
    <cfRule type="cellIs" dxfId="16" priority="17" operator="equal">
      <formula>F37</formula>
    </cfRule>
  </conditionalFormatting>
  <conditionalFormatting sqref="J35">
    <cfRule type="cellIs" dxfId="15" priority="16" operator="equal">
      <formula>F35</formula>
    </cfRule>
  </conditionalFormatting>
  <conditionalFormatting sqref="J33">
    <cfRule type="cellIs" dxfId="14" priority="15" operator="equal">
      <formula>F33</formula>
    </cfRule>
  </conditionalFormatting>
  <conditionalFormatting sqref="J31">
    <cfRule type="cellIs" dxfId="13" priority="14" operator="equal">
      <formula>F31</formula>
    </cfRule>
  </conditionalFormatting>
  <conditionalFormatting sqref="J29">
    <cfRule type="cellIs" dxfId="12" priority="13" operator="equal">
      <formula>F29</formula>
    </cfRule>
  </conditionalFormatting>
  <conditionalFormatting sqref="J27">
    <cfRule type="cellIs" dxfId="11" priority="12" operator="equal">
      <formula>F27</formula>
    </cfRule>
  </conditionalFormatting>
  <conditionalFormatting sqref="J25">
    <cfRule type="cellIs" dxfId="10" priority="11" operator="equal">
      <formula>F25</formula>
    </cfRule>
  </conditionalFormatting>
  <conditionalFormatting sqref="J23">
    <cfRule type="cellIs" dxfId="9" priority="10" operator="equal">
      <formula>F23</formula>
    </cfRule>
  </conditionalFormatting>
  <conditionalFormatting sqref="J21">
    <cfRule type="cellIs" dxfId="8" priority="9" operator="equal">
      <formula>F21</formula>
    </cfRule>
  </conditionalFormatting>
  <conditionalFormatting sqref="J19">
    <cfRule type="cellIs" dxfId="7" priority="8" operator="equal">
      <formula>F19</formula>
    </cfRule>
  </conditionalFormatting>
  <conditionalFormatting sqref="J17">
    <cfRule type="cellIs" dxfId="6" priority="7" operator="equal">
      <formula>F17</formula>
    </cfRule>
  </conditionalFormatting>
  <conditionalFormatting sqref="J15">
    <cfRule type="cellIs" dxfId="5" priority="6" operator="equal">
      <formula>F15</formula>
    </cfRule>
  </conditionalFormatting>
  <conditionalFormatting sqref="J13">
    <cfRule type="cellIs" dxfId="4" priority="5" operator="equal">
      <formula>F13</formula>
    </cfRule>
  </conditionalFormatting>
  <conditionalFormatting sqref="J11">
    <cfRule type="cellIs" dxfId="3" priority="4" operator="equal">
      <formula>F11</formula>
    </cfRule>
  </conditionalFormatting>
  <conditionalFormatting sqref="J9">
    <cfRule type="cellIs" dxfId="2" priority="3" operator="equal">
      <formula>F9</formula>
    </cfRule>
  </conditionalFormatting>
  <conditionalFormatting sqref="J7">
    <cfRule type="cellIs" dxfId="1" priority="2" operator="equal">
      <formula>F7</formula>
    </cfRule>
  </conditionalFormatting>
  <conditionalFormatting sqref="J5">
    <cfRule type="cellIs" dxfId="0" priority="1" operator="equal">
      <formula>F5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Sight25x3 with Audio</vt:lpstr>
      <vt:lpstr>Sight100x3Feedback</vt:lpstr>
      <vt:lpstr>Sight100x3Test</vt:lpstr>
      <vt:lpstr>strip</vt:lpstr>
      <vt:lpstr>Sight25x5alph</vt:lpstr>
      <vt:lpstr>Sight25x5</vt:lpstr>
      <vt:lpstr>ESL1 SightWords</vt:lpstr>
      <vt:lpstr>ABCs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WorkShop</dc:creator>
  <cp:keywords/>
  <dc:description/>
  <cp:lastModifiedBy>Ken</cp:lastModifiedBy>
  <cp:revision/>
  <dcterms:created xsi:type="dcterms:W3CDTF">2019-10-10T15:56:02Z</dcterms:created>
  <dcterms:modified xsi:type="dcterms:W3CDTF">2020-08-07T21:27:10Z</dcterms:modified>
  <cp:category/>
  <cp:contentStatus/>
</cp:coreProperties>
</file>