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4855" windowHeight="11730"/>
  </bookViews>
  <sheets>
    <sheet name="ASHP (72 Oceanic and ESP-r)" sheetId="1" r:id="rId1"/>
    <sheet name="ASHP Curves" sheetId="3" r:id="rId2"/>
  </sheets>
  <calcPr calcId="125725"/>
</workbook>
</file>

<file path=xl/calcChain.xml><?xml version="1.0" encoding="utf-8"?>
<calcChain xmlns="http://schemas.openxmlformats.org/spreadsheetml/2006/main">
  <c r="K26" i="1"/>
  <c r="K25"/>
  <c r="K24"/>
  <c r="K23"/>
  <c r="K22"/>
  <c r="K21"/>
  <c r="K20"/>
  <c r="K19"/>
  <c r="K18"/>
  <c r="K17"/>
  <c r="K16"/>
  <c r="K15"/>
  <c r="K14"/>
  <c r="K13"/>
  <c r="K12"/>
  <c r="K11"/>
  <c r="K10"/>
  <c r="K9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L26"/>
  <c r="I26"/>
  <c r="H26"/>
  <c r="L25"/>
  <c r="I25"/>
  <c r="H25"/>
  <c r="L24"/>
  <c r="I24"/>
  <c r="H24"/>
  <c r="L23"/>
  <c r="I23"/>
  <c r="H23"/>
  <c r="L22"/>
  <c r="I22"/>
  <c r="H22"/>
  <c r="L21"/>
  <c r="I21"/>
  <c r="H21"/>
  <c r="L20"/>
  <c r="I20"/>
  <c r="H20"/>
  <c r="L19"/>
  <c r="I19"/>
  <c r="H19"/>
  <c r="L18"/>
  <c r="I18"/>
  <c r="H18"/>
  <c r="L17"/>
  <c r="I17"/>
  <c r="H17"/>
  <c r="L16"/>
  <c r="I16"/>
  <c r="H16"/>
  <c r="L15"/>
  <c r="I15"/>
  <c r="H15"/>
  <c r="L14"/>
  <c r="I14"/>
  <c r="H14"/>
  <c r="L13"/>
  <c r="I13"/>
  <c r="H13"/>
  <c r="L12"/>
  <c r="I12"/>
  <c r="H12"/>
  <c r="L11"/>
  <c r="I11"/>
  <c r="H11"/>
  <c r="L10"/>
  <c r="I10"/>
  <c r="H10"/>
  <c r="L9"/>
  <c r="I9"/>
  <c r="H9"/>
  <c r="P26"/>
  <c r="Q26"/>
  <c r="R26"/>
  <c r="R55"/>
  <c r="Q55"/>
  <c r="R54"/>
  <c r="Q54"/>
  <c r="R53"/>
  <c r="Q53"/>
  <c r="R52"/>
  <c r="Q52"/>
  <c r="R51"/>
  <c r="Q51"/>
  <c r="R50"/>
  <c r="Q50"/>
  <c r="R49"/>
  <c r="Q49"/>
  <c r="R48"/>
  <c r="Q48"/>
  <c r="R47"/>
  <c r="Q47"/>
  <c r="R46"/>
  <c r="Q46"/>
  <c r="R45"/>
  <c r="Q45"/>
  <c r="R44"/>
  <c r="Q44"/>
  <c r="R43"/>
  <c r="Q43"/>
  <c r="R42"/>
  <c r="Q42"/>
  <c r="R41"/>
  <c r="Q41"/>
  <c r="R40"/>
  <c r="Q40"/>
  <c r="R39"/>
  <c r="Q39"/>
  <c r="R38"/>
  <c r="Q38"/>
  <c r="R37"/>
  <c r="Q37"/>
  <c r="R36"/>
  <c r="Q36"/>
  <c r="R35"/>
  <c r="Q35"/>
  <c r="R34"/>
  <c r="Q34"/>
  <c r="R33"/>
  <c r="Q33"/>
  <c r="R32"/>
  <c r="Q32"/>
  <c r="R31"/>
  <c r="Q31"/>
  <c r="R30"/>
  <c r="Q30"/>
  <c r="R29"/>
  <c r="Q29"/>
  <c r="R28"/>
  <c r="Q28"/>
  <c r="R27"/>
  <c r="Q27"/>
  <c r="R25"/>
  <c r="Q25"/>
  <c r="R24"/>
  <c r="Q24"/>
  <c r="R23"/>
  <c r="Q23"/>
  <c r="R22"/>
  <c r="Q22"/>
  <c r="R21"/>
  <c r="Q21"/>
  <c r="R20"/>
  <c r="Q20"/>
  <c r="R19"/>
  <c r="Q19"/>
  <c r="R18"/>
  <c r="Q18"/>
  <c r="R17"/>
  <c r="Q17"/>
  <c r="R16"/>
  <c r="Q16"/>
  <c r="R15"/>
  <c r="Q15"/>
  <c r="R14"/>
  <c r="Q14"/>
  <c r="P14"/>
  <c r="P15"/>
  <c r="P16"/>
  <c r="P17"/>
  <c r="P18"/>
  <c r="P19"/>
  <c r="P20"/>
  <c r="P21"/>
  <c r="P22"/>
  <c r="P23"/>
  <c r="P24"/>
  <c r="P25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</calcChain>
</file>

<file path=xl/sharedStrings.xml><?xml version="1.0" encoding="utf-8"?>
<sst xmlns="http://schemas.openxmlformats.org/spreadsheetml/2006/main" count="30" uniqueCount="29">
  <si>
    <t>COP</t>
  </si>
  <si>
    <t>Amb T (degC)</t>
  </si>
  <si>
    <t>coef 1</t>
  </si>
  <si>
    <t>coef 2</t>
  </si>
  <si>
    <t>coef 3</t>
  </si>
  <si>
    <t>coef 4</t>
  </si>
  <si>
    <t>coef 5</t>
  </si>
  <si>
    <t>Cap (W)</t>
  </si>
  <si>
    <t>Ratings</t>
  </si>
  <si>
    <t>CHP236</t>
  </si>
  <si>
    <t>I believe the below values include the blower power (approx 400 W) in both the heat delivered and the electricity</t>
  </si>
  <si>
    <t>Heating Mode</t>
  </si>
  <si>
    <t>Spec Sheet</t>
  </si>
  <si>
    <t>Metric Units</t>
  </si>
  <si>
    <t>Indoor Temp (F)</t>
  </si>
  <si>
    <t>Outdoor Temp (F)</t>
  </si>
  <si>
    <t>Heat Delivered (MBh or kBtu/h?)</t>
  </si>
  <si>
    <t>Electricity (kW)</t>
  </si>
  <si>
    <t>Current (A)</t>
  </si>
  <si>
    <t>Indoor Temp (C)</t>
  </si>
  <si>
    <t>Outdoor Temp (C)</t>
  </si>
  <si>
    <t>ESP-r Heat (W)</t>
  </si>
  <si>
    <t>ESP-r COP</t>
  </si>
  <si>
    <t>ESP-r Cap Rated (W)</t>
  </si>
  <si>
    <t>ESP-r COP Rated</t>
  </si>
  <si>
    <t>Heat Spec (kW)</t>
  </si>
  <si>
    <t>COP Spec</t>
  </si>
  <si>
    <t>Air Source Heat Pump Spec Sheet for 72 Oceanic Dr.</t>
  </si>
  <si>
    <t>ESP-r Model of ASHP in Heating Mode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</si>
</sst>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1" fontId="1" fillId="0" borderId="0" xfId="1" applyNumberFormat="1"/>
    <xf numFmtId="164" fontId="1" fillId="0" borderId="0" xfId="1" applyNumberFormat="1"/>
    <xf numFmtId="0" fontId="1" fillId="0" borderId="0" xfId="1"/>
    <xf numFmtId="1" fontId="1" fillId="0" borderId="1" xfId="1" applyNumberFormat="1" applyBorder="1"/>
    <xf numFmtId="1" fontId="1" fillId="0" borderId="2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" fontId="1" fillId="0" borderId="4" xfId="1" applyNumberFormat="1" applyBorder="1"/>
    <xf numFmtId="1" fontId="1" fillId="0" borderId="0" xfId="1" applyNumberFormat="1" applyBorder="1"/>
    <xf numFmtId="0" fontId="1" fillId="0" borderId="0" xfId="1" applyBorder="1"/>
    <xf numFmtId="164" fontId="1" fillId="0" borderId="5" xfId="1" applyNumberFormat="1" applyBorder="1"/>
    <xf numFmtId="164" fontId="1" fillId="0" borderId="4" xfId="1" applyNumberFormat="1" applyBorder="1"/>
    <xf numFmtId="164" fontId="1" fillId="0" borderId="0" xfId="1" applyNumberFormat="1" applyBorder="1"/>
    <xf numFmtId="1" fontId="1" fillId="0" borderId="6" xfId="1" applyNumberFormat="1" applyBorder="1"/>
    <xf numFmtId="1" fontId="1" fillId="0" borderId="7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Border="1"/>
    <xf numFmtId="0" fontId="1" fillId="0" borderId="2" xfId="1" applyBorder="1"/>
    <xf numFmtId="0" fontId="1" fillId="0" borderId="7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1" fontId="0" fillId="0" borderId="0" xfId="0" applyNumberFormat="1" applyBorder="1"/>
    <xf numFmtId="164" fontId="0" fillId="0" borderId="0" xfId="0" applyNumberFormat="1" applyBorder="1"/>
    <xf numFmtId="11" fontId="0" fillId="0" borderId="0" xfId="0" applyNumberFormat="1" applyBorder="1"/>
    <xf numFmtId="164" fontId="0" fillId="0" borderId="5" xfId="0" applyNumberFormat="1" applyBorder="1"/>
    <xf numFmtId="0" fontId="0" fillId="0" borderId="6" xfId="0" applyBorder="1"/>
    <xf numFmtId="1" fontId="0" fillId="0" borderId="7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1" fontId="0" fillId="0" borderId="7" xfId="0" applyNumberFormat="1" applyBorder="1"/>
    <xf numFmtId="0" fontId="0" fillId="0" borderId="7" xfId="0" applyBorder="1"/>
    <xf numFmtId="0" fontId="0" fillId="0" borderId="8" xfId="0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>
        <c:manualLayout>
          <c:layoutTarget val="inner"/>
          <c:xMode val="edge"/>
          <c:yMode val="edge"/>
          <c:x val="0.13420128259395186"/>
          <c:y val="0.14132678765500953"/>
          <c:w val="0.75944069902000311"/>
          <c:h val="0.72308260053282081"/>
        </c:manualLayout>
      </c:layout>
      <c:scatterChart>
        <c:scatterStyle val="smoothMarker"/>
        <c:ser>
          <c:idx val="0"/>
          <c:order val="0"/>
          <c:tx>
            <c:strRef>
              <c:f>'ASHP (72 Oceanic and ESP-r)'!$O$13</c:f>
              <c:strCache>
                <c:ptCount val="1"/>
                <c:pt idx="0">
                  <c:v>ESP-r Heat (W)</c:v>
                </c:pt>
              </c:strCache>
            </c:strRef>
          </c:tx>
          <c:xVal>
            <c:numRef>
              <c:f>'ASHP (72 Oceanic and ESP-r)'!$N$14:$N$55</c:f>
              <c:numCache>
                <c:formatCode>General</c:formatCode>
                <c:ptCount val="4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8.5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-1</c:v>
                </c:pt>
                <c:pt idx="23">
                  <c:v>-2</c:v>
                </c:pt>
                <c:pt idx="24">
                  <c:v>-3</c:v>
                </c:pt>
                <c:pt idx="25">
                  <c:v>-4</c:v>
                </c:pt>
                <c:pt idx="26">
                  <c:v>-5</c:v>
                </c:pt>
                <c:pt idx="27">
                  <c:v>-6</c:v>
                </c:pt>
                <c:pt idx="28">
                  <c:v>-7</c:v>
                </c:pt>
                <c:pt idx="29">
                  <c:v>-8</c:v>
                </c:pt>
                <c:pt idx="30">
                  <c:v>-9</c:v>
                </c:pt>
                <c:pt idx="31">
                  <c:v>-10</c:v>
                </c:pt>
                <c:pt idx="32">
                  <c:v>-11</c:v>
                </c:pt>
                <c:pt idx="33">
                  <c:v>-12</c:v>
                </c:pt>
                <c:pt idx="34">
                  <c:v>-13</c:v>
                </c:pt>
                <c:pt idx="35">
                  <c:v>-14</c:v>
                </c:pt>
                <c:pt idx="36">
                  <c:v>-15</c:v>
                </c:pt>
                <c:pt idx="37">
                  <c:v>-16</c:v>
                </c:pt>
                <c:pt idx="38">
                  <c:v>-17</c:v>
                </c:pt>
                <c:pt idx="39">
                  <c:v>-18</c:v>
                </c:pt>
                <c:pt idx="40">
                  <c:v>-19</c:v>
                </c:pt>
                <c:pt idx="41">
                  <c:v>-20</c:v>
                </c:pt>
              </c:numCache>
            </c:numRef>
          </c:xVal>
          <c:yVal>
            <c:numRef>
              <c:f>'ASHP (72 Oceanic and ESP-r)'!$O$14:$O$55</c:f>
              <c:numCache>
                <c:formatCode>0</c:formatCode>
                <c:ptCount val="42"/>
                <c:pt idx="0">
                  <c:v>13164.542880000001</c:v>
                </c:pt>
                <c:pt idx="1">
                  <c:v>13107.892078328001</c:v>
                </c:pt>
                <c:pt idx="2">
                  <c:v>13013.161714368</c:v>
                </c:pt>
                <c:pt idx="3">
                  <c:v>12883.995386928</c:v>
                </c:pt>
                <c:pt idx="4">
                  <c:v>12723.890848448</c:v>
                </c:pt>
                <c:pt idx="5">
                  <c:v>12536.200005000001</c:v>
                </c:pt>
                <c:pt idx="6">
                  <c:v>12324.128916288</c:v>
                </c:pt>
                <c:pt idx="7">
                  <c:v>12090.737795648</c:v>
                </c:pt>
                <c:pt idx="8">
                  <c:v>11838.941010048</c:v>
                </c:pt>
                <c:pt idx="9">
                  <c:v>11571.507080087997</c:v>
                </c:pt>
                <c:pt idx="10">
                  <c:v>11291.058680000002</c:v>
                </c:pt>
                <c:pt idx="11">
                  <c:v>11000.072637648</c:v>
                </c:pt>
                <c:pt idx="12">
                  <c:v>10851.362129464251</c:v>
                </c:pt>
                <c:pt idx="13">
                  <c:v>10700.879934527999</c:v>
                </c:pt>
                <c:pt idx="14">
                  <c:v>10395.665705767999</c:v>
                </c:pt>
                <c:pt idx="15">
                  <c:v>10086.469240127999</c:v>
                </c:pt>
                <c:pt idx="16">
                  <c:v>9775.183979999998</c:v>
                </c:pt>
                <c:pt idx="17">
                  <c:v>9463.557521408</c:v>
                </c:pt>
                <c:pt idx="18">
                  <c:v>9153.1916140079993</c:v>
                </c:pt>
                <c:pt idx="19">
                  <c:v>8845.5421610879985</c:v>
                </c:pt>
                <c:pt idx="20">
                  <c:v>8541.9192195680007</c:v>
                </c:pt>
                <c:pt idx="21">
                  <c:v>8243.4869999999992</c:v>
                </c:pt>
                <c:pt idx="22">
                  <c:v>7951.2638665679997</c:v>
                </c:pt>
                <c:pt idx="23">
                  <c:v>7666.1223370879989</c:v>
                </c:pt>
                <c:pt idx="24">
                  <c:v>7388.7890830079996</c:v>
                </c:pt>
                <c:pt idx="25">
                  <c:v>7119.844929408001</c:v>
                </c:pt>
                <c:pt idx="26">
                  <c:v>6859.7248549999986</c:v>
                </c:pt>
                <c:pt idx="27">
                  <c:v>6608.7179921280003</c:v>
                </c:pt>
                <c:pt idx="28">
                  <c:v>6366.9676267680006</c:v>
                </c:pt>
                <c:pt idx="29">
                  <c:v>6134.471198528001</c:v>
                </c:pt>
                <c:pt idx="30">
                  <c:v>5911.0803006479991</c:v>
                </c:pt>
                <c:pt idx="31">
                  <c:v>5696.5006799999992</c:v>
                </c:pt>
                <c:pt idx="32">
                  <c:v>5490.2922370879987</c:v>
                </c:pt>
                <c:pt idx="33">
                  <c:v>5291.8690260479998</c:v>
                </c:pt>
                <c:pt idx="34">
                  <c:v>5100.4992546479998</c:v>
                </c:pt>
                <c:pt idx="35">
                  <c:v>4915.3052842879997</c:v>
                </c:pt>
                <c:pt idx="36">
                  <c:v>4735.2636299999995</c:v>
                </c:pt>
                <c:pt idx="37">
                  <c:v>4559.2049604479989</c:v>
                </c:pt>
                <c:pt idx="38">
                  <c:v>4385.8140979279997</c:v>
                </c:pt>
                <c:pt idx="39">
                  <c:v>4213.6300183679996</c:v>
                </c:pt>
                <c:pt idx="40">
                  <c:v>4041.0458513279996</c:v>
                </c:pt>
                <c:pt idx="41">
                  <c:v>3866.3088799999996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'ASHP (72 Oceanic and ESP-r)'!$Q$13</c:f>
              <c:strCache>
                <c:ptCount val="1"/>
                <c:pt idx="0">
                  <c:v>ESP-r Cap Rated (W)</c:v>
                </c:pt>
              </c:strCache>
            </c:strRef>
          </c:tx>
          <c:marker>
            <c:symbol val="none"/>
          </c:marker>
          <c:xVal>
            <c:numRef>
              <c:f>'ASHP (72 Oceanic and ESP-r)'!$N$14:$N$55</c:f>
              <c:numCache>
                <c:formatCode>General</c:formatCode>
                <c:ptCount val="4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8.5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-1</c:v>
                </c:pt>
                <c:pt idx="23">
                  <c:v>-2</c:v>
                </c:pt>
                <c:pt idx="24">
                  <c:v>-3</c:v>
                </c:pt>
                <c:pt idx="25">
                  <c:v>-4</c:v>
                </c:pt>
                <c:pt idx="26">
                  <c:v>-5</c:v>
                </c:pt>
                <c:pt idx="27">
                  <c:v>-6</c:v>
                </c:pt>
                <c:pt idx="28">
                  <c:v>-7</c:v>
                </c:pt>
                <c:pt idx="29">
                  <c:v>-8</c:v>
                </c:pt>
                <c:pt idx="30">
                  <c:v>-9</c:v>
                </c:pt>
                <c:pt idx="31">
                  <c:v>-10</c:v>
                </c:pt>
                <c:pt idx="32">
                  <c:v>-11</c:v>
                </c:pt>
                <c:pt idx="33">
                  <c:v>-12</c:v>
                </c:pt>
                <c:pt idx="34">
                  <c:v>-13</c:v>
                </c:pt>
                <c:pt idx="35">
                  <c:v>-14</c:v>
                </c:pt>
                <c:pt idx="36">
                  <c:v>-15</c:v>
                </c:pt>
                <c:pt idx="37">
                  <c:v>-16</c:v>
                </c:pt>
                <c:pt idx="38">
                  <c:v>-17</c:v>
                </c:pt>
                <c:pt idx="39">
                  <c:v>-18</c:v>
                </c:pt>
                <c:pt idx="40">
                  <c:v>-19</c:v>
                </c:pt>
                <c:pt idx="41">
                  <c:v>-20</c:v>
                </c:pt>
              </c:numCache>
            </c:numRef>
          </c:xVal>
          <c:yVal>
            <c:numRef>
              <c:f>'ASHP (72 Oceanic and ESP-r)'!$Q$14:$Q$55</c:f>
              <c:numCache>
                <c:formatCode>0</c:formatCode>
                <c:ptCount val="42"/>
                <c:pt idx="0">
                  <c:v>10750</c:v>
                </c:pt>
                <c:pt idx="1">
                  <c:v>10750</c:v>
                </c:pt>
                <c:pt idx="2">
                  <c:v>10750</c:v>
                </c:pt>
                <c:pt idx="3">
                  <c:v>10750</c:v>
                </c:pt>
                <c:pt idx="4">
                  <c:v>10750</c:v>
                </c:pt>
                <c:pt idx="5">
                  <c:v>10750</c:v>
                </c:pt>
                <c:pt idx="6">
                  <c:v>10750</c:v>
                </c:pt>
                <c:pt idx="7">
                  <c:v>10750</c:v>
                </c:pt>
                <c:pt idx="8">
                  <c:v>10750</c:v>
                </c:pt>
                <c:pt idx="9">
                  <c:v>10750</c:v>
                </c:pt>
                <c:pt idx="10">
                  <c:v>10750</c:v>
                </c:pt>
                <c:pt idx="11">
                  <c:v>10750</c:v>
                </c:pt>
                <c:pt idx="12">
                  <c:v>10750</c:v>
                </c:pt>
                <c:pt idx="13">
                  <c:v>10750</c:v>
                </c:pt>
                <c:pt idx="14">
                  <c:v>10750</c:v>
                </c:pt>
                <c:pt idx="15">
                  <c:v>10750</c:v>
                </c:pt>
                <c:pt idx="16">
                  <c:v>10750</c:v>
                </c:pt>
                <c:pt idx="17">
                  <c:v>10750</c:v>
                </c:pt>
                <c:pt idx="18">
                  <c:v>10750</c:v>
                </c:pt>
                <c:pt idx="19">
                  <c:v>10750</c:v>
                </c:pt>
                <c:pt idx="20">
                  <c:v>10750</c:v>
                </c:pt>
                <c:pt idx="21">
                  <c:v>10750</c:v>
                </c:pt>
                <c:pt idx="22">
                  <c:v>10750</c:v>
                </c:pt>
                <c:pt idx="23">
                  <c:v>10750</c:v>
                </c:pt>
                <c:pt idx="24">
                  <c:v>10750</c:v>
                </c:pt>
                <c:pt idx="25">
                  <c:v>10750</c:v>
                </c:pt>
                <c:pt idx="26">
                  <c:v>10750</c:v>
                </c:pt>
                <c:pt idx="27">
                  <c:v>10750</c:v>
                </c:pt>
                <c:pt idx="28">
                  <c:v>10750</c:v>
                </c:pt>
                <c:pt idx="29">
                  <c:v>10750</c:v>
                </c:pt>
                <c:pt idx="30">
                  <c:v>10750</c:v>
                </c:pt>
                <c:pt idx="31">
                  <c:v>10750</c:v>
                </c:pt>
                <c:pt idx="32">
                  <c:v>10750</c:v>
                </c:pt>
                <c:pt idx="33">
                  <c:v>10750</c:v>
                </c:pt>
                <c:pt idx="34">
                  <c:v>10750</c:v>
                </c:pt>
                <c:pt idx="35">
                  <c:v>10750</c:v>
                </c:pt>
                <c:pt idx="36">
                  <c:v>10750</c:v>
                </c:pt>
                <c:pt idx="37">
                  <c:v>10750</c:v>
                </c:pt>
                <c:pt idx="38">
                  <c:v>10750</c:v>
                </c:pt>
                <c:pt idx="39">
                  <c:v>10750</c:v>
                </c:pt>
                <c:pt idx="40">
                  <c:v>10750</c:v>
                </c:pt>
                <c:pt idx="41">
                  <c:v>10750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'ASHP (72 Oceanic and ESP-r)'!$J$8</c:f>
              <c:strCache>
                <c:ptCount val="1"/>
                <c:pt idx="0">
                  <c:v>Heat Spec (kW)</c:v>
                </c:pt>
              </c:strCache>
            </c:strRef>
          </c:tx>
          <c:xVal>
            <c:numRef>
              <c:f>'ASHP (72 Oceanic and ESP-r)'!$I$9:$I$26</c:f>
              <c:numCache>
                <c:formatCode>0.0</c:formatCode>
                <c:ptCount val="18"/>
                <c:pt idx="0">
                  <c:v>18.333333333333332</c:v>
                </c:pt>
                <c:pt idx="1">
                  <c:v>15.555555555555555</c:v>
                </c:pt>
                <c:pt idx="2">
                  <c:v>12.777777777777777</c:v>
                </c:pt>
                <c:pt idx="3">
                  <c:v>10</c:v>
                </c:pt>
                <c:pt idx="4">
                  <c:v>8.3333333333333339</c:v>
                </c:pt>
                <c:pt idx="5">
                  <c:v>7.2222222222222223</c:v>
                </c:pt>
                <c:pt idx="6">
                  <c:v>4.4444444444444446</c:v>
                </c:pt>
                <c:pt idx="7">
                  <c:v>1.6666666666666665</c:v>
                </c:pt>
                <c:pt idx="8">
                  <c:v>-1.1111111111111112</c:v>
                </c:pt>
                <c:pt idx="9">
                  <c:v>-3.8888888888888888</c:v>
                </c:pt>
                <c:pt idx="10">
                  <c:v>-6.6666666666666661</c:v>
                </c:pt>
                <c:pt idx="11">
                  <c:v>-8.3333333333333339</c:v>
                </c:pt>
                <c:pt idx="12">
                  <c:v>-9.4444444444444446</c:v>
                </c:pt>
                <c:pt idx="13">
                  <c:v>-12.222222222222221</c:v>
                </c:pt>
                <c:pt idx="14">
                  <c:v>-15</c:v>
                </c:pt>
                <c:pt idx="15">
                  <c:v>-17.777777777777779</c:v>
                </c:pt>
                <c:pt idx="16">
                  <c:v>-20.555555555555554</c:v>
                </c:pt>
                <c:pt idx="17">
                  <c:v>-23.333333333333332</c:v>
                </c:pt>
              </c:numCache>
            </c:numRef>
          </c:xVal>
          <c:yVal>
            <c:numRef>
              <c:f>'ASHP (72 Oceanic and ESP-r)'!$J$9:$J$26</c:f>
              <c:numCache>
                <c:formatCode>0</c:formatCode>
                <c:ptCount val="18"/>
                <c:pt idx="0">
                  <c:v>13264.312060949074</c:v>
                </c:pt>
                <c:pt idx="1">
                  <c:v>12532.286009020318</c:v>
                </c:pt>
                <c:pt idx="2">
                  <c:v>11829.54099916871</c:v>
                </c:pt>
                <c:pt idx="3">
                  <c:v>11038.952863085653</c:v>
                </c:pt>
                <c:pt idx="4">
                  <c:v>10541.1751477741</c:v>
                </c:pt>
                <c:pt idx="5">
                  <c:v>10219.083684925447</c:v>
                </c:pt>
                <c:pt idx="6">
                  <c:v>9487.0576329966898</c:v>
                </c:pt>
                <c:pt idx="7">
                  <c:v>8755.0315810679331</c:v>
                </c:pt>
                <c:pt idx="8">
                  <c:v>8257.2538657563764</c:v>
                </c:pt>
                <c:pt idx="9">
                  <c:v>7613.0709400590713</c:v>
                </c:pt>
                <c:pt idx="10">
                  <c:v>6998.1690564389155</c:v>
                </c:pt>
                <c:pt idx="11">
                  <c:v>6617.5155094359616</c:v>
                </c:pt>
                <c:pt idx="12">
                  <c:v>6383.2671728187606</c:v>
                </c:pt>
                <c:pt idx="13">
                  <c:v>5709.8032050443035</c:v>
                </c:pt>
                <c:pt idx="14">
                  <c:v>5065.6202793469974</c:v>
                </c:pt>
                <c:pt idx="15">
                  <c:v>4421.4373536496914</c:v>
                </c:pt>
                <c:pt idx="16">
                  <c:v>3777.2544279523854</c:v>
                </c:pt>
                <c:pt idx="17">
                  <c:v>3103.7904601779292</c:v>
                </c:pt>
              </c:numCache>
            </c:numRef>
          </c:yVal>
          <c:smooth val="1"/>
        </c:ser>
        <c:axId val="111291008"/>
        <c:axId val="111321856"/>
      </c:scatterChart>
      <c:scatterChart>
        <c:scatterStyle val="smoothMarker"/>
        <c:ser>
          <c:idx val="1"/>
          <c:order val="1"/>
          <c:tx>
            <c:strRef>
              <c:f>'ASHP (72 Oceanic and ESP-r)'!$P$13</c:f>
              <c:strCache>
                <c:ptCount val="1"/>
                <c:pt idx="0">
                  <c:v>ESP-r COP</c:v>
                </c:pt>
              </c:strCache>
            </c:strRef>
          </c:tx>
          <c:xVal>
            <c:numRef>
              <c:f>'ASHP (72 Oceanic and ESP-r)'!$N$14:$N$55</c:f>
              <c:numCache>
                <c:formatCode>General</c:formatCode>
                <c:ptCount val="4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8.5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-1</c:v>
                </c:pt>
                <c:pt idx="23">
                  <c:v>-2</c:v>
                </c:pt>
                <c:pt idx="24">
                  <c:v>-3</c:v>
                </c:pt>
                <c:pt idx="25">
                  <c:v>-4</c:v>
                </c:pt>
                <c:pt idx="26">
                  <c:v>-5</c:v>
                </c:pt>
                <c:pt idx="27">
                  <c:v>-6</c:v>
                </c:pt>
                <c:pt idx="28">
                  <c:v>-7</c:v>
                </c:pt>
                <c:pt idx="29">
                  <c:v>-8</c:v>
                </c:pt>
                <c:pt idx="30">
                  <c:v>-9</c:v>
                </c:pt>
                <c:pt idx="31">
                  <c:v>-10</c:v>
                </c:pt>
                <c:pt idx="32">
                  <c:v>-11</c:v>
                </c:pt>
                <c:pt idx="33">
                  <c:v>-12</c:v>
                </c:pt>
                <c:pt idx="34">
                  <c:v>-13</c:v>
                </c:pt>
                <c:pt idx="35">
                  <c:v>-14</c:v>
                </c:pt>
                <c:pt idx="36">
                  <c:v>-15</c:v>
                </c:pt>
                <c:pt idx="37">
                  <c:v>-16</c:v>
                </c:pt>
                <c:pt idx="38">
                  <c:v>-17</c:v>
                </c:pt>
                <c:pt idx="39">
                  <c:v>-18</c:v>
                </c:pt>
                <c:pt idx="40">
                  <c:v>-19</c:v>
                </c:pt>
                <c:pt idx="41">
                  <c:v>-20</c:v>
                </c:pt>
              </c:numCache>
            </c:numRef>
          </c:xVal>
          <c:yVal>
            <c:numRef>
              <c:f>'ASHP (72 Oceanic and ESP-r)'!$P$14:$P$55</c:f>
              <c:numCache>
                <c:formatCode>0.0</c:formatCode>
                <c:ptCount val="42"/>
                <c:pt idx="0">
                  <c:v>3.6984974135999993</c:v>
                </c:pt>
                <c:pt idx="1">
                  <c:v>3.6810668652855889</c:v>
                </c:pt>
                <c:pt idx="2">
                  <c:v>3.6594815854502398</c:v>
                </c:pt>
                <c:pt idx="3">
                  <c:v>3.6339523492281893</c:v>
                </c:pt>
                <c:pt idx="4">
                  <c:v>3.6046883484902392</c:v>
                </c:pt>
                <c:pt idx="5">
                  <c:v>3.5718971918437497</c:v>
                </c:pt>
                <c:pt idx="6">
                  <c:v>3.5357849046326386</c:v>
                </c:pt>
                <c:pt idx="7">
                  <c:v>3.4965559289373895</c:v>
                </c:pt>
                <c:pt idx="8">
                  <c:v>3.4544131235750393</c:v>
                </c:pt>
                <c:pt idx="9">
                  <c:v>3.4095577640991896</c:v>
                </c:pt>
                <c:pt idx="10">
                  <c:v>3.3621895427999995</c:v>
                </c:pt>
                <c:pt idx="11">
                  <c:v>3.3125065687041904</c:v>
                </c:pt>
                <c:pt idx="12">
                  <c:v>3.2868585255048051</c:v>
                </c:pt>
                <c:pt idx="13">
                  <c:v>3.2607053675750395</c:v>
                </c:pt>
                <c:pt idx="14">
                  <c:v>3.2069808819123899</c:v>
                </c:pt>
                <c:pt idx="15">
                  <c:v>3.1515264709526396</c:v>
                </c:pt>
                <c:pt idx="16">
                  <c:v>3.0945339106687499</c:v>
                </c:pt>
                <c:pt idx="17">
                  <c:v>3.0361933937702394</c:v>
                </c:pt>
                <c:pt idx="18">
                  <c:v>2.9766935297031898</c:v>
                </c:pt>
                <c:pt idx="19">
                  <c:v>2.9162213446502401</c:v>
                </c:pt>
                <c:pt idx="20">
                  <c:v>2.85496228153059</c:v>
                </c:pt>
                <c:pt idx="21">
                  <c:v>2.7931001999999996</c:v>
                </c:pt>
                <c:pt idx="22">
                  <c:v>2.7308173764507893</c:v>
                </c:pt>
                <c:pt idx="23">
                  <c:v>2.6682945040118398</c:v>
                </c:pt>
                <c:pt idx="24">
                  <c:v>2.6057106925485902</c:v>
                </c:pt>
                <c:pt idx="25">
                  <c:v>2.5432434686630399</c:v>
                </c:pt>
                <c:pt idx="26">
                  <c:v>2.4810687756937497</c:v>
                </c:pt>
                <c:pt idx="27">
                  <c:v>2.4193609737158397</c:v>
                </c:pt>
                <c:pt idx="28">
                  <c:v>2.3582928395409901</c:v>
                </c:pt>
                <c:pt idx="29">
                  <c:v>2.2980355667174401</c:v>
                </c:pt>
                <c:pt idx="30">
                  <c:v>2.2387587655299894</c:v>
                </c:pt>
                <c:pt idx="31">
                  <c:v>2.180630463</c:v>
                </c:pt>
                <c:pt idx="32">
                  <c:v>2.1238171028853898</c:v>
                </c:pt>
                <c:pt idx="33">
                  <c:v>2.0684835456806403</c:v>
                </c:pt>
                <c:pt idx="34">
                  <c:v>2.0147930686167901</c:v>
                </c:pt>
                <c:pt idx="35">
                  <c:v>1.9629073656614402</c:v>
                </c:pt>
                <c:pt idx="36">
                  <c:v>1.9129865475187497</c:v>
                </c:pt>
                <c:pt idx="37">
                  <c:v>1.8651891416294397</c:v>
                </c:pt>
                <c:pt idx="38">
                  <c:v>1.8196720921707903</c:v>
                </c:pt>
                <c:pt idx="39">
                  <c:v>1.77659076005664</c:v>
                </c:pt>
                <c:pt idx="40">
                  <c:v>1.73609892293739</c:v>
                </c:pt>
                <c:pt idx="41">
                  <c:v>1.6983487751999999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'ASHP (72 Oceanic and ESP-r)'!$R$13</c:f>
              <c:strCache>
                <c:ptCount val="1"/>
                <c:pt idx="0">
                  <c:v>ESP-r COP Rated</c:v>
                </c:pt>
              </c:strCache>
            </c:strRef>
          </c:tx>
          <c:marker>
            <c:symbol val="none"/>
          </c:marker>
          <c:xVal>
            <c:numRef>
              <c:f>'ASHP (72 Oceanic and ESP-r)'!$N$14:$N$55</c:f>
              <c:numCache>
                <c:formatCode>General</c:formatCode>
                <c:ptCount val="4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8.5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-1</c:v>
                </c:pt>
                <c:pt idx="23">
                  <c:v>-2</c:v>
                </c:pt>
                <c:pt idx="24">
                  <c:v>-3</c:v>
                </c:pt>
                <c:pt idx="25">
                  <c:v>-4</c:v>
                </c:pt>
                <c:pt idx="26">
                  <c:v>-5</c:v>
                </c:pt>
                <c:pt idx="27">
                  <c:v>-6</c:v>
                </c:pt>
                <c:pt idx="28">
                  <c:v>-7</c:v>
                </c:pt>
                <c:pt idx="29">
                  <c:v>-8</c:v>
                </c:pt>
                <c:pt idx="30">
                  <c:v>-9</c:v>
                </c:pt>
                <c:pt idx="31">
                  <c:v>-10</c:v>
                </c:pt>
                <c:pt idx="32">
                  <c:v>-11</c:v>
                </c:pt>
                <c:pt idx="33">
                  <c:v>-12</c:v>
                </c:pt>
                <c:pt idx="34">
                  <c:v>-13</c:v>
                </c:pt>
                <c:pt idx="35">
                  <c:v>-14</c:v>
                </c:pt>
                <c:pt idx="36">
                  <c:v>-15</c:v>
                </c:pt>
                <c:pt idx="37">
                  <c:v>-16</c:v>
                </c:pt>
                <c:pt idx="38">
                  <c:v>-17</c:v>
                </c:pt>
                <c:pt idx="39">
                  <c:v>-18</c:v>
                </c:pt>
                <c:pt idx="40">
                  <c:v>-19</c:v>
                </c:pt>
                <c:pt idx="41">
                  <c:v>-20</c:v>
                </c:pt>
              </c:numCache>
            </c:numRef>
          </c:xVal>
          <c:yVal>
            <c:numRef>
              <c:f>'ASHP (72 Oceanic and ESP-r)'!$R$14:$R$55</c:f>
              <c:numCache>
                <c:formatCode>0.0</c:formatCode>
                <c:ptCount val="42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'ASHP (72 Oceanic and ESP-r)'!$L$8</c:f>
              <c:strCache>
                <c:ptCount val="1"/>
                <c:pt idx="0">
                  <c:v>COP Spec</c:v>
                </c:pt>
              </c:strCache>
            </c:strRef>
          </c:tx>
          <c:xVal>
            <c:numRef>
              <c:f>'ASHP (72 Oceanic and ESP-r)'!$I$9:$I$26</c:f>
              <c:numCache>
                <c:formatCode>0.0</c:formatCode>
                <c:ptCount val="18"/>
                <c:pt idx="0">
                  <c:v>18.333333333333332</c:v>
                </c:pt>
                <c:pt idx="1">
                  <c:v>15.555555555555555</c:v>
                </c:pt>
                <c:pt idx="2">
                  <c:v>12.777777777777777</c:v>
                </c:pt>
                <c:pt idx="3">
                  <c:v>10</c:v>
                </c:pt>
                <c:pt idx="4">
                  <c:v>8.3333333333333339</c:v>
                </c:pt>
                <c:pt idx="5">
                  <c:v>7.2222222222222223</c:v>
                </c:pt>
                <c:pt idx="6">
                  <c:v>4.4444444444444446</c:v>
                </c:pt>
                <c:pt idx="7">
                  <c:v>1.6666666666666665</c:v>
                </c:pt>
                <c:pt idx="8">
                  <c:v>-1.1111111111111112</c:v>
                </c:pt>
                <c:pt idx="9">
                  <c:v>-3.8888888888888888</c:v>
                </c:pt>
                <c:pt idx="10">
                  <c:v>-6.6666666666666661</c:v>
                </c:pt>
                <c:pt idx="11">
                  <c:v>-8.3333333333333339</c:v>
                </c:pt>
                <c:pt idx="12">
                  <c:v>-9.4444444444444446</c:v>
                </c:pt>
                <c:pt idx="13">
                  <c:v>-12.222222222222221</c:v>
                </c:pt>
                <c:pt idx="14">
                  <c:v>-15</c:v>
                </c:pt>
                <c:pt idx="15">
                  <c:v>-17.777777777777779</c:v>
                </c:pt>
                <c:pt idx="16">
                  <c:v>-20.555555555555554</c:v>
                </c:pt>
                <c:pt idx="17">
                  <c:v>-23.333333333333332</c:v>
                </c:pt>
              </c:numCache>
            </c:numRef>
          </c:xVal>
          <c:yVal>
            <c:numRef>
              <c:f>'ASHP (72 Oceanic and ESP-r)'!$L$9:$L$26</c:f>
              <c:numCache>
                <c:formatCode>0.0</c:formatCode>
                <c:ptCount val="18"/>
                <c:pt idx="0">
                  <c:v>3.7898034459854499</c:v>
                </c:pt>
                <c:pt idx="1">
                  <c:v>3.6859664732412698</c:v>
                </c:pt>
                <c:pt idx="2">
                  <c:v>3.5847093936874881</c:v>
                </c:pt>
                <c:pt idx="3">
                  <c:v>3.3451372312380765</c:v>
                </c:pt>
                <c:pt idx="4">
                  <c:v>3.2941172336794065</c:v>
                </c:pt>
                <c:pt idx="5">
                  <c:v>3.1934636515392021</c:v>
                </c:pt>
                <c:pt idx="6">
                  <c:v>3.0603411719344162</c:v>
                </c:pt>
                <c:pt idx="7">
                  <c:v>2.8242037358283656</c:v>
                </c:pt>
                <c:pt idx="8">
                  <c:v>2.6636302792762505</c:v>
                </c:pt>
                <c:pt idx="9">
                  <c:v>2.537690313353024</c:v>
                </c:pt>
                <c:pt idx="10">
                  <c:v>2.3327230188129717</c:v>
                </c:pt>
                <c:pt idx="11">
                  <c:v>2.2819018998055038</c:v>
                </c:pt>
                <c:pt idx="12">
                  <c:v>2.201126611316814</c:v>
                </c:pt>
                <c:pt idx="13">
                  <c:v>2.0392154303729657</c:v>
                </c:pt>
                <c:pt idx="14">
                  <c:v>1.8091500997667849</c:v>
                </c:pt>
                <c:pt idx="15">
                  <c:v>1.6375693902406265</c:v>
                </c:pt>
                <c:pt idx="16">
                  <c:v>1.4527901645970713</c:v>
                </c:pt>
                <c:pt idx="17">
                  <c:v>1.1937655616068958</c:v>
                </c:pt>
              </c:numCache>
            </c:numRef>
          </c:yVal>
          <c:smooth val="1"/>
        </c:ser>
        <c:axId val="111342720"/>
        <c:axId val="111324160"/>
      </c:scatterChart>
      <c:valAx>
        <c:axId val="111291008"/>
        <c:scaling>
          <c:orientation val="minMax"/>
          <c:max val="25"/>
          <c:min val="-2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Outdoor ambient temperature (degC)</a:t>
                </a:r>
              </a:p>
            </c:rich>
          </c:tx>
          <c:layout/>
        </c:title>
        <c:numFmt formatCode="General" sourceLinked="1"/>
        <c:majorTickMark val="cross"/>
        <c:tickLblPos val="low"/>
        <c:crossAx val="111321856"/>
        <c:crosses val="autoZero"/>
        <c:crossBetween val="midCat"/>
        <c:majorUnit val="5"/>
      </c:valAx>
      <c:valAx>
        <c:axId val="111321856"/>
        <c:scaling>
          <c:orientation val="minMax"/>
          <c:max val="15000"/>
          <c:min val="-15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(W)</a:t>
                </a:r>
              </a:p>
            </c:rich>
          </c:tx>
          <c:layout/>
        </c:title>
        <c:numFmt formatCode="0" sourceLinked="0"/>
        <c:tickLblPos val="low"/>
        <c:crossAx val="111291008"/>
        <c:crosses val="autoZero"/>
        <c:crossBetween val="midCat"/>
        <c:majorUnit val="5000"/>
        <c:dispUnits>
          <c:builtInUnit val="thousands"/>
          <c:dispUnitsLbl>
            <c:layout/>
          </c:dispUnitsLbl>
        </c:dispUnits>
      </c:valAx>
      <c:valAx>
        <c:axId val="111324160"/>
        <c:scaling>
          <c:orientation val="minMax"/>
          <c:max val="1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COP</a:t>
                </a:r>
              </a:p>
            </c:rich>
          </c:tx>
          <c:layout/>
        </c:title>
        <c:numFmt formatCode="#,##0" sourceLinked="0"/>
        <c:tickLblPos val="nextTo"/>
        <c:crossAx val="111342720"/>
        <c:crosses val="max"/>
        <c:crossBetween val="midCat"/>
      </c:valAx>
      <c:valAx>
        <c:axId val="111342720"/>
        <c:scaling>
          <c:orientation val="minMax"/>
        </c:scaling>
        <c:delete val="1"/>
        <c:axPos val="b"/>
        <c:numFmt formatCode="General" sourceLinked="1"/>
        <c:tickLblPos val="none"/>
        <c:crossAx val="11132416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t"/>
      <c:layout/>
    </c:legend>
    <c:plotVisOnly val="1"/>
  </c:chart>
  <c:txPr>
    <a:bodyPr/>
    <a:lstStyle/>
    <a:p>
      <a:pPr>
        <a:defRPr sz="14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55"/>
  <sheetViews>
    <sheetView tabSelected="1" workbookViewId="0">
      <selection activeCell="J14" sqref="J14"/>
    </sheetView>
  </sheetViews>
  <sheetFormatPr defaultRowHeight="15"/>
  <cols>
    <col min="1" max="1" width="9.140625" style="3"/>
    <col min="2" max="2" width="13.42578125" style="1" bestFit="1" customWidth="1"/>
    <col min="3" max="3" width="14.7109375" style="1" bestFit="1" customWidth="1"/>
    <col min="4" max="4" width="26.7109375" style="2" bestFit="1" customWidth="1"/>
    <col min="5" max="5" width="13.140625" style="2" bestFit="1" customWidth="1"/>
    <col min="6" max="6" width="9.42578125" style="2" bestFit="1" customWidth="1"/>
    <col min="7" max="7" width="9.140625" style="3"/>
    <col min="8" max="8" width="13.5703125" style="2" bestFit="1" customWidth="1"/>
    <col min="9" max="9" width="14.85546875" style="2" bestFit="1" customWidth="1"/>
    <col min="10" max="10" width="16.7109375" style="2" bestFit="1" customWidth="1"/>
    <col min="11" max="11" width="13.140625" style="2" bestFit="1" customWidth="1"/>
    <col min="12" max="12" width="8.28515625" style="2" bestFit="1" customWidth="1"/>
    <col min="14" max="14" width="13.85546875" customWidth="1"/>
    <col min="15" max="15" width="14" bestFit="1" customWidth="1"/>
    <col min="16" max="16" width="9.7109375" bestFit="1" customWidth="1"/>
    <col min="17" max="17" width="18.85546875" bestFit="1" customWidth="1"/>
    <col min="18" max="18" width="15.42578125" bestFit="1" customWidth="1"/>
  </cols>
  <sheetData>
    <row r="1" spans="2:18" ht="15.75" thickBot="1"/>
    <row r="2" spans="2:18">
      <c r="B2" s="4" t="s">
        <v>27</v>
      </c>
      <c r="C2" s="5"/>
      <c r="D2" s="6"/>
      <c r="E2" s="6"/>
      <c r="F2" s="6"/>
      <c r="G2" s="19"/>
      <c r="H2" s="6"/>
      <c r="I2" s="6"/>
      <c r="J2" s="6"/>
      <c r="K2" s="6"/>
      <c r="L2" s="7"/>
      <c r="N2" s="21" t="s">
        <v>28</v>
      </c>
      <c r="O2" s="22"/>
      <c r="P2" s="22"/>
      <c r="Q2" s="22"/>
      <c r="R2" s="23"/>
    </row>
    <row r="3" spans="2:18">
      <c r="B3" s="8" t="s">
        <v>9</v>
      </c>
      <c r="C3" s="9"/>
      <c r="D3" s="13"/>
      <c r="E3" s="13"/>
      <c r="F3" s="13"/>
      <c r="G3" s="10"/>
      <c r="H3" s="13"/>
      <c r="I3" s="13"/>
      <c r="J3" s="13"/>
      <c r="K3" s="13"/>
      <c r="L3" s="11"/>
      <c r="N3" s="24"/>
      <c r="O3" s="25" t="s">
        <v>8</v>
      </c>
      <c r="P3" s="25"/>
      <c r="Q3" s="26"/>
      <c r="R3" s="27"/>
    </row>
    <row r="4" spans="2:18">
      <c r="B4" s="8" t="s">
        <v>10</v>
      </c>
      <c r="C4" s="9"/>
      <c r="D4" s="13"/>
      <c r="E4" s="13"/>
      <c r="F4" s="13"/>
      <c r="G4" s="10"/>
      <c r="H4" s="13"/>
      <c r="I4" s="13"/>
      <c r="J4" s="13"/>
      <c r="K4" s="13"/>
      <c r="L4" s="11"/>
      <c r="N4" s="24"/>
      <c r="O4" s="26" t="s">
        <v>7</v>
      </c>
      <c r="P4" s="26" t="s">
        <v>0</v>
      </c>
      <c r="Q4" s="26"/>
      <c r="R4" s="27"/>
    </row>
    <row r="5" spans="2:18">
      <c r="B5" s="8"/>
      <c r="C5" s="9"/>
      <c r="D5" s="13"/>
      <c r="E5" s="13"/>
      <c r="F5" s="13"/>
      <c r="G5" s="10"/>
      <c r="H5" s="13"/>
      <c r="I5" s="13"/>
      <c r="J5" s="13"/>
      <c r="K5" s="13"/>
      <c r="L5" s="11"/>
      <c r="N5" s="24"/>
      <c r="O5" s="28">
        <v>10750</v>
      </c>
      <c r="P5" s="29">
        <v>3.3</v>
      </c>
      <c r="Q5" s="26"/>
      <c r="R5" s="27"/>
    </row>
    <row r="6" spans="2:18" ht="15.75" thickBot="1">
      <c r="B6" s="14" t="s">
        <v>11</v>
      </c>
      <c r="C6" s="15"/>
      <c r="D6" s="16"/>
      <c r="E6" s="16"/>
      <c r="F6" s="16"/>
      <c r="G6" s="20"/>
      <c r="H6" s="16"/>
      <c r="I6" s="16"/>
      <c r="J6" s="16"/>
      <c r="K6" s="16"/>
      <c r="L6" s="17"/>
      <c r="N6" s="24"/>
      <c r="O6" s="26"/>
      <c r="P6" s="26"/>
      <c r="Q6" s="26"/>
      <c r="R6" s="27"/>
    </row>
    <row r="7" spans="2:18">
      <c r="B7" s="8" t="s">
        <v>12</v>
      </c>
      <c r="C7" s="9"/>
      <c r="D7" s="13"/>
      <c r="E7" s="13"/>
      <c r="F7" s="11"/>
      <c r="H7" s="12" t="s">
        <v>13</v>
      </c>
      <c r="I7" s="13"/>
      <c r="J7" s="13"/>
      <c r="K7" s="13"/>
      <c r="L7" s="11"/>
      <c r="N7" s="24" t="s">
        <v>2</v>
      </c>
      <c r="O7" s="26">
        <v>0.76683599999999996</v>
      </c>
      <c r="P7" s="26">
        <v>0.84639399999999998</v>
      </c>
      <c r="Q7" s="26"/>
      <c r="R7" s="27"/>
    </row>
    <row r="8" spans="2:18">
      <c r="B8" s="8" t="s">
        <v>14</v>
      </c>
      <c r="C8" s="9" t="s">
        <v>15</v>
      </c>
      <c r="D8" s="10" t="s">
        <v>16</v>
      </c>
      <c r="E8" s="10" t="s">
        <v>17</v>
      </c>
      <c r="F8" s="11" t="s">
        <v>18</v>
      </c>
      <c r="H8" s="12" t="s">
        <v>19</v>
      </c>
      <c r="I8" s="13" t="s">
        <v>20</v>
      </c>
      <c r="J8" s="13" t="s">
        <v>25</v>
      </c>
      <c r="K8" s="13" t="s">
        <v>17</v>
      </c>
      <c r="L8" s="11" t="s">
        <v>26</v>
      </c>
      <c r="N8" s="24" t="s">
        <v>3</v>
      </c>
      <c r="O8" s="26">
        <v>2.7487000000000001E-2</v>
      </c>
      <c r="P8" s="26">
        <v>1.8818999999999999E-2</v>
      </c>
      <c r="Q8" s="26"/>
      <c r="R8" s="27"/>
    </row>
    <row r="9" spans="2:18">
      <c r="B9" s="8">
        <v>70</v>
      </c>
      <c r="C9" s="9">
        <v>65</v>
      </c>
      <c r="D9" s="13">
        <v>45.3</v>
      </c>
      <c r="E9" s="13">
        <v>3.5</v>
      </c>
      <c r="F9" s="11">
        <v>16.600000000000001</v>
      </c>
      <c r="H9" s="12">
        <f>(B9-32)/1.8</f>
        <v>21.111111111111111</v>
      </c>
      <c r="I9" s="13">
        <f>(C9-32)/1.8</f>
        <v>18.333333333333332</v>
      </c>
      <c r="J9" s="9">
        <f>D9*1000/3415.179*1000</f>
        <v>13264.312060949074</v>
      </c>
      <c r="K9" s="9">
        <f>E9*1000</f>
        <v>3500</v>
      </c>
      <c r="L9" s="11">
        <f>J9/K9</f>
        <v>3.7898034459854499</v>
      </c>
      <c r="N9" s="24" t="s">
        <v>4</v>
      </c>
      <c r="O9" s="26">
        <v>2.8936000000000001E-4</v>
      </c>
      <c r="P9" s="30">
        <v>-6.3728799999999999E-5</v>
      </c>
      <c r="Q9" s="26"/>
      <c r="R9" s="27"/>
    </row>
    <row r="10" spans="2:18">
      <c r="B10" s="8">
        <v>70</v>
      </c>
      <c r="C10" s="9">
        <v>60</v>
      </c>
      <c r="D10" s="13">
        <v>42.8</v>
      </c>
      <c r="E10" s="13">
        <v>3.4</v>
      </c>
      <c r="F10" s="11">
        <v>15.4</v>
      </c>
      <c r="H10" s="12">
        <f t="shared" ref="H10:I26" si="0">(B10-32)/1.8</f>
        <v>21.111111111111111</v>
      </c>
      <c r="I10" s="13">
        <f t="shared" si="0"/>
        <v>15.555555555555555</v>
      </c>
      <c r="J10" s="9">
        <f t="shared" ref="J10:J26" si="1">D10*1000/3415.179*1000</f>
        <v>12532.286009020318</v>
      </c>
      <c r="K10" s="9">
        <f t="shared" ref="K10:K26" si="2">E10*1000</f>
        <v>3400</v>
      </c>
      <c r="L10" s="11">
        <f t="shared" ref="L10:L26" si="3">J10/K10</f>
        <v>3.6859664732412698</v>
      </c>
      <c r="N10" s="24" t="s">
        <v>5</v>
      </c>
      <c r="O10" s="30">
        <v>-1.4657999999999999E-5</v>
      </c>
      <c r="P10" s="30">
        <v>-9.1658969999999999E-6</v>
      </c>
      <c r="Q10" s="26"/>
      <c r="R10" s="27"/>
    </row>
    <row r="11" spans="2:18" ht="15.75" thickBot="1">
      <c r="B11" s="8">
        <v>70</v>
      </c>
      <c r="C11" s="9">
        <v>55</v>
      </c>
      <c r="D11" s="13">
        <v>40.4</v>
      </c>
      <c r="E11" s="13">
        <v>3.3</v>
      </c>
      <c r="F11" s="11">
        <v>14.4</v>
      </c>
      <c r="H11" s="12">
        <f t="shared" si="0"/>
        <v>21.111111111111111</v>
      </c>
      <c r="I11" s="13">
        <f t="shared" si="0"/>
        <v>12.777777777777777</v>
      </c>
      <c r="J11" s="9">
        <f t="shared" si="1"/>
        <v>11829.54099916871</v>
      </c>
      <c r="K11" s="9">
        <f t="shared" si="2"/>
        <v>3300</v>
      </c>
      <c r="L11" s="11">
        <f t="shared" si="3"/>
        <v>3.5847093936874881</v>
      </c>
      <c r="N11" s="32" t="s">
        <v>6</v>
      </c>
      <c r="O11" s="36">
        <v>-5.6529600000000001E-7</v>
      </c>
      <c r="P11" s="36">
        <v>-1.99907E-8</v>
      </c>
      <c r="Q11" s="37"/>
      <c r="R11" s="38"/>
    </row>
    <row r="12" spans="2:18">
      <c r="B12" s="8">
        <v>70</v>
      </c>
      <c r="C12" s="9">
        <v>50</v>
      </c>
      <c r="D12" s="13">
        <v>37.700000000000003</v>
      </c>
      <c r="E12" s="13">
        <v>3.3</v>
      </c>
      <c r="F12" s="11">
        <v>13.6</v>
      </c>
      <c r="H12" s="12">
        <f t="shared" si="0"/>
        <v>21.111111111111111</v>
      </c>
      <c r="I12" s="13">
        <f t="shared" si="0"/>
        <v>10</v>
      </c>
      <c r="J12" s="9">
        <f t="shared" si="1"/>
        <v>11038.952863085653</v>
      </c>
      <c r="K12" s="9">
        <f t="shared" si="2"/>
        <v>3300</v>
      </c>
      <c r="L12" s="11">
        <f t="shared" si="3"/>
        <v>3.3451372312380765</v>
      </c>
      <c r="N12" s="24"/>
      <c r="O12" s="30"/>
      <c r="P12" s="30"/>
      <c r="Q12" s="26"/>
      <c r="R12" s="27"/>
    </row>
    <row r="13" spans="2:18">
      <c r="B13" s="8">
        <v>70</v>
      </c>
      <c r="C13" s="9">
        <v>47</v>
      </c>
      <c r="D13" s="13">
        <v>36</v>
      </c>
      <c r="E13" s="13">
        <v>3.2</v>
      </c>
      <c r="F13" s="11">
        <v>13.1</v>
      </c>
      <c r="H13" s="12">
        <f t="shared" si="0"/>
        <v>21.111111111111111</v>
      </c>
      <c r="I13" s="13">
        <f t="shared" si="0"/>
        <v>8.3333333333333339</v>
      </c>
      <c r="J13" s="9">
        <f t="shared" si="1"/>
        <v>10541.1751477741</v>
      </c>
      <c r="K13" s="9">
        <f t="shared" si="2"/>
        <v>3200</v>
      </c>
      <c r="L13" s="11">
        <f t="shared" si="3"/>
        <v>3.2941172336794065</v>
      </c>
      <c r="N13" s="24" t="s">
        <v>1</v>
      </c>
      <c r="O13" s="26" t="s">
        <v>21</v>
      </c>
      <c r="P13" s="26" t="s">
        <v>22</v>
      </c>
      <c r="Q13" s="26" t="s">
        <v>23</v>
      </c>
      <c r="R13" s="27" t="s">
        <v>24</v>
      </c>
    </row>
    <row r="14" spans="2:18">
      <c r="B14" s="8">
        <v>70</v>
      </c>
      <c r="C14" s="9">
        <v>45</v>
      </c>
      <c r="D14" s="13">
        <v>34.9</v>
      </c>
      <c r="E14" s="13">
        <v>3.2</v>
      </c>
      <c r="F14" s="11">
        <v>12.9</v>
      </c>
      <c r="H14" s="12">
        <f t="shared" si="0"/>
        <v>21.111111111111111</v>
      </c>
      <c r="I14" s="13">
        <f t="shared" si="0"/>
        <v>7.2222222222222223</v>
      </c>
      <c r="J14" s="9">
        <f t="shared" si="1"/>
        <v>10219.083684925447</v>
      </c>
      <c r="K14" s="9">
        <f t="shared" si="2"/>
        <v>3200</v>
      </c>
      <c r="L14" s="11">
        <f t="shared" si="3"/>
        <v>3.1934636515392021</v>
      </c>
      <c r="N14" s="24">
        <v>20</v>
      </c>
      <c r="O14" s="28">
        <f>O$5*(O$7+O$8*$N14+O$9*$N14^2+O$10*$N14^3+O$11*$N14^4)</f>
        <v>13164.542880000001</v>
      </c>
      <c r="P14" s="29">
        <f>P$5*(P$7+P$8*$N14+P$9*$N14^2+P$10*$N14^3+P$11*$N14^4)</f>
        <v>3.6984974135999993</v>
      </c>
      <c r="Q14" s="28">
        <f>O$5</f>
        <v>10750</v>
      </c>
      <c r="R14" s="31">
        <f>P$5</f>
        <v>3.3</v>
      </c>
    </row>
    <row r="15" spans="2:18">
      <c r="B15" s="8">
        <v>70</v>
      </c>
      <c r="C15" s="9">
        <v>40</v>
      </c>
      <c r="D15" s="13">
        <v>32.4</v>
      </c>
      <c r="E15" s="13">
        <v>3.1</v>
      </c>
      <c r="F15" s="11">
        <v>12.1</v>
      </c>
      <c r="H15" s="12">
        <f t="shared" si="0"/>
        <v>21.111111111111111</v>
      </c>
      <c r="I15" s="13">
        <f t="shared" si="0"/>
        <v>4.4444444444444446</v>
      </c>
      <c r="J15" s="9">
        <f t="shared" si="1"/>
        <v>9487.0576329966898</v>
      </c>
      <c r="K15" s="9">
        <f t="shared" si="2"/>
        <v>3100</v>
      </c>
      <c r="L15" s="11">
        <f t="shared" si="3"/>
        <v>3.0603411719344162</v>
      </c>
      <c r="N15" s="24">
        <v>19</v>
      </c>
      <c r="O15" s="28">
        <f>O$5*(O$7+O$8*$N15+O$9*$N15^2+O$10*$N15^3+O$11*$N15^4)</f>
        <v>13107.892078328001</v>
      </c>
      <c r="P15" s="29">
        <f>P$5*(P$7+P$8*$N15+P$9*$N15^2+P$10*$N15^3+P$11*$N15^4)</f>
        <v>3.6810668652855889</v>
      </c>
      <c r="Q15" s="28">
        <f t="shared" ref="Q15:Q55" si="4">O$5</f>
        <v>10750</v>
      </c>
      <c r="R15" s="31">
        <f t="shared" ref="R15:R55" si="5">P$5</f>
        <v>3.3</v>
      </c>
    </row>
    <row r="16" spans="2:18">
      <c r="B16" s="8">
        <v>70</v>
      </c>
      <c r="C16" s="9">
        <v>35</v>
      </c>
      <c r="D16" s="13">
        <v>29.9</v>
      </c>
      <c r="E16" s="13">
        <v>3.1</v>
      </c>
      <c r="F16" s="11">
        <v>11.5</v>
      </c>
      <c r="H16" s="12">
        <f t="shared" si="0"/>
        <v>21.111111111111111</v>
      </c>
      <c r="I16" s="13">
        <f t="shared" si="0"/>
        <v>1.6666666666666665</v>
      </c>
      <c r="J16" s="9">
        <f t="shared" si="1"/>
        <v>8755.0315810679331</v>
      </c>
      <c r="K16" s="9">
        <f t="shared" si="2"/>
        <v>3100</v>
      </c>
      <c r="L16" s="11">
        <f t="shared" si="3"/>
        <v>2.8242037358283656</v>
      </c>
      <c r="N16" s="24">
        <v>18</v>
      </c>
      <c r="O16" s="28">
        <f>O$5*(O$7+O$8*$N16+O$9*$N16^2+O$10*$N16^3+O$11*$N16^4)</f>
        <v>13013.161714368</v>
      </c>
      <c r="P16" s="29">
        <f>P$5*(P$7+P$8*$N16+P$9*$N16^2+P$10*$N16^3+P$11*$N16^4)</f>
        <v>3.6594815854502398</v>
      </c>
      <c r="Q16" s="28">
        <f t="shared" si="4"/>
        <v>10750</v>
      </c>
      <c r="R16" s="31">
        <f t="shared" si="5"/>
        <v>3.3</v>
      </c>
    </row>
    <row r="17" spans="2:18">
      <c r="B17" s="8">
        <v>70</v>
      </c>
      <c r="C17" s="9">
        <v>30</v>
      </c>
      <c r="D17" s="13">
        <v>28.2</v>
      </c>
      <c r="E17" s="13">
        <v>3.1</v>
      </c>
      <c r="F17" s="11">
        <v>11.1</v>
      </c>
      <c r="H17" s="12">
        <f t="shared" si="0"/>
        <v>21.111111111111111</v>
      </c>
      <c r="I17" s="13">
        <f t="shared" si="0"/>
        <v>-1.1111111111111112</v>
      </c>
      <c r="J17" s="9">
        <f t="shared" si="1"/>
        <v>8257.2538657563764</v>
      </c>
      <c r="K17" s="9">
        <f t="shared" si="2"/>
        <v>3100</v>
      </c>
      <c r="L17" s="11">
        <f t="shared" si="3"/>
        <v>2.6636302792762505</v>
      </c>
      <c r="N17" s="24">
        <v>17</v>
      </c>
      <c r="O17" s="28">
        <f>O$5*(O$7+O$8*$N17+O$9*$N17^2+O$10*$N17^3+O$11*$N17^4)</f>
        <v>12883.995386928</v>
      </c>
      <c r="P17" s="29">
        <f>P$5*(P$7+P$8*$N17+P$9*$N17^2+P$10*$N17^3+P$11*$N17^4)</f>
        <v>3.6339523492281893</v>
      </c>
      <c r="Q17" s="28">
        <f t="shared" si="4"/>
        <v>10750</v>
      </c>
      <c r="R17" s="31">
        <f t="shared" si="5"/>
        <v>3.3</v>
      </c>
    </row>
    <row r="18" spans="2:18">
      <c r="B18" s="8">
        <v>70</v>
      </c>
      <c r="C18" s="9">
        <v>25</v>
      </c>
      <c r="D18" s="13">
        <v>26</v>
      </c>
      <c r="E18" s="13">
        <v>3</v>
      </c>
      <c r="F18" s="11">
        <v>10.6</v>
      </c>
      <c r="H18" s="12">
        <f t="shared" si="0"/>
        <v>21.111111111111111</v>
      </c>
      <c r="I18" s="13">
        <f t="shared" si="0"/>
        <v>-3.8888888888888888</v>
      </c>
      <c r="J18" s="9">
        <f t="shared" si="1"/>
        <v>7613.0709400590713</v>
      </c>
      <c r="K18" s="9">
        <f t="shared" si="2"/>
        <v>3000</v>
      </c>
      <c r="L18" s="11">
        <f t="shared" si="3"/>
        <v>2.537690313353024</v>
      </c>
      <c r="N18" s="24">
        <v>16</v>
      </c>
      <c r="O18" s="28">
        <f>O$5*(O$7+O$8*$N18+O$9*$N18^2+O$10*$N18^3+O$11*$N18^4)</f>
        <v>12723.890848448</v>
      </c>
      <c r="P18" s="29">
        <f>P$5*(P$7+P$8*$N18+P$9*$N18^2+P$10*$N18^3+P$11*$N18^4)</f>
        <v>3.6046883484902392</v>
      </c>
      <c r="Q18" s="28">
        <f t="shared" si="4"/>
        <v>10750</v>
      </c>
      <c r="R18" s="31">
        <f t="shared" si="5"/>
        <v>3.3</v>
      </c>
    </row>
    <row r="19" spans="2:18">
      <c r="B19" s="8">
        <v>70</v>
      </c>
      <c r="C19" s="9">
        <v>20</v>
      </c>
      <c r="D19" s="13">
        <v>23.9</v>
      </c>
      <c r="E19" s="13">
        <v>3</v>
      </c>
      <c r="F19" s="11">
        <v>10.1</v>
      </c>
      <c r="H19" s="12">
        <f t="shared" si="0"/>
        <v>21.111111111111111</v>
      </c>
      <c r="I19" s="13">
        <f t="shared" si="0"/>
        <v>-6.6666666666666661</v>
      </c>
      <c r="J19" s="9">
        <f t="shared" si="1"/>
        <v>6998.1690564389155</v>
      </c>
      <c r="K19" s="9">
        <f t="shared" si="2"/>
        <v>3000</v>
      </c>
      <c r="L19" s="11">
        <f t="shared" si="3"/>
        <v>2.3327230188129717</v>
      </c>
      <c r="N19" s="24">
        <v>15</v>
      </c>
      <c r="O19" s="28">
        <f>O$5*(O$7+O$8*$N19+O$9*$N19^2+O$10*$N19^3+O$11*$N19^4)</f>
        <v>12536.200005000001</v>
      </c>
      <c r="P19" s="29">
        <f>P$5*(P$7+P$8*$N19+P$9*$N19^2+P$10*$N19^3+P$11*$N19^4)</f>
        <v>3.5718971918437497</v>
      </c>
      <c r="Q19" s="28">
        <f t="shared" si="4"/>
        <v>10750</v>
      </c>
      <c r="R19" s="31">
        <f t="shared" si="5"/>
        <v>3.3</v>
      </c>
    </row>
    <row r="20" spans="2:18">
      <c r="B20" s="8">
        <v>70</v>
      </c>
      <c r="C20" s="9">
        <v>17</v>
      </c>
      <c r="D20" s="13">
        <v>22.6</v>
      </c>
      <c r="E20" s="13">
        <v>2.9</v>
      </c>
      <c r="F20" s="11">
        <v>9.8000000000000007</v>
      </c>
      <c r="H20" s="12">
        <f t="shared" si="0"/>
        <v>21.111111111111111</v>
      </c>
      <c r="I20" s="13">
        <f t="shared" si="0"/>
        <v>-8.3333333333333339</v>
      </c>
      <c r="J20" s="9">
        <f t="shared" si="1"/>
        <v>6617.5155094359616</v>
      </c>
      <c r="K20" s="9">
        <f t="shared" si="2"/>
        <v>2900</v>
      </c>
      <c r="L20" s="11">
        <f t="shared" si="3"/>
        <v>2.2819018998055038</v>
      </c>
      <c r="N20" s="24">
        <v>14</v>
      </c>
      <c r="O20" s="28">
        <f>O$5*(O$7+O$8*$N20+O$9*$N20^2+O$10*$N20^3+O$11*$N20^4)</f>
        <v>12324.128916288</v>
      </c>
      <c r="P20" s="29">
        <f>P$5*(P$7+P$8*$N20+P$9*$N20^2+P$10*$N20^3+P$11*$N20^4)</f>
        <v>3.5357849046326386</v>
      </c>
      <c r="Q20" s="28">
        <f t="shared" si="4"/>
        <v>10750</v>
      </c>
      <c r="R20" s="31">
        <f t="shared" si="5"/>
        <v>3.3</v>
      </c>
    </row>
    <row r="21" spans="2:18">
      <c r="B21" s="8">
        <v>70</v>
      </c>
      <c r="C21" s="9">
        <v>15</v>
      </c>
      <c r="D21" s="13">
        <v>21.8</v>
      </c>
      <c r="E21" s="13">
        <v>2.9</v>
      </c>
      <c r="F21" s="11">
        <v>9.6999999999999993</v>
      </c>
      <c r="H21" s="12">
        <f t="shared" si="0"/>
        <v>21.111111111111111</v>
      </c>
      <c r="I21" s="13">
        <f t="shared" si="0"/>
        <v>-9.4444444444444446</v>
      </c>
      <c r="J21" s="9">
        <f t="shared" si="1"/>
        <v>6383.2671728187606</v>
      </c>
      <c r="K21" s="9">
        <f t="shared" si="2"/>
        <v>2900</v>
      </c>
      <c r="L21" s="11">
        <f t="shared" si="3"/>
        <v>2.201126611316814</v>
      </c>
      <c r="N21" s="24">
        <v>13</v>
      </c>
      <c r="O21" s="28">
        <f>O$5*(O$7+O$8*$N21+O$9*$N21^2+O$10*$N21^3+O$11*$N21^4)</f>
        <v>12090.737795648</v>
      </c>
      <c r="P21" s="29">
        <f>P$5*(P$7+P$8*$N21+P$9*$N21^2+P$10*$N21^3+P$11*$N21^4)</f>
        <v>3.4965559289373895</v>
      </c>
      <c r="Q21" s="28">
        <f t="shared" si="4"/>
        <v>10750</v>
      </c>
      <c r="R21" s="31">
        <f t="shared" si="5"/>
        <v>3.3</v>
      </c>
    </row>
    <row r="22" spans="2:18">
      <c r="B22" s="8">
        <v>70</v>
      </c>
      <c r="C22" s="9">
        <v>10</v>
      </c>
      <c r="D22" s="13">
        <v>19.5</v>
      </c>
      <c r="E22" s="13">
        <v>2.8</v>
      </c>
      <c r="F22" s="11">
        <v>9.1999999999999993</v>
      </c>
      <c r="H22" s="12">
        <f t="shared" si="0"/>
        <v>21.111111111111111</v>
      </c>
      <c r="I22" s="13">
        <f t="shared" si="0"/>
        <v>-12.222222222222221</v>
      </c>
      <c r="J22" s="9">
        <f t="shared" si="1"/>
        <v>5709.8032050443035</v>
      </c>
      <c r="K22" s="9">
        <f t="shared" si="2"/>
        <v>2800</v>
      </c>
      <c r="L22" s="11">
        <f t="shared" si="3"/>
        <v>2.0392154303729657</v>
      </c>
      <c r="N22" s="24">
        <v>12</v>
      </c>
      <c r="O22" s="28">
        <f>O$5*(O$7+O$8*$N22+O$9*$N22^2+O$10*$N22^3+O$11*$N22^4)</f>
        <v>11838.941010048</v>
      </c>
      <c r="P22" s="29">
        <f>P$5*(P$7+P$8*$N22+P$9*$N22^2+P$10*$N22^3+P$11*$N22^4)</f>
        <v>3.4544131235750393</v>
      </c>
      <c r="Q22" s="28">
        <f t="shared" si="4"/>
        <v>10750</v>
      </c>
      <c r="R22" s="31">
        <f t="shared" si="5"/>
        <v>3.3</v>
      </c>
    </row>
    <row r="23" spans="2:18">
      <c r="B23" s="8">
        <v>70</v>
      </c>
      <c r="C23" s="9">
        <v>5</v>
      </c>
      <c r="D23" s="13">
        <v>17.3</v>
      </c>
      <c r="E23" s="13">
        <v>2.8</v>
      </c>
      <c r="F23" s="11">
        <v>8.6</v>
      </c>
      <c r="H23" s="12">
        <f t="shared" si="0"/>
        <v>21.111111111111111</v>
      </c>
      <c r="I23" s="13">
        <f t="shared" si="0"/>
        <v>-15</v>
      </c>
      <c r="J23" s="9">
        <f t="shared" si="1"/>
        <v>5065.6202793469974</v>
      </c>
      <c r="K23" s="9">
        <f t="shared" si="2"/>
        <v>2800</v>
      </c>
      <c r="L23" s="11">
        <f t="shared" si="3"/>
        <v>1.8091500997667849</v>
      </c>
      <c r="N23" s="24">
        <v>11</v>
      </c>
      <c r="O23" s="28">
        <f>O$5*(O$7+O$8*$N23+O$9*$N23^2+O$10*$N23^3+O$11*$N23^4)</f>
        <v>11571.507080087997</v>
      </c>
      <c r="P23" s="29">
        <f>P$5*(P$7+P$8*$N23+P$9*$N23^2+P$10*$N23^3+P$11*$N23^4)</f>
        <v>3.4095577640991896</v>
      </c>
      <c r="Q23" s="28">
        <f t="shared" si="4"/>
        <v>10750</v>
      </c>
      <c r="R23" s="31">
        <f t="shared" si="5"/>
        <v>3.3</v>
      </c>
    </row>
    <row r="24" spans="2:18">
      <c r="B24" s="8">
        <v>70</v>
      </c>
      <c r="C24" s="9">
        <v>0</v>
      </c>
      <c r="D24" s="13">
        <v>15.1</v>
      </c>
      <c r="E24" s="13">
        <v>2.7</v>
      </c>
      <c r="F24" s="11">
        <v>8.1999999999999993</v>
      </c>
      <c r="H24" s="12">
        <f t="shared" si="0"/>
        <v>21.111111111111111</v>
      </c>
      <c r="I24" s="13">
        <f t="shared" si="0"/>
        <v>-17.777777777777779</v>
      </c>
      <c r="J24" s="9">
        <f t="shared" si="1"/>
        <v>4421.4373536496914</v>
      </c>
      <c r="K24" s="9">
        <f t="shared" si="2"/>
        <v>2700</v>
      </c>
      <c r="L24" s="11">
        <f t="shared" si="3"/>
        <v>1.6375693902406265</v>
      </c>
      <c r="N24" s="24">
        <v>10</v>
      </c>
      <c r="O24" s="28">
        <f>O$5*(O$7+O$8*$N24+O$9*$N24^2+O$10*$N24^3+O$11*$N24^4)</f>
        <v>11291.058680000002</v>
      </c>
      <c r="P24" s="29">
        <f>P$5*(P$7+P$8*$N24+P$9*$N24^2+P$10*$N24^3+P$11*$N24^4)</f>
        <v>3.3621895427999995</v>
      </c>
      <c r="Q24" s="28">
        <f t="shared" si="4"/>
        <v>10750</v>
      </c>
      <c r="R24" s="31">
        <f t="shared" si="5"/>
        <v>3.3</v>
      </c>
    </row>
    <row r="25" spans="2:18">
      <c r="B25" s="8">
        <v>70</v>
      </c>
      <c r="C25" s="9">
        <v>-5</v>
      </c>
      <c r="D25" s="13">
        <v>12.9</v>
      </c>
      <c r="E25" s="13">
        <v>2.6</v>
      </c>
      <c r="F25" s="11">
        <v>7.6</v>
      </c>
      <c r="H25" s="12">
        <f t="shared" si="0"/>
        <v>21.111111111111111</v>
      </c>
      <c r="I25" s="13">
        <f t="shared" si="0"/>
        <v>-20.555555555555554</v>
      </c>
      <c r="J25" s="9">
        <f t="shared" si="1"/>
        <v>3777.2544279523854</v>
      </c>
      <c r="K25" s="9">
        <f t="shared" si="2"/>
        <v>2600</v>
      </c>
      <c r="L25" s="11">
        <f t="shared" si="3"/>
        <v>1.4527901645970713</v>
      </c>
      <c r="N25" s="24">
        <v>9</v>
      </c>
      <c r="O25" s="28">
        <f>O$5*(O$7+O$8*$N25+O$9*$N25^2+O$10*$N25^3+O$11*$N25^4)</f>
        <v>11000.072637648</v>
      </c>
      <c r="P25" s="29">
        <f>P$5*(P$7+P$8*$N25+P$9*$N25^2+P$10*$N25^3+P$11*$N25^4)</f>
        <v>3.3125065687041904</v>
      </c>
      <c r="Q25" s="28">
        <f t="shared" si="4"/>
        <v>10750</v>
      </c>
      <c r="R25" s="31">
        <f t="shared" si="5"/>
        <v>3.3</v>
      </c>
    </row>
    <row r="26" spans="2:18" ht="15.75" thickBot="1">
      <c r="B26" s="14">
        <v>70</v>
      </c>
      <c r="C26" s="15">
        <v>-10</v>
      </c>
      <c r="D26" s="16">
        <v>10.6</v>
      </c>
      <c r="E26" s="16">
        <v>2.6</v>
      </c>
      <c r="F26" s="17">
        <v>6.8</v>
      </c>
      <c r="H26" s="18">
        <f t="shared" si="0"/>
        <v>21.111111111111111</v>
      </c>
      <c r="I26" s="16">
        <f t="shared" si="0"/>
        <v>-23.333333333333332</v>
      </c>
      <c r="J26" s="15">
        <f t="shared" si="1"/>
        <v>3103.7904601779292</v>
      </c>
      <c r="K26" s="15">
        <f t="shared" si="2"/>
        <v>2600</v>
      </c>
      <c r="L26" s="17">
        <f t="shared" si="3"/>
        <v>1.1937655616068958</v>
      </c>
      <c r="N26" s="24">
        <v>8.5</v>
      </c>
      <c r="O26" s="28">
        <f>O$5*(O$7+O$8*$N26+O$9*$N26^2+O$10*$N26^3+O$11*$N26^4)</f>
        <v>10851.362129464251</v>
      </c>
      <c r="P26" s="29">
        <f>P$5*(P$7+P$8*$N26+P$9*$N26^2+P$10*$N26^3+P$11*$N26^4)</f>
        <v>3.2868585255048051</v>
      </c>
      <c r="Q26" s="28">
        <f t="shared" ref="Q26" si="6">O$5</f>
        <v>10750</v>
      </c>
      <c r="R26" s="31">
        <f t="shared" ref="R26" si="7">P$5</f>
        <v>3.3</v>
      </c>
    </row>
    <row r="27" spans="2:18">
      <c r="N27" s="24">
        <v>8</v>
      </c>
      <c r="O27" s="28">
        <f>O$5*(O$7+O$8*$N27+O$9*$N27^2+O$10*$N27^3+O$11*$N27^4)</f>
        <v>10700.879934527999</v>
      </c>
      <c r="P27" s="29">
        <f>P$5*(P$7+P$8*$N27+P$9*$N27^2+P$10*$N27^3+P$11*$N27^4)</f>
        <v>3.2607053675750395</v>
      </c>
      <c r="Q27" s="28">
        <f t="shared" si="4"/>
        <v>10750</v>
      </c>
      <c r="R27" s="31">
        <f t="shared" si="5"/>
        <v>3.3</v>
      </c>
    </row>
    <row r="28" spans="2:18">
      <c r="N28" s="24">
        <v>7</v>
      </c>
      <c r="O28" s="28">
        <f>O$5*(O$7+O$8*$N28+O$9*$N28^2+O$10*$N28^3+O$11*$N28^4)</f>
        <v>10395.665705767999</v>
      </c>
      <c r="P28" s="29">
        <f>P$5*(P$7+P$8*$N28+P$9*$N28^2+P$10*$N28^3+P$11*$N28^4)</f>
        <v>3.2069808819123899</v>
      </c>
      <c r="Q28" s="28">
        <f t="shared" si="4"/>
        <v>10750</v>
      </c>
      <c r="R28" s="31">
        <f t="shared" si="5"/>
        <v>3.3</v>
      </c>
    </row>
    <row r="29" spans="2:18">
      <c r="N29" s="24">
        <v>6</v>
      </c>
      <c r="O29" s="28">
        <f>O$5*(O$7+O$8*$N29+O$9*$N29^2+O$10*$N29^3+O$11*$N29^4)</f>
        <v>10086.469240127999</v>
      </c>
      <c r="P29" s="29">
        <f>P$5*(P$7+P$8*$N29+P$9*$N29^2+P$10*$N29^3+P$11*$N29^4)</f>
        <v>3.1515264709526396</v>
      </c>
      <c r="Q29" s="28">
        <f t="shared" si="4"/>
        <v>10750</v>
      </c>
      <c r="R29" s="31">
        <f t="shared" si="5"/>
        <v>3.3</v>
      </c>
    </row>
    <row r="30" spans="2:18">
      <c r="N30" s="24">
        <v>5</v>
      </c>
      <c r="O30" s="28">
        <f>O$5*(O$7+O$8*$N30+O$9*$N30^2+O$10*$N30^3+O$11*$N30^4)</f>
        <v>9775.183979999998</v>
      </c>
      <c r="P30" s="29">
        <f>P$5*(P$7+P$8*$N30+P$9*$N30^2+P$10*$N30^3+P$11*$N30^4)</f>
        <v>3.0945339106687499</v>
      </c>
      <c r="Q30" s="28">
        <f t="shared" si="4"/>
        <v>10750</v>
      </c>
      <c r="R30" s="31">
        <f t="shared" si="5"/>
        <v>3.3</v>
      </c>
    </row>
    <row r="31" spans="2:18">
      <c r="N31" s="24">
        <v>4</v>
      </c>
      <c r="O31" s="28">
        <f>O$5*(O$7+O$8*$N31+O$9*$N31^2+O$10*$N31^3+O$11*$N31^4)</f>
        <v>9463.557521408</v>
      </c>
      <c r="P31" s="29">
        <f>P$5*(P$7+P$8*$N31+P$9*$N31^2+P$10*$N31^3+P$11*$N31^4)</f>
        <v>3.0361933937702394</v>
      </c>
      <c r="Q31" s="28">
        <f t="shared" si="4"/>
        <v>10750</v>
      </c>
      <c r="R31" s="31">
        <f t="shared" si="5"/>
        <v>3.3</v>
      </c>
    </row>
    <row r="32" spans="2:18">
      <c r="N32" s="24">
        <v>3</v>
      </c>
      <c r="O32" s="28">
        <f>O$5*(O$7+O$8*$N32+O$9*$N32^2+O$10*$N32^3+O$11*$N32^4)</f>
        <v>9153.1916140079993</v>
      </c>
      <c r="P32" s="29">
        <f>P$5*(P$7+P$8*$N32+P$9*$N32^2+P$10*$N32^3+P$11*$N32^4)</f>
        <v>2.9766935297031898</v>
      </c>
      <c r="Q32" s="28">
        <f t="shared" si="4"/>
        <v>10750</v>
      </c>
      <c r="R32" s="31">
        <f t="shared" si="5"/>
        <v>3.3</v>
      </c>
    </row>
    <row r="33" spans="14:18">
      <c r="N33" s="24">
        <v>2</v>
      </c>
      <c r="O33" s="28">
        <f>O$5*(O$7+O$8*$N33+O$9*$N33^2+O$10*$N33^3+O$11*$N33^4)</f>
        <v>8845.5421610879985</v>
      </c>
      <c r="P33" s="29">
        <f>P$5*(P$7+P$8*$N33+P$9*$N33^2+P$10*$N33^3+P$11*$N33^4)</f>
        <v>2.9162213446502401</v>
      </c>
      <c r="Q33" s="28">
        <f t="shared" si="4"/>
        <v>10750</v>
      </c>
      <c r="R33" s="31">
        <f t="shared" si="5"/>
        <v>3.3</v>
      </c>
    </row>
    <row r="34" spans="14:18">
      <c r="N34" s="24">
        <v>1</v>
      </c>
      <c r="O34" s="28">
        <f>O$5*(O$7+O$8*$N34+O$9*$N34^2+O$10*$N34^3+O$11*$N34^4)</f>
        <v>8541.9192195680007</v>
      </c>
      <c r="P34" s="29">
        <f>P$5*(P$7+P$8*$N34+P$9*$N34^2+P$10*$N34^3+P$11*$N34^4)</f>
        <v>2.85496228153059</v>
      </c>
      <c r="Q34" s="28">
        <f t="shared" si="4"/>
        <v>10750</v>
      </c>
      <c r="R34" s="31">
        <f t="shared" si="5"/>
        <v>3.3</v>
      </c>
    </row>
    <row r="35" spans="14:18">
      <c r="N35" s="24">
        <v>0</v>
      </c>
      <c r="O35" s="28">
        <f>O$5*(O$7+O$8*$N35+O$9*$N35^2+O$10*$N35^3+O$11*$N35^4)</f>
        <v>8243.4869999999992</v>
      </c>
      <c r="P35" s="29">
        <f>P$5*(P$7+P$8*$N35+P$9*$N35^2+P$10*$N35^3+P$11*$N35^4)</f>
        <v>2.7931001999999996</v>
      </c>
      <c r="Q35" s="28">
        <f t="shared" si="4"/>
        <v>10750</v>
      </c>
      <c r="R35" s="31">
        <f t="shared" si="5"/>
        <v>3.3</v>
      </c>
    </row>
    <row r="36" spans="14:18">
      <c r="N36" s="24">
        <v>-1</v>
      </c>
      <c r="O36" s="28">
        <f>O$5*(O$7+O$8*$N36+O$9*$N36^2+O$10*$N36^3+O$11*$N36^4)</f>
        <v>7951.2638665679997</v>
      </c>
      <c r="P36" s="29">
        <f>P$5*(P$7+P$8*$N36+P$9*$N36^2+P$10*$N36^3+P$11*$N36^4)</f>
        <v>2.7308173764507893</v>
      </c>
      <c r="Q36" s="28">
        <f t="shared" si="4"/>
        <v>10750</v>
      </c>
      <c r="R36" s="31">
        <f t="shared" si="5"/>
        <v>3.3</v>
      </c>
    </row>
    <row r="37" spans="14:18">
      <c r="N37" s="24">
        <v>-2</v>
      </c>
      <c r="O37" s="28">
        <f>O$5*(O$7+O$8*$N37+O$9*$N37^2+O$10*$N37^3+O$11*$N37^4)</f>
        <v>7666.1223370879989</v>
      </c>
      <c r="P37" s="29">
        <f>P$5*(P$7+P$8*$N37+P$9*$N37^2+P$10*$N37^3+P$11*$N37^4)</f>
        <v>2.6682945040118398</v>
      </c>
      <c r="Q37" s="28">
        <f t="shared" si="4"/>
        <v>10750</v>
      </c>
      <c r="R37" s="31">
        <f t="shared" si="5"/>
        <v>3.3</v>
      </c>
    </row>
    <row r="38" spans="14:18">
      <c r="N38" s="24">
        <v>-3</v>
      </c>
      <c r="O38" s="28">
        <f>O$5*(O$7+O$8*$N38+O$9*$N38^2+O$10*$N38^3+O$11*$N38^4)</f>
        <v>7388.7890830079996</v>
      </c>
      <c r="P38" s="29">
        <f>P$5*(P$7+P$8*$N38+P$9*$N38^2+P$10*$N38^3+P$11*$N38^4)</f>
        <v>2.6057106925485902</v>
      </c>
      <c r="Q38" s="28">
        <f t="shared" si="4"/>
        <v>10750</v>
      </c>
      <c r="R38" s="31">
        <f t="shared" si="5"/>
        <v>3.3</v>
      </c>
    </row>
    <row r="39" spans="14:18">
      <c r="N39" s="24">
        <v>-4</v>
      </c>
      <c r="O39" s="28">
        <f>O$5*(O$7+O$8*$N39+O$9*$N39^2+O$10*$N39^3+O$11*$N39^4)</f>
        <v>7119.844929408001</v>
      </c>
      <c r="P39" s="29">
        <f>P$5*(P$7+P$8*$N39+P$9*$N39^2+P$10*$N39^3+P$11*$N39^4)</f>
        <v>2.5432434686630399</v>
      </c>
      <c r="Q39" s="28">
        <f t="shared" si="4"/>
        <v>10750</v>
      </c>
      <c r="R39" s="31">
        <f t="shared" si="5"/>
        <v>3.3</v>
      </c>
    </row>
    <row r="40" spans="14:18">
      <c r="N40" s="24">
        <v>-5</v>
      </c>
      <c r="O40" s="28">
        <f>O$5*(O$7+O$8*$N40+O$9*$N40^2+O$10*$N40^3+O$11*$N40^4)</f>
        <v>6859.7248549999986</v>
      </c>
      <c r="P40" s="29">
        <f>P$5*(P$7+P$8*$N40+P$9*$N40^2+P$10*$N40^3+P$11*$N40^4)</f>
        <v>2.4810687756937497</v>
      </c>
      <c r="Q40" s="28">
        <f t="shared" si="4"/>
        <v>10750</v>
      </c>
      <c r="R40" s="31">
        <f t="shared" si="5"/>
        <v>3.3</v>
      </c>
    </row>
    <row r="41" spans="14:18">
      <c r="N41" s="24">
        <v>-6</v>
      </c>
      <c r="O41" s="28">
        <f>O$5*(O$7+O$8*$N41+O$9*$N41^2+O$10*$N41^3+O$11*$N41^4)</f>
        <v>6608.7179921280003</v>
      </c>
      <c r="P41" s="29">
        <f>P$5*(P$7+P$8*$N41+P$9*$N41^2+P$10*$N41^3+P$11*$N41^4)</f>
        <v>2.4193609737158397</v>
      </c>
      <c r="Q41" s="28">
        <f t="shared" si="4"/>
        <v>10750</v>
      </c>
      <c r="R41" s="31">
        <f t="shared" si="5"/>
        <v>3.3</v>
      </c>
    </row>
    <row r="42" spans="14:18">
      <c r="N42" s="24">
        <v>-7</v>
      </c>
      <c r="O42" s="28">
        <f>O$5*(O$7+O$8*$N42+O$9*$N42^2+O$10*$N42^3+O$11*$N42^4)</f>
        <v>6366.9676267680006</v>
      </c>
      <c r="P42" s="29">
        <f>P$5*(P$7+P$8*$N42+P$9*$N42^2+P$10*$N42^3+P$11*$N42^4)</f>
        <v>2.3582928395409901</v>
      </c>
      <c r="Q42" s="28">
        <f t="shared" si="4"/>
        <v>10750</v>
      </c>
      <c r="R42" s="31">
        <f t="shared" si="5"/>
        <v>3.3</v>
      </c>
    </row>
    <row r="43" spans="14:18">
      <c r="N43" s="24">
        <v>-8</v>
      </c>
      <c r="O43" s="28">
        <f>O$5*(O$7+O$8*$N43+O$9*$N43^2+O$10*$N43^3+O$11*$N43^4)</f>
        <v>6134.471198528001</v>
      </c>
      <c r="P43" s="29">
        <f>P$5*(P$7+P$8*$N43+P$9*$N43^2+P$10*$N43^3+P$11*$N43^4)</f>
        <v>2.2980355667174401</v>
      </c>
      <c r="Q43" s="28">
        <f t="shared" si="4"/>
        <v>10750</v>
      </c>
      <c r="R43" s="31">
        <f t="shared" si="5"/>
        <v>3.3</v>
      </c>
    </row>
    <row r="44" spans="14:18">
      <c r="N44" s="24">
        <v>-9</v>
      </c>
      <c r="O44" s="28">
        <f>O$5*(O$7+O$8*$N44+O$9*$N44^2+O$10*$N44^3+O$11*$N44^4)</f>
        <v>5911.0803006479991</v>
      </c>
      <c r="P44" s="29">
        <f>P$5*(P$7+P$8*$N44+P$9*$N44^2+P$10*$N44^3+P$11*$N44^4)</f>
        <v>2.2387587655299894</v>
      </c>
      <c r="Q44" s="28">
        <f t="shared" si="4"/>
        <v>10750</v>
      </c>
      <c r="R44" s="31">
        <f t="shared" si="5"/>
        <v>3.3</v>
      </c>
    </row>
    <row r="45" spans="14:18">
      <c r="N45" s="24">
        <v>-10</v>
      </c>
      <c r="O45" s="28">
        <f>O$5*(O$7+O$8*$N45+O$9*$N45^2+O$10*$N45^3+O$11*$N45^4)</f>
        <v>5696.5006799999992</v>
      </c>
      <c r="P45" s="29">
        <f>P$5*(P$7+P$8*$N45+P$9*$N45^2+P$10*$N45^3+P$11*$N45^4)</f>
        <v>2.180630463</v>
      </c>
      <c r="Q45" s="28">
        <f t="shared" si="4"/>
        <v>10750</v>
      </c>
      <c r="R45" s="31">
        <f t="shared" si="5"/>
        <v>3.3</v>
      </c>
    </row>
    <row r="46" spans="14:18">
      <c r="N46" s="24">
        <v>-11</v>
      </c>
      <c r="O46" s="28">
        <f>O$5*(O$7+O$8*$N46+O$9*$N46^2+O$10*$N46^3+O$11*$N46^4)</f>
        <v>5490.2922370879987</v>
      </c>
      <c r="P46" s="29">
        <f>P$5*(P$7+P$8*$N46+P$9*$N46^2+P$10*$N46^3+P$11*$N46^4)</f>
        <v>2.1238171028853898</v>
      </c>
      <c r="Q46" s="28">
        <f t="shared" si="4"/>
        <v>10750</v>
      </c>
      <c r="R46" s="31">
        <f t="shared" si="5"/>
        <v>3.3</v>
      </c>
    </row>
    <row r="47" spans="14:18">
      <c r="N47" s="24">
        <v>-12</v>
      </c>
      <c r="O47" s="28">
        <f>O$5*(O$7+O$8*$N47+O$9*$N47^2+O$10*$N47^3+O$11*$N47^4)</f>
        <v>5291.8690260479998</v>
      </c>
      <c r="P47" s="29">
        <f>P$5*(P$7+P$8*$N47+P$9*$N47^2+P$10*$N47^3+P$11*$N47^4)</f>
        <v>2.0684835456806403</v>
      </c>
      <c r="Q47" s="28">
        <f t="shared" si="4"/>
        <v>10750</v>
      </c>
      <c r="R47" s="31">
        <f t="shared" si="5"/>
        <v>3.3</v>
      </c>
    </row>
    <row r="48" spans="14:18">
      <c r="N48" s="24">
        <v>-13</v>
      </c>
      <c r="O48" s="28">
        <f>O$5*(O$7+O$8*$N48+O$9*$N48^2+O$10*$N48^3+O$11*$N48^4)</f>
        <v>5100.4992546479998</v>
      </c>
      <c r="P48" s="29">
        <f>P$5*(P$7+P$8*$N48+P$9*$N48^2+P$10*$N48^3+P$11*$N48^4)</f>
        <v>2.0147930686167901</v>
      </c>
      <c r="Q48" s="28">
        <f t="shared" si="4"/>
        <v>10750</v>
      </c>
      <c r="R48" s="31">
        <f t="shared" si="5"/>
        <v>3.3</v>
      </c>
    </row>
    <row r="49" spans="14:18">
      <c r="N49" s="24">
        <v>-14</v>
      </c>
      <c r="O49" s="28">
        <f>O$5*(O$7+O$8*$N49+O$9*$N49^2+O$10*$N49^3+O$11*$N49^4)</f>
        <v>4915.3052842879997</v>
      </c>
      <c r="P49" s="29">
        <f>P$5*(P$7+P$8*$N49+P$9*$N49^2+P$10*$N49^3+P$11*$N49^4)</f>
        <v>1.9629073656614402</v>
      </c>
      <c r="Q49" s="28">
        <f t="shared" si="4"/>
        <v>10750</v>
      </c>
      <c r="R49" s="31">
        <f t="shared" si="5"/>
        <v>3.3</v>
      </c>
    </row>
    <row r="50" spans="14:18">
      <c r="N50" s="24">
        <v>-15</v>
      </c>
      <c r="O50" s="28">
        <f>O$5*(O$7+O$8*$N50+O$9*$N50^2+O$10*$N50^3+O$11*$N50^4)</f>
        <v>4735.2636299999995</v>
      </c>
      <c r="P50" s="29">
        <f>P$5*(P$7+P$8*$N50+P$9*$N50^2+P$10*$N50^3+P$11*$N50^4)</f>
        <v>1.9129865475187497</v>
      </c>
      <c r="Q50" s="28">
        <f t="shared" si="4"/>
        <v>10750</v>
      </c>
      <c r="R50" s="31">
        <f t="shared" si="5"/>
        <v>3.3</v>
      </c>
    </row>
    <row r="51" spans="14:18">
      <c r="N51" s="24">
        <v>-16</v>
      </c>
      <c r="O51" s="28">
        <f>O$5*(O$7+O$8*$N51+O$9*$N51^2+O$10*$N51^3+O$11*$N51^4)</f>
        <v>4559.2049604479989</v>
      </c>
      <c r="P51" s="29">
        <f>P$5*(P$7+P$8*$N51+P$9*$N51^2+P$10*$N51^3+P$11*$N51^4)</f>
        <v>1.8651891416294397</v>
      </c>
      <c r="Q51" s="28">
        <f t="shared" si="4"/>
        <v>10750</v>
      </c>
      <c r="R51" s="31">
        <f t="shared" si="5"/>
        <v>3.3</v>
      </c>
    </row>
    <row r="52" spans="14:18">
      <c r="N52" s="24">
        <v>-17</v>
      </c>
      <c r="O52" s="28">
        <f>O$5*(O$7+O$8*$N52+O$9*$N52^2+O$10*$N52^3+O$11*$N52^4)</f>
        <v>4385.8140979279997</v>
      </c>
      <c r="P52" s="29">
        <f>P$5*(P$7+P$8*$N52+P$9*$N52^2+P$10*$N52^3+P$11*$N52^4)</f>
        <v>1.8196720921707903</v>
      </c>
      <c r="Q52" s="28">
        <f t="shared" si="4"/>
        <v>10750</v>
      </c>
      <c r="R52" s="31">
        <f t="shared" si="5"/>
        <v>3.3</v>
      </c>
    </row>
    <row r="53" spans="14:18">
      <c r="N53" s="24">
        <v>-18</v>
      </c>
      <c r="O53" s="28">
        <f>O$5*(O$7+O$8*$N53+O$9*$N53^2+O$10*$N53^3+O$11*$N53^4)</f>
        <v>4213.6300183679996</v>
      </c>
      <c r="P53" s="29">
        <f>P$5*(P$7+P$8*$N53+P$9*$N53^2+P$10*$N53^3+P$11*$N53^4)</f>
        <v>1.77659076005664</v>
      </c>
      <c r="Q53" s="28">
        <f t="shared" si="4"/>
        <v>10750</v>
      </c>
      <c r="R53" s="31">
        <f t="shared" si="5"/>
        <v>3.3</v>
      </c>
    </row>
    <row r="54" spans="14:18">
      <c r="N54" s="24">
        <v>-19</v>
      </c>
      <c r="O54" s="28">
        <f>O$5*(O$7+O$8*$N54+O$9*$N54^2+O$10*$N54^3+O$11*$N54^4)</f>
        <v>4041.0458513279996</v>
      </c>
      <c r="P54" s="29">
        <f>P$5*(P$7+P$8*$N54+P$9*$N54^2+P$10*$N54^3+P$11*$N54^4)</f>
        <v>1.73609892293739</v>
      </c>
      <c r="Q54" s="28">
        <f t="shared" si="4"/>
        <v>10750</v>
      </c>
      <c r="R54" s="31">
        <f t="shared" si="5"/>
        <v>3.3</v>
      </c>
    </row>
    <row r="55" spans="14:18" ht="15.75" thickBot="1">
      <c r="N55" s="32">
        <v>-20</v>
      </c>
      <c r="O55" s="33">
        <f>O$5*(O$7+O$8*$N55+O$9*$N55^2+O$10*$N55^3+O$11*$N55^4)</f>
        <v>3866.3088799999996</v>
      </c>
      <c r="P55" s="34">
        <f>P$5*(P$7+P$8*$N55+P$9*$N55^2+P$10*$N55^3+P$11*$N55^4)</f>
        <v>1.6983487751999999</v>
      </c>
      <c r="Q55" s="33">
        <f t="shared" si="4"/>
        <v>10750</v>
      </c>
      <c r="R55" s="35">
        <f t="shared" si="5"/>
        <v>3.3</v>
      </c>
    </row>
  </sheetData>
  <mergeCells count="1"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ASHP (72 Oceanic and ESP-r)</vt:lpstr>
      <vt:lpstr>ASHP Curves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lswan</dc:creator>
  <cp:lastModifiedBy>lswan</cp:lastModifiedBy>
  <dcterms:created xsi:type="dcterms:W3CDTF">2009-12-10T19:38:23Z</dcterms:created>
  <dcterms:modified xsi:type="dcterms:W3CDTF">2010-02-03T15:48:15Z</dcterms:modified>
</cp:coreProperties>
</file>