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codeName="ThisWorkbook" defaultThemeVersion="124226"/>
  <mc:AlternateContent xmlns:mc="http://schemas.openxmlformats.org/markup-compatibility/2006">
    <mc:Choice Requires="x15">
      <x15ac:absPath xmlns:x15ac="http://schemas.microsoft.com/office/spreadsheetml/2010/11/ac" url="C:\Users\1355954\Desktop\Phase 2 - 15 December 2022\6 Census 2021 table lookups [add files sizes]\"/>
    </mc:Choice>
  </mc:AlternateContent>
  <bookViews>
    <workbookView xWindow="0" yWindow="0" windowWidth="28800" windowHeight="11370" tabRatio="851"/>
  </bookViews>
  <sheets>
    <sheet name="Find table" sheetId="7" r:id="rId1"/>
    <sheet name="List of tables" sheetId="1" r:id="rId2"/>
    <sheet name="Population estimates" sheetId="18" r:id="rId3"/>
    <sheet name="Main statistics" sheetId="19" r:id="rId4"/>
    <sheet name="Notes to Tables" sheetId="11" state="hidden" r:id="rId5"/>
  </sheets>
  <definedNames>
    <definedName name="_xlnm._FilterDatabase" localSheetId="1" hidden="1">'List of tables'!$A$3:$I$83</definedName>
    <definedName name="_xlnm.Print_Area" localSheetId="0">'Find table'!$A$1:$F$91</definedName>
    <definedName name="_xlnm.Print_Area" localSheetId="1">'List of tables'!$A$1:$I$83</definedName>
    <definedName name="_xlnm.Print_Titles" localSheetId="0">'Find table'!$13:$13</definedName>
    <definedName name="_xlnm.Print_Titles" localSheetId="1">'List of tables'!$1:$3</definedName>
  </definedNames>
  <calcPr calcId="162913"/>
</workbook>
</file>

<file path=xl/calcChain.xml><?xml version="1.0" encoding="utf-8"?>
<calcChain xmlns="http://schemas.openxmlformats.org/spreadsheetml/2006/main">
  <c r="V8" i="7" l="1"/>
  <c r="M4" i="1" s="1"/>
  <c r="V9" i="7"/>
  <c r="M5" i="1" s="1"/>
  <c r="V10" i="7"/>
  <c r="M6" i="1" s="1"/>
  <c r="V11" i="7"/>
  <c r="M7" i="1" s="1"/>
  <c r="A4" i="1" l="1"/>
  <c r="A5" i="1" s="1"/>
  <c r="A6" i="1" l="1"/>
  <c r="A7" i="1" l="1"/>
  <c r="A8" i="1" l="1"/>
  <c r="A9" i="1" l="1"/>
  <c r="A10" i="1" l="1"/>
  <c r="A11" i="1" l="1"/>
  <c r="A12" i="1" l="1"/>
  <c r="A13" i="1" l="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H23" i="7" s="1"/>
  <c r="A70" i="7" l="1"/>
  <c r="A18" i="7"/>
  <c r="H42" i="7"/>
  <c r="H27" i="7"/>
  <c r="D40" i="7"/>
  <c r="B15" i="7"/>
  <c r="C17" i="7"/>
  <c r="D19" i="7"/>
  <c r="D26" i="7"/>
  <c r="E21" i="7"/>
  <c r="I51" i="7"/>
  <c r="H36" i="7"/>
  <c r="C14" i="7"/>
  <c r="H17" i="7"/>
  <c r="I21" i="7"/>
  <c r="E19" i="7"/>
  <c r="A14" i="7"/>
  <c r="C36" i="7"/>
  <c r="H14" i="7"/>
  <c r="I18" i="7"/>
  <c r="F18" i="7" s="1"/>
  <c r="H18" i="7"/>
  <c r="B17" i="7"/>
  <c r="B16" i="7"/>
  <c r="E36" i="7"/>
  <c r="H19" i="7"/>
  <c r="C47" i="7"/>
  <c r="B22" i="7"/>
  <c r="E15" i="7"/>
  <c r="I16" i="7"/>
  <c r="C44" i="7"/>
  <c r="E18" i="7"/>
  <c r="C55" i="7"/>
  <c r="D16" i="7"/>
  <c r="H41" i="7"/>
  <c r="H15" i="7"/>
  <c r="B39" i="7"/>
  <c r="H60" i="7"/>
  <c r="A60" i="7"/>
  <c r="D14" i="7"/>
  <c r="C18" i="7"/>
  <c r="A15" i="7"/>
  <c r="I19" i="7"/>
  <c r="H16" i="7"/>
  <c r="B23" i="7"/>
  <c r="A25" i="7"/>
  <c r="H46" i="7"/>
  <c r="C20" i="7"/>
  <c r="B58" i="7"/>
  <c r="H30" i="7"/>
  <c r="B35" i="7"/>
  <c r="I45" i="7"/>
  <c r="C23" i="7"/>
  <c r="E20" i="7"/>
  <c r="I15" i="7"/>
  <c r="E31" i="7"/>
  <c r="B19" i="7"/>
  <c r="A17" i="7"/>
  <c r="I14" i="7"/>
  <c r="A53" i="7"/>
  <c r="D20" i="7"/>
  <c r="A33" i="7"/>
  <c r="A19" i="7"/>
  <c r="H48" i="7"/>
  <c r="B14" i="7"/>
  <c r="A16" i="7"/>
  <c r="H49" i="7"/>
  <c r="E14" i="7"/>
  <c r="C29" i="7"/>
  <c r="H44" i="7"/>
  <c r="I17" i="7"/>
  <c r="D58" i="7"/>
  <c r="C16" i="7"/>
  <c r="I48" i="7"/>
  <c r="D67" i="7"/>
  <c r="D69" i="7"/>
  <c r="I77" i="7"/>
  <c r="E68" i="7"/>
  <c r="H84" i="7"/>
  <c r="H77" i="7"/>
  <c r="I62" i="7"/>
  <c r="A81" i="7"/>
  <c r="D91" i="7"/>
  <c r="H78" i="7"/>
  <c r="D81" i="7"/>
  <c r="E83" i="7"/>
  <c r="C71" i="7"/>
  <c r="I73" i="7"/>
  <c r="C88" i="7"/>
  <c r="I66" i="7"/>
  <c r="C77" i="7"/>
  <c r="D68" i="7"/>
  <c r="D89" i="7"/>
  <c r="I57" i="7"/>
  <c r="A44" i="7"/>
  <c r="H79" i="7"/>
  <c r="H71" i="7"/>
  <c r="E67" i="7"/>
  <c r="A73" i="7"/>
  <c r="D80" i="7"/>
  <c r="E61" i="7"/>
  <c r="C56" i="7"/>
  <c r="C43" i="7"/>
  <c r="B60" i="7"/>
  <c r="I87" i="7"/>
  <c r="D36" i="7"/>
  <c r="I74" i="7"/>
  <c r="D85" i="7"/>
  <c r="B64" i="7"/>
  <c r="B79" i="7"/>
  <c r="C68" i="7"/>
  <c r="D71" i="7"/>
  <c r="I52" i="7"/>
  <c r="H55" i="7"/>
  <c r="D59" i="7"/>
  <c r="H80" i="7"/>
  <c r="H88" i="7"/>
  <c r="E78" i="7"/>
  <c r="E87" i="7"/>
  <c r="B69" i="7"/>
  <c r="C42" i="7"/>
  <c r="H29" i="7"/>
  <c r="B80" i="7"/>
  <c r="C49" i="7"/>
  <c r="D55" i="7"/>
  <c r="B84" i="7"/>
  <c r="D39" i="7"/>
  <c r="E23" i="7"/>
  <c r="A89" i="7"/>
  <c r="I53" i="7"/>
  <c r="E72" i="7"/>
  <c r="C87" i="7"/>
  <c r="I22" i="7"/>
  <c r="D27" i="7"/>
  <c r="H61" i="7"/>
  <c r="I39" i="7"/>
  <c r="C25" i="7"/>
  <c r="B54" i="7"/>
  <c r="E82" i="7"/>
  <c r="E47" i="7"/>
  <c r="A64" i="7"/>
  <c r="B71" i="7"/>
  <c r="D57" i="7"/>
  <c r="I88" i="7"/>
  <c r="H33" i="7"/>
  <c r="B27" i="7"/>
  <c r="A72" i="7"/>
  <c r="A39" i="7"/>
  <c r="A37" i="7"/>
  <c r="C26" i="7"/>
  <c r="A55" i="7"/>
  <c r="I31" i="7"/>
  <c r="A59" i="7"/>
  <c r="A87" i="7"/>
  <c r="A62" i="7"/>
  <c r="B90" i="7"/>
  <c r="C65" i="7"/>
  <c r="C22" i="7"/>
  <c r="A84" i="7"/>
  <c r="B45" i="7"/>
  <c r="C60" i="7"/>
  <c r="I60" i="7"/>
  <c r="F60" i="7" s="1"/>
  <c r="A52" i="7"/>
  <c r="I91" i="7"/>
  <c r="C31" i="7"/>
  <c r="H47" i="7"/>
  <c r="D17" i="7"/>
  <c r="A57" i="7"/>
  <c r="A51" i="7"/>
  <c r="B89" i="7"/>
  <c r="A71" i="7"/>
  <c r="I47" i="7"/>
  <c r="H59" i="7"/>
  <c r="H56" i="7"/>
  <c r="C83" i="7"/>
  <c r="C39" i="7"/>
  <c r="D83" i="7"/>
  <c r="E65" i="7"/>
  <c r="A69" i="7"/>
  <c r="C41" i="7"/>
  <c r="I55" i="7"/>
  <c r="C21" i="7"/>
  <c r="H72" i="7"/>
  <c r="B88" i="7"/>
  <c r="A85" i="7"/>
  <c r="C91" i="7"/>
  <c r="D45" i="7"/>
  <c r="D23" i="7"/>
  <c r="I79" i="7"/>
  <c r="B86" i="7"/>
  <c r="E80" i="7"/>
  <c r="E22" i="7"/>
  <c r="D72" i="7"/>
  <c r="E27" i="7"/>
  <c r="I85" i="7"/>
  <c r="E57" i="7"/>
  <c r="A83" i="7"/>
  <c r="A47" i="7"/>
  <c r="H67" i="7"/>
  <c r="D35" i="7"/>
  <c r="E41" i="7"/>
  <c r="A78" i="7"/>
  <c r="I83" i="7"/>
  <c r="D73" i="7"/>
  <c r="A76" i="7"/>
  <c r="I80" i="7"/>
  <c r="E50" i="7"/>
  <c r="D47" i="7"/>
  <c r="H76" i="7"/>
  <c r="I63" i="7"/>
  <c r="I84" i="7"/>
  <c r="A49" i="7"/>
  <c r="B48" i="7"/>
  <c r="B43" i="7"/>
  <c r="E79" i="7"/>
  <c r="E66" i="7"/>
  <c r="B67" i="7"/>
  <c r="I82" i="7"/>
  <c r="E53" i="7"/>
  <c r="A31" i="7"/>
  <c r="I40" i="7"/>
  <c r="E84" i="7"/>
  <c r="H70" i="7"/>
  <c r="H32" i="7"/>
  <c r="E29" i="7"/>
  <c r="E43" i="7"/>
  <c r="A28" i="7"/>
  <c r="B24" i="7"/>
  <c r="C81" i="7"/>
  <c r="B38" i="7"/>
  <c r="H24" i="7"/>
  <c r="I86" i="7"/>
  <c r="C70" i="7"/>
  <c r="D42" i="7"/>
  <c r="H51" i="7"/>
  <c r="F51" i="7" s="1"/>
  <c r="E45" i="7"/>
  <c r="A21" i="7"/>
  <c r="B91" i="7"/>
  <c r="B57" i="7"/>
  <c r="I75" i="7"/>
  <c r="D90" i="7"/>
  <c r="D64" i="7"/>
  <c r="C86" i="7"/>
  <c r="E38" i="7"/>
  <c r="I89" i="7"/>
  <c r="C79" i="7"/>
  <c r="D48" i="7"/>
  <c r="C73" i="7"/>
  <c r="H53" i="7"/>
  <c r="F53" i="7" s="1"/>
  <c r="A40" i="7"/>
  <c r="E85" i="7"/>
  <c r="D79" i="7"/>
  <c r="A77" i="7"/>
  <c r="I32" i="7"/>
  <c r="C80" i="7"/>
  <c r="C50" i="7"/>
  <c r="E40" i="7"/>
  <c r="H35" i="7"/>
  <c r="C69" i="7"/>
  <c r="B87" i="7"/>
  <c r="I69" i="7"/>
  <c r="I61" i="7"/>
  <c r="C62" i="7"/>
  <c r="D38" i="7"/>
  <c r="C76" i="7"/>
  <c r="B53" i="7"/>
  <c r="A36" i="7"/>
  <c r="B72" i="7"/>
  <c r="H82" i="7"/>
  <c r="D51" i="7"/>
  <c r="D84" i="7"/>
  <c r="H83" i="7"/>
  <c r="C30" i="7"/>
  <c r="B74" i="7"/>
  <c r="C48" i="7"/>
  <c r="H28" i="7"/>
  <c r="I30" i="7"/>
  <c r="F30" i="7" s="1"/>
  <c r="C66" i="7"/>
  <c r="A26" i="7"/>
  <c r="B66" i="7"/>
  <c r="H25" i="7"/>
  <c r="H85" i="7"/>
  <c r="D52" i="7"/>
  <c r="D61" i="7"/>
  <c r="E49" i="7"/>
  <c r="C75" i="7"/>
  <c r="I35" i="7"/>
  <c r="A27" i="7"/>
  <c r="A42" i="7"/>
  <c r="D74" i="7"/>
  <c r="I68" i="7"/>
  <c r="D70" i="7"/>
  <c r="E75" i="7"/>
  <c r="C24" i="7"/>
  <c r="H69" i="7"/>
  <c r="I28" i="7"/>
  <c r="I42" i="7"/>
  <c r="F42" i="7" s="1"/>
  <c r="D49" i="7"/>
  <c r="B61" i="7"/>
  <c r="H63" i="7"/>
  <c r="E55" i="7"/>
  <c r="F16" i="7"/>
  <c r="A56" i="7"/>
  <c r="E58" i="7"/>
  <c r="B81" i="7"/>
  <c r="D78" i="7"/>
  <c r="A43" i="7"/>
  <c r="A23" i="7"/>
  <c r="A32" i="7"/>
  <c r="B21" i="7"/>
  <c r="D18" i="7"/>
  <c r="H40" i="7"/>
  <c r="H37" i="7"/>
  <c r="B76" i="7"/>
  <c r="D28" i="7"/>
  <c r="B85" i="7"/>
  <c r="B36" i="7"/>
  <c r="I43" i="7"/>
  <c r="C72" i="7"/>
  <c r="A66" i="7"/>
  <c r="C38" i="7"/>
  <c r="D62" i="7"/>
  <c r="B50" i="7"/>
  <c r="A67" i="7"/>
  <c r="C57" i="7"/>
  <c r="D86" i="7"/>
  <c r="B26" i="7"/>
  <c r="D63" i="7"/>
  <c r="B47" i="7"/>
  <c r="D82" i="7"/>
  <c r="B29" i="7"/>
  <c r="B49" i="7"/>
  <c r="D21" i="7"/>
  <c r="B33" i="7"/>
  <c r="A54" i="7"/>
  <c r="D53" i="7"/>
  <c r="I37" i="7"/>
  <c r="B44" i="7"/>
  <c r="E24" i="7"/>
  <c r="A75" i="7"/>
  <c r="C74" i="7"/>
  <c r="B65" i="7"/>
  <c r="A80" i="7"/>
  <c r="E28" i="7"/>
  <c r="D30" i="7"/>
  <c r="E70" i="7"/>
  <c r="I41" i="7"/>
  <c r="F41" i="7" s="1"/>
  <c r="H64" i="7"/>
  <c r="E76" i="7"/>
  <c r="E56" i="7"/>
  <c r="H81" i="7"/>
  <c r="D66" i="7"/>
  <c r="E33" i="7"/>
  <c r="A50" i="7"/>
  <c r="C37" i="7"/>
  <c r="I23" i="7"/>
  <c r="F23" i="7" s="1"/>
  <c r="H62" i="7"/>
  <c r="E54" i="7"/>
  <c r="E60" i="7"/>
  <c r="C28" i="7"/>
  <c r="I70" i="7"/>
  <c r="C59" i="7"/>
  <c r="E91" i="7"/>
  <c r="I81" i="7"/>
  <c r="H20" i="7"/>
  <c r="D87" i="7"/>
  <c r="A46" i="7"/>
  <c r="D32" i="7"/>
  <c r="B62" i="7"/>
  <c r="A82" i="7"/>
  <c r="E81" i="7"/>
  <c r="E90" i="7"/>
  <c r="I54" i="7"/>
  <c r="E69" i="7"/>
  <c r="I38" i="7"/>
  <c r="C34" i="7"/>
  <c r="I58" i="7"/>
  <c r="A88" i="7"/>
  <c r="I56" i="7"/>
  <c r="I33" i="7"/>
  <c r="H87" i="7"/>
  <c r="H50" i="7"/>
  <c r="H21" i="7"/>
  <c r="C61" i="7"/>
  <c r="B25" i="7"/>
  <c r="C51" i="7"/>
  <c r="D65" i="7"/>
  <c r="B63" i="7"/>
  <c r="I49" i="7"/>
  <c r="F49" i="7" s="1"/>
  <c r="E73" i="7"/>
  <c r="A63" i="7"/>
  <c r="E51" i="7"/>
  <c r="A45" i="7"/>
  <c r="D50" i="7"/>
  <c r="D41" i="7"/>
  <c r="E48" i="7"/>
  <c r="A91" i="7"/>
  <c r="I24" i="7"/>
  <c r="D54" i="7"/>
  <c r="I50" i="7"/>
  <c r="I44" i="7"/>
  <c r="F44" i="7" s="1"/>
  <c r="D77" i="7"/>
  <c r="B34" i="7"/>
  <c r="B82" i="7"/>
  <c r="B83" i="7"/>
  <c r="B31" i="7"/>
  <c r="B51" i="7"/>
  <c r="D37" i="7"/>
  <c r="D76" i="7"/>
  <c r="H39" i="7"/>
  <c r="F39" i="7" s="1"/>
  <c r="B20" i="7"/>
  <c r="A48" i="7"/>
  <c r="B30" i="7"/>
  <c r="E52" i="7"/>
  <c r="E26" i="7"/>
  <c r="E46" i="7"/>
  <c r="C89" i="7"/>
  <c r="D29" i="7"/>
  <c r="B75" i="7"/>
  <c r="I20" i="7"/>
  <c r="H31" i="7"/>
  <c r="F31" i="7" s="1"/>
  <c r="B59" i="7"/>
  <c r="I65" i="7"/>
  <c r="I26" i="7"/>
  <c r="I64" i="7"/>
  <c r="C32" i="7"/>
  <c r="B42" i="7"/>
  <c r="E42" i="7"/>
  <c r="D75" i="7"/>
  <c r="A86" i="7"/>
  <c r="E63" i="7"/>
  <c r="C58" i="7"/>
  <c r="C53" i="7"/>
  <c r="I29" i="7"/>
  <c r="H52" i="7"/>
  <c r="C33" i="7"/>
  <c r="A68" i="7"/>
  <c r="H73" i="7"/>
  <c r="F73" i="7" s="1"/>
  <c r="I27" i="7"/>
  <c r="D31" i="7"/>
  <c r="A79" i="7"/>
  <c r="C40" i="7"/>
  <c r="D33" i="7"/>
  <c r="C63" i="7"/>
  <c r="A24" i="7"/>
  <c r="E25" i="7"/>
  <c r="H90" i="7"/>
  <c r="A35" i="7"/>
  <c r="H86" i="7"/>
  <c r="E64" i="7"/>
  <c r="E39" i="7"/>
  <c r="H58" i="7"/>
  <c r="E71" i="7"/>
  <c r="C52" i="7"/>
  <c r="I72" i="7"/>
  <c r="A20" i="7"/>
  <c r="C85" i="7"/>
  <c r="I25" i="7"/>
  <c r="E62" i="7"/>
  <c r="C15" i="7"/>
  <c r="A34" i="7"/>
  <c r="B77" i="7"/>
  <c r="C90" i="7"/>
  <c r="C84" i="7"/>
  <c r="I71" i="7"/>
  <c r="D88" i="7"/>
  <c r="E32" i="7"/>
  <c r="E30" i="7"/>
  <c r="H38" i="7"/>
  <c r="A58" i="7"/>
  <c r="D60" i="7"/>
  <c r="E35" i="7"/>
  <c r="A61" i="7"/>
  <c r="C54" i="7"/>
  <c r="E44" i="7"/>
  <c r="C45" i="7"/>
  <c r="H34" i="7"/>
  <c r="B52" i="7"/>
  <c r="A74" i="7"/>
  <c r="B40" i="7"/>
  <c r="B46" i="7"/>
  <c r="A90" i="7"/>
  <c r="D56" i="7"/>
  <c r="E74" i="7"/>
  <c r="E34" i="7"/>
  <c r="E88" i="7"/>
  <c r="B56" i="7"/>
  <c r="H68" i="7"/>
  <c r="B18" i="7"/>
  <c r="C64" i="7"/>
  <c r="I67" i="7"/>
  <c r="H54" i="7"/>
  <c r="H45" i="7"/>
  <c r="F45" i="7" s="1"/>
  <c r="I36" i="7"/>
  <c r="F36" i="7" s="1"/>
  <c r="I76" i="7"/>
  <c r="H26" i="7"/>
  <c r="F26" i="7" s="1"/>
  <c r="A29" i="7"/>
  <c r="C27" i="7"/>
  <c r="B41" i="7"/>
  <c r="A30" i="7"/>
  <c r="H22" i="7"/>
  <c r="D15" i="7"/>
  <c r="B73" i="7"/>
  <c r="I90" i="7"/>
  <c r="B28" i="7"/>
  <c r="C46" i="7"/>
  <c r="I34" i="7"/>
  <c r="E16" i="7"/>
  <c r="D24" i="7"/>
  <c r="B70" i="7"/>
  <c r="D34" i="7"/>
  <c r="C67" i="7"/>
  <c r="H66" i="7"/>
  <c r="F66" i="7" s="1"/>
  <c r="H43" i="7"/>
  <c r="B32" i="7"/>
  <c r="C78" i="7"/>
  <c r="H65" i="7"/>
  <c r="A22" i="7"/>
  <c r="C82" i="7"/>
  <c r="C19" i="7"/>
  <c r="H89" i="7"/>
  <c r="E17" i="7"/>
  <c r="E37" i="7"/>
  <c r="I78" i="7"/>
  <c r="A38" i="7"/>
  <c r="B55" i="7"/>
  <c r="D22" i="7"/>
  <c r="A65" i="7"/>
  <c r="D46" i="7"/>
  <c r="B68" i="7"/>
  <c r="D44" i="7"/>
  <c r="I46" i="7"/>
  <c r="F46" i="7" s="1"/>
  <c r="I59" i="7"/>
  <c r="B78" i="7"/>
  <c r="E86" i="7"/>
  <c r="H75" i="7"/>
  <c r="F75" i="7" s="1"/>
  <c r="D43" i="7"/>
  <c r="H74" i="7"/>
  <c r="H57" i="7"/>
  <c r="F57" i="7" s="1"/>
  <c r="H91" i="7"/>
  <c r="A41" i="7"/>
  <c r="B37" i="7"/>
  <c r="E59" i="7"/>
  <c r="E89" i="7"/>
  <c r="E77" i="7"/>
  <c r="C35" i="7"/>
  <c r="D25" i="7"/>
  <c r="F48" i="7" l="1"/>
  <c r="F87" i="7"/>
  <c r="F14" i="7"/>
  <c r="F52" i="7"/>
  <c r="F19" i="7"/>
  <c r="F15" i="7"/>
  <c r="F86" i="7"/>
  <c r="F17" i="7"/>
  <c r="F27" i="7"/>
  <c r="F21" i="7"/>
  <c r="F82" i="7"/>
  <c r="F77" i="7"/>
  <c r="F63" i="7"/>
  <c r="F62" i="7"/>
  <c r="F58" i="7"/>
  <c r="F88" i="7"/>
  <c r="F43" i="7"/>
  <c r="F81" i="7"/>
  <c r="F65" i="7"/>
  <c r="F22" i="7"/>
  <c r="F34" i="7"/>
  <c r="F38" i="7"/>
  <c r="F56" i="7"/>
  <c r="F47" i="7"/>
  <c r="F91" i="7"/>
  <c r="F54" i="7"/>
  <c r="F64" i="7"/>
  <c r="F28" i="7"/>
  <c r="F59" i="7"/>
  <c r="F85" i="7"/>
  <c r="F35" i="7"/>
  <c r="F84" i="7"/>
  <c r="F74" i="7"/>
  <c r="F89" i="7"/>
  <c r="F37" i="7"/>
  <c r="F25" i="7"/>
  <c r="F76" i="7"/>
  <c r="F29" i="7"/>
  <c r="F68" i="7"/>
  <c r="F40" i="7"/>
  <c r="F83" i="7"/>
  <c r="F32" i="7"/>
  <c r="F33" i="7"/>
  <c r="F80" i="7"/>
  <c r="F71" i="7"/>
  <c r="F78" i="7"/>
  <c r="F90" i="7"/>
  <c r="F69" i="7"/>
  <c r="F24" i="7"/>
  <c r="F70" i="7"/>
  <c r="F67" i="7"/>
  <c r="F79" i="7"/>
  <c r="F50" i="7"/>
  <c r="F72" i="7"/>
  <c r="F61" i="7"/>
  <c r="F55" i="7"/>
  <c r="F20" i="7"/>
</calcChain>
</file>

<file path=xl/sharedStrings.xml><?xml version="1.0" encoding="utf-8"?>
<sst xmlns="http://schemas.openxmlformats.org/spreadsheetml/2006/main" count="835" uniqueCount="391">
  <si>
    <t>Sex</t>
  </si>
  <si>
    <t>Table title</t>
  </si>
  <si>
    <t>ID</t>
  </si>
  <si>
    <t>Search Item 1</t>
  </si>
  <si>
    <t>Search Item 2</t>
  </si>
  <si>
    <t>Search Item 3</t>
  </si>
  <si>
    <t>Topic 1</t>
  </si>
  <si>
    <t>Topic 2</t>
  </si>
  <si>
    <t>Topic 3</t>
  </si>
  <si>
    <t>Table Number</t>
  </si>
  <si>
    <t>Table Title</t>
  </si>
  <si>
    <t>Adjustment of small counts</t>
  </si>
  <si>
    <t>Note that small counts in tables have been adjusted to prevent the disclosure of information about identifiable individuals. This means that different tables may show different counts of the same population.</t>
  </si>
  <si>
    <t>Notes to Tables</t>
  </si>
  <si>
    <t>The algorithm for deriving Approximated Social Grade was developed with the Market Research Society. Results produced using the algorithm are similar to other sources of information on Social Grade for Household Reference Persons aged 16-64 (and for adults aged 16-64) but show significant differences from other sources for those aged 65 and above, which will affect the total counts.  More information about the causes and extent of the differences is available from the Market Research Society (http://www.mrs.org.uk/networking/cgg/sga.htm).</t>
  </si>
  <si>
    <t>UV81, UV93</t>
  </si>
  <si>
    <t xml:space="preserve">CAS66; CAS67; UV50 </t>
  </si>
  <si>
    <t>UV81 Armed Forces and UV93 Same-Sex Couples will be published for Local Authorities in Autumn 2003.</t>
  </si>
  <si>
    <t>These tables, relating largely to migration and place of work, are not contained on this product but will be supplied on a supplementary DVD to this product in Autumn 2003.</t>
  </si>
  <si>
    <t>CAS008-010, CAS120-121, UV02, UV23, UV52, UV35, UV37, UV75-80</t>
  </si>
  <si>
    <t>Geography</t>
  </si>
  <si>
    <t>Topic 4</t>
  </si>
  <si>
    <t>Click here to view table</t>
  </si>
  <si>
    <t>Link</t>
  </si>
  <si>
    <t>Northern Ireland</t>
  </si>
  <si>
    <t>Religion</t>
  </si>
  <si>
    <t>Proficiency in English</t>
  </si>
  <si>
    <t>usual resident population</t>
  </si>
  <si>
    <t>age structure</t>
  </si>
  <si>
    <t>main language</t>
  </si>
  <si>
    <t>religion</t>
  </si>
  <si>
    <t>residence type</t>
  </si>
  <si>
    <t>population density</t>
  </si>
  <si>
    <t>sex</t>
  </si>
  <si>
    <t>ethnic group ethnicity</t>
  </si>
  <si>
    <t>religion or religion brought up in community background</t>
  </si>
  <si>
    <t>Table population</t>
  </si>
  <si>
    <t>All usual residents</t>
  </si>
  <si>
    <t>All usual residents aged 3 and over</t>
  </si>
  <si>
    <t>Table Population</t>
  </si>
  <si>
    <t>Table number</t>
  </si>
  <si>
    <t>Alternatively, you can identify tables of interest by entering the topics of interest (for example, age, ethnic group) in cells B8-B11.</t>
  </si>
  <si>
    <t>You can view a list of all the tables, in table identifier order, by clicking on the 'List of Tables' tab.</t>
  </si>
  <si>
    <t>The relevant tables will be listed, along with information on the geography for which the table is available.</t>
  </si>
  <si>
    <t>Census 2021: Standard Output</t>
  </si>
  <si>
    <t xml:space="preserve">This spreadsheet contains descriptions of all published standard output tables from the 2021 Census in Northern Ireland. </t>
  </si>
  <si>
    <t>Main statistics tables</t>
  </si>
  <si>
    <t>MS-A01</t>
  </si>
  <si>
    <t>Usual resident population</t>
  </si>
  <si>
    <t>MS-A02</t>
  </si>
  <si>
    <t>MS-A03</t>
  </si>
  <si>
    <t>MS-A04</t>
  </si>
  <si>
    <t>MS-A05</t>
  </si>
  <si>
    <t>Age - single year</t>
  </si>
  <si>
    <t>MS-A06</t>
  </si>
  <si>
    <t>Age structure</t>
  </si>
  <si>
    <t>MS-A07</t>
  </si>
  <si>
    <t>MS-A08</t>
  </si>
  <si>
    <t>Five year age bands and sex</t>
  </si>
  <si>
    <t>MS-A09</t>
  </si>
  <si>
    <t>Single year of age and sex</t>
  </si>
  <si>
    <t>MS-A10</t>
  </si>
  <si>
    <t>Broad age bands and sex</t>
  </si>
  <si>
    <t>MS-A11</t>
  </si>
  <si>
    <t>Broad age bands and sex - 1851-2021</t>
  </si>
  <si>
    <t>MS-A12</t>
  </si>
  <si>
    <t>Sex ratio (males per 100 females) by five year age bands</t>
  </si>
  <si>
    <t>MS-A13</t>
  </si>
  <si>
    <t>Median age by sex</t>
  </si>
  <si>
    <t>MS-A14</t>
  </si>
  <si>
    <t>Population density</t>
  </si>
  <si>
    <t>MS-A15</t>
  </si>
  <si>
    <t>Residence type</t>
  </si>
  <si>
    <t>MS-A16</t>
  </si>
  <si>
    <t>MS-A17</t>
  </si>
  <si>
    <t>Country of birth - intermediate detail</t>
  </si>
  <si>
    <t>MS-A19</t>
  </si>
  <si>
    <t>Country of birth - 1851-2021</t>
  </si>
  <si>
    <t>MS-A20</t>
  </si>
  <si>
    <t>MS-A21</t>
  </si>
  <si>
    <t>MS-A22</t>
  </si>
  <si>
    <t>MS-B01</t>
  </si>
  <si>
    <t>Ethnic group</t>
  </si>
  <si>
    <t>MS-B05</t>
  </si>
  <si>
    <t>Knowledge of Irish</t>
  </si>
  <si>
    <t>MS-B08</t>
  </si>
  <si>
    <t>Knowledge of Ulster-Scots</t>
  </si>
  <si>
    <t>MS-B12</t>
  </si>
  <si>
    <t>Main language</t>
  </si>
  <si>
    <t>MS-B14</t>
  </si>
  <si>
    <t>MS-B15</t>
  </si>
  <si>
    <t>MS-B16</t>
  </si>
  <si>
    <t>MS-B17</t>
  </si>
  <si>
    <t>MS-B19</t>
  </si>
  <si>
    <t>MS-B20</t>
  </si>
  <si>
    <t>Religion - intermediate detail</t>
  </si>
  <si>
    <t>MS-B22</t>
  </si>
  <si>
    <t>MS-B23</t>
  </si>
  <si>
    <t>Religion or religion brought up in</t>
  </si>
  <si>
    <t>MS-B24</t>
  </si>
  <si>
    <t>Religion or religion brought up in (expanded classification)</t>
  </si>
  <si>
    <t>MS-E01</t>
  </si>
  <si>
    <t>Household size</t>
  </si>
  <si>
    <t>MS-E02</t>
  </si>
  <si>
    <t>Households, household residents and average household size - 1851-2021</t>
  </si>
  <si>
    <t>Population and household estimates (rounded)</t>
  </si>
  <si>
    <t>PS-01</t>
  </si>
  <si>
    <t>Usually resident population by five year age bands - persons</t>
  </si>
  <si>
    <t>PS-02</t>
  </si>
  <si>
    <t>Usually resident population by five year age bands - females</t>
  </si>
  <si>
    <t>PS-03</t>
  </si>
  <si>
    <t>Usually resident population by five year age bands - males</t>
  </si>
  <si>
    <t>PS-04</t>
  </si>
  <si>
    <t>Usually resident population by five year age bands and sex</t>
  </si>
  <si>
    <t>PS-05</t>
  </si>
  <si>
    <t>PS-06</t>
  </si>
  <si>
    <t>Usually resident population by broad age bands and sex</t>
  </si>
  <si>
    <t>PS-07</t>
  </si>
  <si>
    <t>Usually resident population by sex</t>
  </si>
  <si>
    <t>PS-08</t>
  </si>
  <si>
    <t>Usually resident population by residence type</t>
  </si>
  <si>
    <t>PS-09</t>
  </si>
  <si>
    <t>Average household size</t>
  </si>
  <si>
    <t>PS-10</t>
  </si>
  <si>
    <t>PS-11</t>
  </si>
  <si>
    <t>Usually resident population by broad age bands and sex - 1851-2021</t>
  </si>
  <si>
    <t>PS-12</t>
  </si>
  <si>
    <t>All female usual residents</t>
  </si>
  <si>
    <t>All male usual residents</t>
  </si>
  <si>
    <t>Usually resident population in households; All households</t>
  </si>
  <si>
    <t>All households; All usual residents in households</t>
  </si>
  <si>
    <t>Local Government District</t>
  </si>
  <si>
    <t>Usually resident population by five year age bands - persons (rounded)</t>
  </si>
  <si>
    <t>Usually resident population by five year age bands - females (rounded)</t>
  </si>
  <si>
    <t>Usually resident population by five year age bands - males (rounded)</t>
  </si>
  <si>
    <t>Usually resident population by five year age bands and sex (rounded)</t>
  </si>
  <si>
    <t>Sex ratio (males per 100 females) by five year age bands (rounded)</t>
  </si>
  <si>
    <t>Usually resident population by broad age bands and sex (rounded)</t>
  </si>
  <si>
    <t>Usually resident population by sex (rounded)</t>
  </si>
  <si>
    <t>Usually resident population by residence type (rounded)</t>
  </si>
  <si>
    <t>Average household size (rounded)</t>
  </si>
  <si>
    <t>Population density (rounded)</t>
  </si>
  <si>
    <t>Usually resident population by broad age bands and sex - 1851-2021 (rounded)</t>
  </si>
  <si>
    <t>Households, household residents and average household size - 1851-2021 (rounded)</t>
  </si>
  <si>
    <t>knowledge of irish</t>
  </si>
  <si>
    <t>knowledge of ulster-scots</t>
  </si>
  <si>
    <t>proficiency in english</t>
  </si>
  <si>
    <t>https://www.nisra.gov.uk/system/files/statistics/census-2021-population-and-household-estimates-for-northern-ireland-tables-24-may-2022.xlsx</t>
  </si>
  <si>
    <t>https://www.nisra.gov.uk/system/files/statistics/census-2021-ms-a01.xlsx</t>
  </si>
  <si>
    <t>https://www.nisra.gov.uk/system/files/statistics/census-2021-ms-a02.xlsx</t>
  </si>
  <si>
    <t>https://www.nisra.gov.uk/system/files/statistics/census-2021-ms-a03.xlsx</t>
  </si>
  <si>
    <t>https://www.nisra.gov.uk/system/files/statistics/census-2021-ms-a04.xlsx</t>
  </si>
  <si>
    <t>https://www.nisra.gov.uk/system/files/statistics/census-2021-ms-a05.xlsx</t>
  </si>
  <si>
    <t>https://www.nisra.gov.uk/system/files/statistics/census-2021-ms-a06.xlsx</t>
  </si>
  <si>
    <t>https://www.nisra.gov.uk/system/files/statistics/census-2021-ms-a07.xlsx</t>
  </si>
  <si>
    <t>https://www.nisra.gov.uk/system/files/statistics/census-2021-ms-a08.xlsx</t>
  </si>
  <si>
    <t>https://www.nisra.gov.uk/system/files/statistics/census-2021-ms-a09.xlsx</t>
  </si>
  <si>
    <t>https://www.nisra.gov.uk/system/files/statistics/census-2021-ms-a10.xlsx</t>
  </si>
  <si>
    <t>https://www.nisra.gov.uk/system/files/statistics/census-2021-ms-a11.xlsx</t>
  </si>
  <si>
    <t>https://www.nisra.gov.uk/system/files/statistics/census-2021-ms-a12.xlsx</t>
  </si>
  <si>
    <t>https://www.nisra.gov.uk/system/files/statistics/census-2021-ms-a13.xlsx</t>
  </si>
  <si>
    <t>https://www.nisra.gov.uk/system/files/statistics/census-2021-ms-a14.xlsx</t>
  </si>
  <si>
    <t>https://www.nisra.gov.uk/system/files/statistics/census-2021-ms-a15.xlsx</t>
  </si>
  <si>
    <t>https://www.nisra.gov.uk/system/files/statistics/census-2021-ms-a16.xlsx</t>
  </si>
  <si>
    <t>https://www.nisra.gov.uk/system/files/statistics/census-2021-ms-a17.xlsx</t>
  </si>
  <si>
    <t>https://www.nisra.gov.uk/system/files/statistics/census-2021-ms-a19.xlsx</t>
  </si>
  <si>
    <t>https://www.nisra.gov.uk/system/files/statistics/census-2021-ms-a20.xlsx</t>
  </si>
  <si>
    <t>https://www.nisra.gov.uk/system/files/statistics/census-2021-ms-a21.xlsx</t>
  </si>
  <si>
    <t>https://www.nisra.gov.uk/system/files/statistics/census-2021-ms-a22.xlsx</t>
  </si>
  <si>
    <t>https://www.nisra.gov.uk/system/files/statistics/census-2021-ms-b01.xlsx</t>
  </si>
  <si>
    <t>https://www.nisra.gov.uk/system/files/statistics/census-2021-ms-b05.xlsx</t>
  </si>
  <si>
    <t>https://www.nisra.gov.uk/system/files/statistics/census-2021-ms-b08.xlsx</t>
  </si>
  <si>
    <t>https://www.nisra.gov.uk/system/files/statistics/census-2021-ms-b12.xlsx</t>
  </si>
  <si>
    <t>https://www.nisra.gov.uk/system/files/statistics/census-2021-ms-b14.xlsx</t>
  </si>
  <si>
    <t>https://www.nisra.gov.uk/system/files/statistics/census-2021-ms-b15.xlsx</t>
  </si>
  <si>
    <t>https://www.nisra.gov.uk/system/files/statistics/census-2021-ms-b16.xlsx</t>
  </si>
  <si>
    <t>https://www.nisra.gov.uk/system/files/statistics/census-2021-ms-b17.xlsx</t>
  </si>
  <si>
    <t>https://www.nisra.gov.uk/system/files/statistics/census-2021-ms-b19.xlsx</t>
  </si>
  <si>
    <t>https://www.nisra.gov.uk/system/files/statistics/census-2021-ms-b21.xlsx</t>
  </si>
  <si>
    <t>https://www.nisra.gov.uk/system/files/statistics/census-2021-ms-b22.xlsx</t>
  </si>
  <si>
    <t>https://www.nisra.gov.uk/system/files/statistics/census-2021-ms-b23.xlsx</t>
  </si>
  <si>
    <t>https://www.nisra.gov.uk/system/files/statistics/census-2021-ms-b24.xlsx</t>
  </si>
  <si>
    <t>https://www.nisra.gov.uk/system/files/statistics/census-2021-ms-e01.xlsx</t>
  </si>
  <si>
    <t>https://www.nisra.gov.uk/system/files/statistics/census-2021-ms-e02.xlsx</t>
  </si>
  <si>
    <t>Keywords</t>
  </si>
  <si>
    <t>age single year</t>
  </si>
  <si>
    <t xml:space="preserve">country of birth basic detail </t>
  </si>
  <si>
    <t>country of birth intermediate detail</t>
  </si>
  <si>
    <t>religion intermediate detail</t>
  </si>
  <si>
    <t>age 5 five year age bands females</t>
  </si>
  <si>
    <t>age 5 five year age bands males</t>
  </si>
  <si>
    <t>sex ratio males females 5 five year age bands</t>
  </si>
  <si>
    <t>religion or religion brought up in expanded classification community background</t>
  </si>
  <si>
    <t>average household size rounded</t>
  </si>
  <si>
    <t>population density rounded</t>
  </si>
  <si>
    <t>age 5 five year age bands usual residents</t>
  </si>
  <si>
    <t>country of birth 1851 to 2021</t>
  </si>
  <si>
    <t>median age sex</t>
  </si>
  <si>
    <t>single year of age sex</t>
  </si>
  <si>
    <t>broad age bands sex</t>
  </si>
  <si>
    <t>broad age bands sex 1851 to 2021</t>
  </si>
  <si>
    <t>usually resident population broad age bands sex rounded</t>
  </si>
  <si>
    <t>usually resident population sex rounded</t>
  </si>
  <si>
    <t>usually resident population residence type rounded</t>
  </si>
  <si>
    <t>usually resident population broad age bands sex 1851 to 2021 rounded</t>
  </si>
  <si>
    <t>5 five year age bands sex</t>
  </si>
  <si>
    <t>usually resident population 5 five year age bands persons rounded</t>
  </si>
  <si>
    <t>usually resident population 5 five year age bands females rounded</t>
  </si>
  <si>
    <t>usually resident population 5 five year age bands males rounded</t>
  </si>
  <si>
    <t>usually resident population 5 five year age bands sex rounded</t>
  </si>
  <si>
    <t>sex ratio males females 5 five year age bands rounded</t>
  </si>
  <si>
    <t>Country of birth - basic detail</t>
  </si>
  <si>
    <t>List of Standard Output Tables</t>
  </si>
  <si>
    <t>households residents average household size 1851 to 2021</t>
  </si>
  <si>
    <t>households residents average household size 1851 to 2021 rounded</t>
  </si>
  <si>
    <t>Theme</t>
  </si>
  <si>
    <t>Demography</t>
  </si>
  <si>
    <t>Population and household estimates</t>
  </si>
  <si>
    <t>Age - five year age bands - all usual residents</t>
  </si>
  <si>
    <t>Age - five year age bands - females</t>
  </si>
  <si>
    <t>Age - five year age bands - males</t>
  </si>
  <si>
    <t>Religion - 1861-2021</t>
  </si>
  <si>
    <t>religion 1861 to 2021</t>
  </si>
  <si>
    <t xml:space="preserve">Column E provides links to access the data. </t>
  </si>
  <si>
    <t>Passports held (person based) - basic detail (classification 1)</t>
  </si>
  <si>
    <t>Passports held (person based) - intermediate detail (classification 1)</t>
  </si>
  <si>
    <t>Passports held (passports based) - (classification 2)</t>
  </si>
  <si>
    <t>National identity (person based) - basic detail (classification 1)</t>
  </si>
  <si>
    <t>National identity (person based) - intermediate detail (classification 1)</t>
  </si>
  <si>
    <t>National identity (national identity based) - (classification 2)</t>
  </si>
  <si>
    <t>MS-E03</t>
  </si>
  <si>
    <t>Households</t>
  </si>
  <si>
    <t>passports held person based basic detail classification 1 passport</t>
  </si>
  <si>
    <t>passports held person based intermediate detail classification 1 passport</t>
  </si>
  <si>
    <t>national identity person based basic detail classification 1 nationality</t>
  </si>
  <si>
    <t>national identity person based intermediate detail classification 1 nationality</t>
  </si>
  <si>
    <t>passports held passports based classification 2 passport</t>
  </si>
  <si>
    <t>national identity based classification 2 nationality</t>
  </si>
  <si>
    <t>households household</t>
  </si>
  <si>
    <t xml:space="preserve">household size households </t>
  </si>
  <si>
    <t>https://www.nisra.gov.uk/system/files/statistics/census-2021-ms-e03.xlsx</t>
  </si>
  <si>
    <t>All households</t>
  </si>
  <si>
    <t>Housing and accommodation</t>
  </si>
  <si>
    <t>Ethnicity, identity, language and religion</t>
  </si>
  <si>
    <t>Access data</t>
  </si>
  <si>
    <t>Derived statistic from all usual residents</t>
  </si>
  <si>
    <t>MS-D01</t>
  </si>
  <si>
    <t>General health by broad age bands</t>
  </si>
  <si>
    <t>MS-D02</t>
  </si>
  <si>
    <t>Long-term health problem or disability by broad age bands</t>
  </si>
  <si>
    <t>MS-D03</t>
  </si>
  <si>
    <t>Number of residents in household with a limiting long-term health problem or disability</t>
  </si>
  <si>
    <t>MS-D04</t>
  </si>
  <si>
    <t>Number of long-term health conditions</t>
  </si>
  <si>
    <t>MS-D05</t>
  </si>
  <si>
    <t>Type of long-term condition: Deafness or partial hearing loss by broad age bands</t>
  </si>
  <si>
    <t>MS-D06</t>
  </si>
  <si>
    <t>Type of long-term condition: Blindness or partial sight loss by broad age bands</t>
  </si>
  <si>
    <t>MS-D07</t>
  </si>
  <si>
    <t>Type of long-term condition: Mobility or dexterity difficulty that requires the use of a wheelchair by broad age bands</t>
  </si>
  <si>
    <t>MS-D08</t>
  </si>
  <si>
    <t>MS-D09</t>
  </si>
  <si>
    <t>MS-D10</t>
  </si>
  <si>
    <t>MS-D11</t>
  </si>
  <si>
    <t>Type of long-term condition: Autism or Asperger syndrome by broad age bands</t>
  </si>
  <si>
    <t>MS-D12</t>
  </si>
  <si>
    <t>MS-D13</t>
  </si>
  <si>
    <t>MS-D14</t>
  </si>
  <si>
    <t>Type of long-term condition: Long-term pain or discomfort by broad age bands</t>
  </si>
  <si>
    <t>MS-D15</t>
  </si>
  <si>
    <t>MS-D16</t>
  </si>
  <si>
    <t>MS-D17</t>
  </si>
  <si>
    <t>Provision of unpaid care by broad age bands</t>
  </si>
  <si>
    <t>MS-E04</t>
  </si>
  <si>
    <t>Household spaces</t>
  </si>
  <si>
    <t>MS-E05</t>
  </si>
  <si>
    <t>Accommodation type - usual residents</t>
  </si>
  <si>
    <t>MS-E06</t>
  </si>
  <si>
    <t>Accommodation type - households</t>
  </si>
  <si>
    <t>MS-E07</t>
  </si>
  <si>
    <t>Accommodation type - household spaces</t>
  </si>
  <si>
    <t>MS-E08</t>
  </si>
  <si>
    <t>Number of adaptations to accommodation</t>
  </si>
  <si>
    <t>MS-E09</t>
  </si>
  <si>
    <t>Adaptation of accommodation</t>
  </si>
  <si>
    <t>MS-E10</t>
  </si>
  <si>
    <t>Car or van availability</t>
  </si>
  <si>
    <t>MS-E11</t>
  </si>
  <si>
    <t>MS-E12</t>
  </si>
  <si>
    <t>Renewable energy systems</t>
  </si>
  <si>
    <t>MS-E13</t>
  </si>
  <si>
    <t>Tenure - usual residents</t>
  </si>
  <si>
    <t>MS-E14</t>
  </si>
  <si>
    <t>Tenure - households</t>
  </si>
  <si>
    <t>MS-B11</t>
  </si>
  <si>
    <t>Household language</t>
  </si>
  <si>
    <t>household language</t>
  </si>
  <si>
    <t>general health by broad age bands</t>
  </si>
  <si>
    <t>long-term health problem or disability by broad age bands</t>
  </si>
  <si>
    <t>number of residents in household with a limiting long-term health problem or disability</t>
  </si>
  <si>
    <t>number of long-term health conditions</t>
  </si>
  <si>
    <t>provision of unpaid care by broad age bands</t>
  </si>
  <si>
    <t>number of adaptations to accommodation</t>
  </si>
  <si>
    <t>adaptation of accommodation</t>
  </si>
  <si>
    <t>car or van availability</t>
  </si>
  <si>
    <t>type of long-term condition deafness or partial hearing loss by broad age bands</t>
  </si>
  <si>
    <t>type of long-term condition blindness or partial sight loss by broad age bands</t>
  </si>
  <si>
    <t>type of long-term condition mobility or dexterity difficulty that requires the use of a wheelchair by broad age bands</t>
  </si>
  <si>
    <t>type of long-term condition mobility or dexterity difficulty that limits basic physical activities walking or dressing by broad age bands</t>
  </si>
  <si>
    <t>type of long-term condition intellectual or learning disability down syndrome by broad age bands</t>
  </si>
  <si>
    <t>type of long-term condition learning difficulty dyslexia by broad age bands</t>
  </si>
  <si>
    <t>type of long-term condition autism or asperger syndrome by broad age bands</t>
  </si>
  <si>
    <t>type of long-term condition emotional psychological or mental health condition depression or schizophrenia by broad age bands</t>
  </si>
  <si>
    <t>type of long-term condition frequent periods of confusion or memory loss dementia by broad age bands</t>
  </si>
  <si>
    <t>type of long-term condition long-term pain or discomfort by broad age bands</t>
  </si>
  <si>
    <t>type of long-term condition shortness of breath or difficulty breathing asthma by broad age bands</t>
  </si>
  <si>
    <t>type of long-term condition other condition cancer diabetes or heart disease by broad age bands</t>
  </si>
  <si>
    <t>tenure households household</t>
  </si>
  <si>
    <t>tenure usual residents resident</t>
  </si>
  <si>
    <t>accommodation type usual residents resident</t>
  </si>
  <si>
    <t>accommodation type households household</t>
  </si>
  <si>
    <t>accommodation type household spaces household</t>
  </si>
  <si>
    <t>household spaces households</t>
  </si>
  <si>
    <t>Health, disability and unpaid care</t>
  </si>
  <si>
    <t>All usual residents aged 5 and over</t>
  </si>
  <si>
    <t>All household spaces</t>
  </si>
  <si>
    <t>All usual residents living in households</t>
  </si>
  <si>
    <t>https://www.nisra.gov.uk/system/files/statistics/census-2021-ms-d01.xlsx</t>
  </si>
  <si>
    <t>https://www.nisra.gov.uk/system/files/statistics/census-2021-ms-d02.xlsx</t>
  </si>
  <si>
    <t>https://www.nisra.gov.uk/system/files/statistics/census-2021-ms-d03.xlsx</t>
  </si>
  <si>
    <t>https://www.nisra.gov.uk/system/files/statistics/census-2021-ms-d04.xlsx</t>
  </si>
  <si>
    <t>https://www.nisra.gov.uk/system/files/statistics/census-2021-ms-d05.xlsx</t>
  </si>
  <si>
    <t>https://www.nisra.gov.uk/system/files/statistics/census-2021-ms-d06.xlsx</t>
  </si>
  <si>
    <t>https://www.nisra.gov.uk/system/files/statistics/census-2021-ms-d07.xlsx</t>
  </si>
  <si>
    <t>https://www.nisra.gov.uk/system/files/statistics/census-2021-ms-d08.xlsx</t>
  </si>
  <si>
    <t>https://www.nisra.gov.uk/system/files/statistics/census-2021-ms-d09.xlsx</t>
  </si>
  <si>
    <t>https://www.nisra.gov.uk/system/files/statistics/census-2021-ms-d10.xlsx</t>
  </si>
  <si>
    <t>https://www.nisra.gov.uk/system/files/statistics/census-2021-ms-d11.xlsx</t>
  </si>
  <si>
    <t>https://www.nisra.gov.uk/system/files/statistics/census-2021-ms-d12.xlsx</t>
  </si>
  <si>
    <t>https://www.nisra.gov.uk/system/files/statistics/census-2021-ms-d13.xlsx</t>
  </si>
  <si>
    <t>https://www.nisra.gov.uk/system/files/statistics/census-2021-ms-d14.xlsx</t>
  </si>
  <si>
    <t>https://www.nisra.gov.uk/system/files/statistics/census-2021-ms-d15.xlsx</t>
  </si>
  <si>
    <t>https://www.nisra.gov.uk/system/files/statistics/census-2021-ms-d16.xlsx</t>
  </si>
  <si>
    <t>https://www.nisra.gov.uk/system/files/statistics/census-2021-ms-d17.xlsx</t>
  </si>
  <si>
    <t>https://www.nisra.gov.uk/system/files/statistics/census-2021-ms-e04.xlsx</t>
  </si>
  <si>
    <t>https://www.nisra.gov.uk/system/files/statistics/census-2021-ms-e05.xlsx</t>
  </si>
  <si>
    <t>https://www.nisra.gov.uk/system/files/statistics/census-2021-ms-e06.xlsx</t>
  </si>
  <si>
    <t>https://www.nisra.gov.uk/system/files/statistics/census-2021-ms-e07.xlsx</t>
  </si>
  <si>
    <t>https://www.nisra.gov.uk/system/files/statistics/census-2021-ms-e08.xlsx</t>
  </si>
  <si>
    <t>https://www.nisra.gov.uk/system/files/statistics/census-2021-ms-e09.xlsx</t>
  </si>
  <si>
    <t>https://www.nisra.gov.uk/system/files/statistics/census-2021-ms-e10.xlsx</t>
  </si>
  <si>
    <t>https://www.nisra.gov.uk/system/files/statistics/census-2021-ms-e11.xlsx</t>
  </si>
  <si>
    <t>https://www.nisra.gov.uk/system/files/statistics/census-2021-ms-e12.xlsx</t>
  </si>
  <si>
    <t>https://www.nisra.gov.uk/system/files/statistics/census-2021-ms-e13.xlsx</t>
  </si>
  <si>
    <t>https://www.nisra.gov.uk/system/files/statistics/census-2021-ms-e14.xlsx</t>
  </si>
  <si>
    <t>https://www.nisra.gov.uk/system/files/statistics/census-2021-ms-b11.xlsx</t>
  </si>
  <si>
    <t>Download file (Excel 154 KB)</t>
  </si>
  <si>
    <t>Download file (Excel 161 KB)</t>
  </si>
  <si>
    <t>Download file (Excel 160 KB)</t>
  </si>
  <si>
    <t>Download file (Excel 181 KB)</t>
  </si>
  <si>
    <t>Download file (Excel 228 KB)</t>
  </si>
  <si>
    <t>Download file (Excel 155 KB)</t>
  </si>
  <si>
    <t>Download file (Excel 231 KB)</t>
  </si>
  <si>
    <t>Download file (Excel 162 KB)</t>
  </si>
  <si>
    <t>Download file (Excel 166 KB)</t>
  </si>
  <si>
    <t>Download file (Excel 156 KB)</t>
  </si>
  <si>
    <t>Download file (Excel 157 KB)</t>
  </si>
  <si>
    <t>Download file (Excel 169 KB)</t>
  </si>
  <si>
    <t>Download file (Excel 159 KB)</t>
  </si>
  <si>
    <t>Download file (Excel 165 KB)</t>
  </si>
  <si>
    <t>Download file (Excel 158 KB)</t>
  </si>
  <si>
    <t>Link text</t>
  </si>
  <si>
    <t>Download file (Excel 153 KB)</t>
  </si>
  <si>
    <t>Download file (Excel 172 KB)</t>
  </si>
  <si>
    <t>Download file (Excel 167 KB)</t>
  </si>
  <si>
    <t>Download file (Excel 164 KB)</t>
  </si>
  <si>
    <t>Type of long-term condition: Intellectual or learning disability by broad age bands</t>
  </si>
  <si>
    <t>Type of long-term condition: Learning difficulty by broad age bands</t>
  </si>
  <si>
    <t>Type of long-term condition: Emotional, psychological or mental health condition by broad age bands</t>
  </si>
  <si>
    <t>Type of long-term condition: Shortness of breath or difficulty breathing by broad age bands</t>
  </si>
  <si>
    <t>Type of long-term condition: Other condition by broad age bands</t>
  </si>
  <si>
    <t>Type of long-term condition: Frequent periods of confusion or memory loss by broad age bands</t>
  </si>
  <si>
    <t>Central heating (household based) - (classification 1)</t>
  </si>
  <si>
    <t>Central heating (system based) - (classification 2)</t>
  </si>
  <si>
    <t>MS-E15</t>
  </si>
  <si>
    <t>renewable energy systems system</t>
  </si>
  <si>
    <t>central heating household based classification 1</t>
  </si>
  <si>
    <t>central heating systems system based classification 2</t>
  </si>
  <si>
    <t>https://www.nisra.gov.uk/system/files/statistics/census-2021-ms-e15.xlsx</t>
  </si>
  <si>
    <t>Download file (Excel 163 KB)</t>
  </si>
  <si>
    <t>Type of long-term condition: Mobility or dexterity difficulty that limits basic physical activities by broad age bands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</si>
</sst>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809]General"/>
    <numFmt numFmtId="166" formatCode="&quot; &quot;#,##0.00&quot; &quot;;&quot;-&quot;#,##0.00&quot; &quot;;&quot; -&quot;00&quot; &quot;;&quot; &quot;@&quot; &quot;"/>
  </numFmts>
  <fonts count="38">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i/>
      <sz val="10"/>
      <name val="Arial"/>
      <family val="2"/>
    </font>
    <font>
      <sz val="10"/>
      <name val="Arial"/>
      <family val="2"/>
    </font>
    <font>
      <b/>
      <sz val="12"/>
      <name val="Arial"/>
      <family val="2"/>
    </font>
    <font>
      <sz val="12"/>
      <name val="Arial"/>
      <family val="2"/>
    </font>
    <font>
      <sz val="12"/>
      <color indexed="8"/>
      <name val="Arial"/>
      <family val="2"/>
    </font>
    <font>
      <sz val="12"/>
      <color theme="1"/>
      <name val="Arial"/>
      <family val="2"/>
    </font>
    <font>
      <u/>
      <sz val="10"/>
      <color theme="10"/>
      <name val="Arial"/>
      <family val="2"/>
    </font>
    <font>
      <sz val="11"/>
      <name val="Arial"/>
      <family val="2"/>
    </font>
    <font>
      <u/>
      <sz val="11"/>
      <color theme="10"/>
      <name val="Arial"/>
      <family val="2"/>
    </font>
    <font>
      <b/>
      <sz val="11"/>
      <color theme="0"/>
      <name val="Arial"/>
      <family val="2"/>
    </font>
    <font>
      <sz val="11"/>
      <color theme="1"/>
      <name val="Arial"/>
      <family val="2"/>
    </font>
    <font>
      <b/>
      <sz val="15"/>
      <name val="Arial"/>
      <family val="2"/>
    </font>
    <font>
      <sz val="10"/>
      <color theme="1"/>
      <name val="Arial"/>
      <family val="2"/>
    </font>
    <font>
      <sz val="10"/>
      <color theme="1"/>
      <name val="Arial1"/>
    </font>
    <font>
      <sz val="8"/>
      <color theme="1"/>
      <name val="Arial"/>
      <family val="2"/>
    </font>
    <font>
      <sz val="10"/>
      <color rgb="FF000000"/>
      <name val="Arial"/>
      <family val="2"/>
    </font>
    <font>
      <b/>
      <sz val="11"/>
      <color rgb="FF000000"/>
      <name val="Calibri"/>
      <family val="2"/>
    </font>
    <font>
      <b/>
      <sz val="15"/>
      <name val="Calibri"/>
      <family val="2"/>
      <scheme val="minor"/>
    </font>
    <font>
      <sz val="11"/>
      <color rgb="FF000000"/>
      <name val="Calibri"/>
      <family val="2"/>
    </font>
    <font>
      <sz val="7"/>
      <color rgb="FF000000"/>
      <name val="Arial"/>
      <family val="2"/>
    </font>
    <font>
      <b/>
      <sz val="10"/>
      <color rgb="FF000000"/>
      <name val="Arial"/>
      <family val="2"/>
    </font>
    <font>
      <b/>
      <sz val="14"/>
      <color rgb="FF000000"/>
      <name val="Arial"/>
      <family val="2"/>
    </font>
    <font>
      <b/>
      <sz val="15"/>
      <color rgb="FF000000"/>
      <name val="Calibri"/>
      <family val="2"/>
    </font>
    <font>
      <b/>
      <sz val="13"/>
      <color rgb="FF000000"/>
      <name val="Calibri"/>
      <family val="2"/>
    </font>
    <font>
      <u/>
      <sz val="10"/>
      <color rgb="FF0000FF"/>
      <name val="Arial"/>
      <family val="2"/>
    </font>
    <font>
      <u/>
      <sz val="11"/>
      <color rgb="FF0000FF"/>
      <name val="Calibri"/>
      <family val="2"/>
    </font>
    <font>
      <u/>
      <sz val="11"/>
      <color rgb="FF0563C1"/>
      <name val="Calibri"/>
      <family val="2"/>
    </font>
    <font>
      <u/>
      <sz val="10"/>
      <color rgb="FF0563C1"/>
      <name val="Arial"/>
      <family val="2"/>
    </font>
    <font>
      <u/>
      <sz val="11"/>
      <color theme="10"/>
      <name val="Calibri"/>
      <family val="2"/>
      <scheme val="minor"/>
    </font>
    <font>
      <sz val="10"/>
      <color indexed="8"/>
      <name val="Arial"/>
      <family val="2"/>
    </font>
    <font>
      <b/>
      <sz val="12"/>
      <color theme="0"/>
      <name val="Arial"/>
      <family val="2"/>
    </font>
    <font>
      <b/>
      <sz val="11"/>
      <name val="Arial"/>
      <family val="2"/>
    </font>
    <font>
      <b/>
      <sz val="15"/>
      <color rgb="FF902082"/>
      <name val="Arial"/>
      <family val="2"/>
    </font>
  </fonts>
  <fills count="8">
    <fill>
      <patternFill patternType="none"/>
    </fill>
    <fill>
      <patternFill patternType="gray125"/>
    </fill>
    <fill>
      <patternFill patternType="solid">
        <fgColor theme="0"/>
        <bgColor indexed="64"/>
      </patternFill>
    </fill>
    <fill>
      <patternFill patternType="solid">
        <fgColor rgb="FFFFFF99"/>
        <bgColor rgb="FFFFFF99"/>
      </patternFill>
    </fill>
    <fill>
      <patternFill patternType="solid">
        <fgColor rgb="FF99CCFF"/>
        <bgColor rgb="FF99CCFF"/>
      </patternFill>
    </fill>
    <fill>
      <patternFill patternType="solid">
        <fgColor rgb="FF800080"/>
        <bgColor rgb="FF800080"/>
      </patternFill>
    </fill>
    <fill>
      <patternFill patternType="solid">
        <fgColor rgb="FFFFFFCC"/>
        <bgColor rgb="FFFFFFCC"/>
      </patternFill>
    </fill>
    <fill>
      <patternFill patternType="solid">
        <fgColor rgb="FF90208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000000"/>
      </left>
      <right style="thin">
        <color rgb="FF000000"/>
      </right>
      <top/>
      <bottom/>
      <diagonal/>
    </border>
    <border>
      <left/>
      <right/>
      <top style="thin">
        <color rgb="FF000000"/>
      </top>
      <bottom style="thin">
        <color rgb="FF000000"/>
      </bottom>
      <diagonal/>
    </border>
  </borders>
  <cellStyleXfs count="121">
    <xf numFmtId="0" fontId="0" fillId="0" borderId="0"/>
    <xf numFmtId="0" fontId="6" fillId="0" borderId="0"/>
    <xf numFmtId="0" fontId="3" fillId="0" borderId="0"/>
    <xf numFmtId="0" fontId="2" fillId="0" borderId="0"/>
    <xf numFmtId="0" fontId="11" fillId="0" borderId="0" applyNumberFormat="0" applyFill="0" applyBorder="0" applyAlignment="0" applyProtection="0">
      <alignment vertical="top"/>
      <protection locked="0"/>
    </xf>
    <xf numFmtId="0" fontId="16" fillId="0" borderId="2" applyNumberFormat="0" applyFill="0" applyBorder="0" applyAlignment="0" applyProtection="0"/>
    <xf numFmtId="0" fontId="1" fillId="0" borderId="0"/>
    <xf numFmtId="0" fontId="22" fillId="0" borderId="0" applyNumberFormat="0" applyFill="0" applyAlignment="0" applyProtection="0"/>
    <xf numFmtId="0" fontId="15" fillId="0" borderId="0"/>
    <xf numFmtId="165" fontId="18" fillId="0" borderId="0"/>
    <xf numFmtId="165" fontId="19" fillId="0" borderId="0">
      <alignment horizontal="right"/>
    </xf>
    <xf numFmtId="0" fontId="20" fillId="0" borderId="0" applyNumberFormat="0" applyBorder="0" applyProtection="0"/>
    <xf numFmtId="164" fontId="1" fillId="0" borderId="0" applyFont="0" applyFill="0" applyBorder="0" applyAlignment="0" applyProtection="0"/>
    <xf numFmtId="0" fontId="23" fillId="0" borderId="0"/>
    <xf numFmtId="166" fontId="23"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3" borderId="0" applyNumberFormat="0" applyBorder="0">
      <protection locked="0"/>
    </xf>
    <xf numFmtId="0" fontId="20" fillId="3" borderId="0" applyNumberFormat="0" applyBorder="0">
      <protection locked="0"/>
    </xf>
    <xf numFmtId="0" fontId="20" fillId="3" borderId="0" applyNumberFormat="0" applyBorder="0">
      <protection locked="0"/>
    </xf>
    <xf numFmtId="0" fontId="20" fillId="4" borderId="4" applyNumberFormat="0">
      <alignment horizontal="center" vertical="center"/>
      <protection locked="0"/>
    </xf>
    <xf numFmtId="0" fontId="20" fillId="4" borderId="4" applyNumberFormat="0">
      <alignment horizontal="center" vertical="center"/>
      <protection locked="0"/>
    </xf>
    <xf numFmtId="0" fontId="20" fillId="4" borderId="4" applyNumberFormat="0">
      <alignment horizontal="center" vertical="center"/>
      <protection locked="0"/>
    </xf>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0" fontId="20" fillId="5" borderId="0" applyNumberFormat="0" applyBorder="0">
      <protection locked="0"/>
    </xf>
    <xf numFmtId="0" fontId="20" fillId="5" borderId="0" applyNumberFormat="0" applyBorder="0">
      <protection locked="0"/>
    </xf>
    <xf numFmtId="0" fontId="20" fillId="5" borderId="0" applyNumberFormat="0" applyBorder="0">
      <protection locked="0"/>
    </xf>
    <xf numFmtId="0" fontId="25" fillId="4" borderId="0" applyNumberFormat="0" applyBorder="0">
      <alignment vertical="center"/>
      <protection locked="0"/>
    </xf>
    <xf numFmtId="0" fontId="25" fillId="4" borderId="0" applyNumberFormat="0" applyBorder="0">
      <alignment vertical="center"/>
      <protection locked="0"/>
    </xf>
    <xf numFmtId="0" fontId="25" fillId="0" borderId="0" applyNumberFormat="0" applyBorder="0">
      <protection locked="0"/>
    </xf>
    <xf numFmtId="0" fontId="25" fillId="0" borderId="0" applyNumberFormat="0" applyBorder="0">
      <protection locked="0"/>
    </xf>
    <xf numFmtId="0" fontId="26" fillId="0" borderId="0" applyNumberFormat="0" applyBorder="0">
      <protection locked="0"/>
    </xf>
    <xf numFmtId="0" fontId="26" fillId="0" borderId="0" applyNumberFormat="0" applyBorder="0">
      <protection locked="0"/>
    </xf>
    <xf numFmtId="0" fontId="25" fillId="0" borderId="0" applyNumberFormat="0" applyBorder="0" applyProtection="0"/>
    <xf numFmtId="0" fontId="25" fillId="0" borderId="0" applyNumberFormat="0" applyBorder="0" applyProtection="0"/>
    <xf numFmtId="0" fontId="25" fillId="0" borderId="0" applyNumberFormat="0" applyBorder="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2" fillId="0" borderId="0" applyNumberFormat="0" applyFill="0" applyBorder="0" applyAlignment="0" applyProtection="0"/>
    <xf numFmtId="0" fontId="29" fillId="0" borderId="0" applyNumberFormat="0" applyFill="0" applyBorder="0" applyAlignment="0" applyProtection="0"/>
    <xf numFmtId="0" fontId="23" fillId="0" borderId="0" applyNumberFormat="0" applyFon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Border="0" applyProtection="0"/>
    <xf numFmtId="0" fontId="20" fillId="0" borderId="0" applyNumberFormat="0" applyBorder="0" applyProtection="0"/>
    <xf numFmtId="0" fontId="20" fillId="0" borderId="0" applyNumberFormat="0" applyFill="0" applyBorder="0" applyAlignment="0" applyProtection="0"/>
    <xf numFmtId="0" fontId="20" fillId="0" borderId="0" applyNumberFormat="0" applyBorder="0" applyProtection="0"/>
    <xf numFmtId="0" fontId="20" fillId="0" borderId="0" applyNumberFormat="0" applyBorder="0" applyProtection="0"/>
    <xf numFmtId="0" fontId="2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3" fillId="6" borderId="3" applyNumberFormat="0" applyFont="0" applyAlignment="0" applyProtection="0"/>
    <xf numFmtId="0" fontId="23" fillId="6" borderId="3" applyNumberFormat="0" applyFont="0" applyAlignment="0" applyProtection="0"/>
    <xf numFmtId="0" fontId="20" fillId="0" borderId="0" applyNumberForma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0" fillId="0" borderId="0" applyNumberFormat="0" applyBorder="0" applyProtection="0"/>
    <xf numFmtId="0" fontId="20" fillId="4" borderId="5" applyNumberFormat="0">
      <alignment vertical="center"/>
      <protection locked="0"/>
    </xf>
    <xf numFmtId="0" fontId="20" fillId="4" borderId="5" applyNumberFormat="0">
      <alignment vertical="center"/>
      <protection locked="0"/>
    </xf>
    <xf numFmtId="0" fontId="20" fillId="4" borderId="5" applyNumberFormat="0">
      <alignment vertical="center"/>
      <protection locked="0"/>
    </xf>
    <xf numFmtId="0" fontId="20" fillId="3" borderId="0" applyNumberFormat="0" applyBorder="0">
      <protection locked="0"/>
    </xf>
    <xf numFmtId="0" fontId="20" fillId="3" borderId="0" applyNumberFormat="0" applyBorder="0">
      <protection locked="0"/>
    </xf>
    <xf numFmtId="0" fontId="20" fillId="3" borderId="0" applyNumberFormat="0" applyBorder="0">
      <protection locked="0"/>
    </xf>
    <xf numFmtId="0" fontId="33" fillId="0" borderId="0" applyNumberFormat="0" applyFill="0" applyBorder="0" applyAlignment="0" applyProtection="0"/>
    <xf numFmtId="9" fontId="1" fillId="0" borderId="0" applyFont="0" applyFill="0" applyBorder="0" applyAlignment="0" applyProtection="0"/>
  </cellStyleXfs>
  <cellXfs count="65">
    <xf numFmtId="0" fontId="0" fillId="0" borderId="0" xfId="0"/>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8" fillId="0" borderId="0" xfId="0" applyFont="1"/>
    <xf numFmtId="0" fontId="9" fillId="0" borderId="0" xfId="0" applyFont="1" applyFill="1" applyBorder="1" applyAlignment="1" applyProtection="1">
      <alignment horizontal="left" vertical="center"/>
      <protection locked="0"/>
    </xf>
    <xf numFmtId="0" fontId="9" fillId="0" borderId="0" xfId="0" applyFont="1" applyFill="1" applyBorder="1" applyAlignment="1" applyProtection="1">
      <alignment vertical="center"/>
      <protection locked="0"/>
    </xf>
    <xf numFmtId="0" fontId="8" fillId="0" borderId="0" xfId="0" applyFont="1" applyBorder="1" applyAlignment="1"/>
    <xf numFmtId="0" fontId="12" fillId="0" borderId="0" xfId="0" applyFont="1" applyAlignment="1">
      <alignment vertical="center"/>
    </xf>
    <xf numFmtId="0" fontId="12" fillId="0" borderId="0" xfId="0" applyFont="1" applyBorder="1" applyAlignment="1">
      <alignment vertical="center"/>
    </xf>
    <xf numFmtId="0" fontId="12" fillId="0" borderId="0" xfId="0" applyFont="1"/>
    <xf numFmtId="0" fontId="12" fillId="0" borderId="1" xfId="0" applyFont="1" applyBorder="1" applyAlignment="1">
      <alignmen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8" fillId="0" borderId="0" xfId="0" applyFont="1" applyAlignment="1">
      <alignment horizontal="left"/>
    </xf>
    <xf numFmtId="0" fontId="7" fillId="0" borderId="0" xfId="0" applyFont="1" applyFill="1" applyBorder="1" applyAlignment="1" applyProtection="1">
      <alignment horizontal="left" vertical="center" wrapText="1"/>
    </xf>
    <xf numFmtId="0" fontId="8" fillId="0" borderId="0" xfId="0" applyFont="1" applyAlignment="1">
      <alignment vertical="center" wrapText="1"/>
    </xf>
    <xf numFmtId="0" fontId="12" fillId="0" borderId="0" xfId="0" applyFont="1" applyAlignment="1">
      <alignment vertical="top"/>
    </xf>
    <xf numFmtId="0" fontId="12" fillId="0" borderId="0" xfId="0" applyFont="1" applyBorder="1" applyAlignment="1">
      <alignment vertical="top"/>
    </xf>
    <xf numFmtId="0" fontId="12" fillId="0" borderId="0" xfId="0" applyFont="1" applyAlignment="1">
      <alignment horizontal="left" vertical="top"/>
    </xf>
    <xf numFmtId="0" fontId="12" fillId="0" borderId="0" xfId="0" applyFont="1" applyAlignment="1">
      <alignment horizontal="left" vertical="top" wrapText="1"/>
    </xf>
    <xf numFmtId="0" fontId="12" fillId="0" borderId="0" xfId="0" applyFont="1" applyAlignment="1">
      <alignment vertical="top" wrapText="1"/>
    </xf>
    <xf numFmtId="0" fontId="14" fillId="0" borderId="0" xfId="0" applyFont="1" applyFill="1" applyAlignment="1">
      <alignment vertical="top"/>
    </xf>
    <xf numFmtId="0" fontId="12" fillId="0" borderId="0" xfId="0" applyFont="1" applyFill="1" applyBorder="1" applyAlignment="1">
      <alignment vertical="top"/>
    </xf>
    <xf numFmtId="0" fontId="12" fillId="0" borderId="0" xfId="0" applyFont="1" applyFill="1" applyAlignment="1">
      <alignment vertical="top"/>
    </xf>
    <xf numFmtId="0" fontId="17" fillId="0" borderId="0" xfId="0" applyFont="1" applyFill="1" applyBorder="1" applyAlignment="1">
      <alignment horizontal="left" vertical="center" wrapText="1"/>
    </xf>
    <xf numFmtId="0" fontId="17" fillId="0" borderId="0" xfId="0" applyNumberFormat="1" applyFont="1" applyFill="1" applyBorder="1" applyAlignment="1">
      <alignment horizontal="left" vertical="center"/>
    </xf>
    <xf numFmtId="0" fontId="17" fillId="0" borderId="0" xfId="0" applyFont="1" applyFill="1" applyBorder="1" applyAlignment="1">
      <alignment horizontal="left" vertical="center"/>
    </xf>
    <xf numFmtId="0" fontId="10" fillId="0" borderId="0" xfId="0" applyFont="1" applyFill="1" applyBorder="1" applyAlignment="1">
      <alignment horizontal="left" vertical="center" wrapText="1"/>
    </xf>
    <xf numFmtId="0" fontId="10" fillId="0" borderId="0" xfId="0" applyNumberFormat="1" applyFont="1" applyFill="1" applyBorder="1" applyAlignment="1">
      <alignment horizontal="left" vertical="center"/>
    </xf>
    <xf numFmtId="0" fontId="10" fillId="0" borderId="0" xfId="0" applyFont="1" applyFill="1" applyBorder="1" applyAlignment="1">
      <alignment horizontal="left" vertical="center"/>
    </xf>
    <xf numFmtId="0" fontId="9" fillId="0" borderId="0" xfId="119" applyFont="1" applyFill="1" applyAlignment="1" applyProtection="1">
      <alignment horizontal="left" vertical="center"/>
      <protection locked="0"/>
    </xf>
    <xf numFmtId="0" fontId="9" fillId="0" borderId="0" xfId="13" applyFont="1" applyFill="1" applyAlignment="1" applyProtection="1">
      <alignment horizontal="left" vertical="center"/>
      <protection locked="0"/>
    </xf>
    <xf numFmtId="0" fontId="9" fillId="0" borderId="0" xfId="6" applyFont="1" applyFill="1" applyAlignment="1" applyProtection="1">
      <alignment horizontal="left" vertical="center"/>
      <protection locked="0"/>
    </xf>
    <xf numFmtId="0" fontId="4" fillId="0" borderId="0" xfId="0" applyFont="1" applyFill="1" applyBorder="1" applyAlignment="1" applyProtection="1">
      <alignment vertical="center" wrapText="1"/>
    </xf>
    <xf numFmtId="0" fontId="6" fillId="0" borderId="0" xfId="0" applyFont="1" applyFill="1" applyBorder="1" applyAlignment="1">
      <alignment vertical="center" wrapText="1"/>
    </xf>
    <xf numFmtId="0" fontId="6" fillId="0" borderId="0" xfId="0" applyFont="1" applyFill="1" applyBorder="1" applyAlignment="1" applyProtection="1">
      <alignment vertical="center" wrapText="1"/>
    </xf>
    <xf numFmtId="0" fontId="34" fillId="0" borderId="0" xfId="119" applyFont="1" applyFill="1" applyAlignment="1" applyProtection="1">
      <alignment horizontal="left" vertical="center"/>
      <protection locked="0"/>
    </xf>
    <xf numFmtId="0" fontId="34" fillId="0" borderId="0" xfId="13" applyFont="1" applyFill="1" applyAlignment="1" applyProtection="1">
      <alignment horizontal="left" vertical="center"/>
      <protection locked="0"/>
    </xf>
    <xf numFmtId="0" fontId="5" fillId="0" borderId="0" xfId="0" applyFont="1" applyFill="1" applyBorder="1" applyAlignment="1" applyProtection="1">
      <alignment vertical="center" wrapText="1"/>
    </xf>
    <xf numFmtId="0" fontId="34" fillId="0" borderId="0" xfId="6" applyFont="1" applyFill="1" applyAlignment="1" applyProtection="1">
      <alignment horizontal="left" vertical="center"/>
      <protection locked="0"/>
    </xf>
    <xf numFmtId="0" fontId="6" fillId="0" borderId="0" xfId="0" applyFont="1" applyFill="1" applyBorder="1" applyAlignment="1" applyProtection="1">
      <alignment horizontal="left" vertical="center" wrapText="1"/>
    </xf>
    <xf numFmtId="0" fontId="0" fillId="0" borderId="0" xfId="0" applyAlignment="1">
      <alignment vertical="center" wrapText="1"/>
    </xf>
    <xf numFmtId="0" fontId="6" fillId="0" borderId="0" xfId="0" applyFont="1" applyFill="1" applyBorder="1" applyAlignment="1" applyProtection="1">
      <alignment vertical="center"/>
    </xf>
    <xf numFmtId="0" fontId="13" fillId="0" borderId="1" xfId="4" applyFont="1" applyFill="1" applyBorder="1" applyAlignment="1" applyProtection="1">
      <alignment vertical="center" wrapText="1"/>
    </xf>
    <xf numFmtId="0" fontId="8" fillId="2" borderId="1" xfId="0" applyFont="1" applyFill="1" applyBorder="1" applyAlignment="1">
      <alignment vertical="center"/>
    </xf>
    <xf numFmtId="0" fontId="36" fillId="2" borderId="1" xfId="0" applyFont="1" applyFill="1" applyBorder="1" applyAlignment="1">
      <alignment vertical="center" wrapText="1"/>
    </xf>
    <xf numFmtId="0" fontId="16" fillId="0" borderId="0" xfId="5" applyFill="1" applyBorder="1" applyAlignment="1" applyProtection="1">
      <alignment vertical="center"/>
    </xf>
    <xf numFmtId="0" fontId="37" fillId="0" borderId="0" xfId="5" applyFont="1" applyFill="1" applyBorder="1" applyAlignment="1">
      <alignment vertical="top"/>
    </xf>
    <xf numFmtId="0" fontId="35" fillId="7" borderId="1" xfId="0" applyFont="1" applyFill="1" applyBorder="1" applyAlignment="1">
      <alignment vertical="center"/>
    </xf>
    <xf numFmtId="0" fontId="14" fillId="7" borderId="1" xfId="0" applyFont="1" applyFill="1" applyBorder="1" applyAlignment="1">
      <alignment vertical="center" wrapText="1"/>
    </xf>
    <xf numFmtId="0" fontId="12" fillId="0" borderId="0" xfId="0" applyFont="1" applyFill="1" applyAlignment="1">
      <alignment vertical="top" wrapText="1"/>
    </xf>
    <xf numFmtId="0" fontId="16" fillId="0" borderId="0" xfId="5" applyFill="1" applyBorder="1" applyAlignment="1">
      <alignment horizontal="left"/>
    </xf>
    <xf numFmtId="0" fontId="16" fillId="0" borderId="0" xfId="5" applyFont="1" applyFill="1" applyBorder="1"/>
    <xf numFmtId="49" fontId="6" fillId="0" borderId="0" xfId="0" quotePrefix="1" applyNumberFormat="1" applyFont="1" applyFill="1" applyBorder="1" applyAlignment="1" applyProtection="1">
      <alignment vertical="center" wrapText="1"/>
    </xf>
    <xf numFmtId="0" fontId="0" fillId="0" borderId="0" xfId="0" applyBorder="1" applyAlignment="1">
      <alignment horizontal="left" vertical="center" wrapText="1"/>
    </xf>
    <xf numFmtId="0" fontId="8" fillId="0" borderId="0" xfId="0" applyFont="1" applyFill="1" applyBorder="1" applyAlignment="1" applyProtection="1">
      <alignment horizontal="left" vertical="center"/>
      <protection locked="0"/>
    </xf>
    <xf numFmtId="0" fontId="8" fillId="0" borderId="0" xfId="0" applyFont="1" applyFill="1" applyAlignment="1" applyProtection="1">
      <alignment horizontal="left" vertical="center"/>
      <protection locked="0"/>
    </xf>
    <xf numFmtId="0" fontId="8" fillId="0" borderId="0" xfId="0" applyNumberFormat="1" applyFont="1" applyFill="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left" vertical="center"/>
    </xf>
    <xf numFmtId="0" fontId="6" fillId="0" borderId="0" xfId="0" applyFont="1" applyAlignment="1">
      <alignment vertical="center"/>
    </xf>
    <xf numFmtId="0" fontId="9" fillId="0" borderId="0" xfId="0" applyFont="1" applyFill="1" applyAlignment="1" applyProtection="1">
      <alignment horizontal="left" vertical="center"/>
      <protection locked="0"/>
    </xf>
    <xf numFmtId="0" fontId="0" fillId="0" borderId="0" xfId="0" applyAlignment="1">
      <alignment vertical="center"/>
    </xf>
    <xf numFmtId="0" fontId="6" fillId="0" borderId="0" xfId="0" applyFont="1" applyFill="1" applyAlignment="1">
      <alignment vertical="center"/>
    </xf>
  </cellXfs>
  <cellStyles count="121">
    <cellStyle name="ANCLAS,REZONES Y SUS PARTES,DE FUNDICION,DE HIERRO O DE ACERO" xfId="18"/>
    <cellStyle name="ANCLAS,REZONES Y SUS PARTES,DE FUNDICION,DE HIERRO O DE ACERO 2" xfId="19"/>
    <cellStyle name="ANCLAS,REZONES Y SUS PARTES,DE FUNDICION,DE HIERRO O DE ACERO 2 2" xfId="20"/>
    <cellStyle name="ANCLAS,REZONES Y SUS PARTES,DE FUNDICION,DE HIERRO O DE ACERO 2 2 2" xfId="21"/>
    <cellStyle name="ANCLAS,REZONES Y SUS PARTES,DE FUNDICION,DE HIERRO O DE ACERO 2 2 3" xfId="22"/>
    <cellStyle name="ANCLAS,REZONES Y SUS PARTES,DE FUNDICION,DE HIERRO O DE ACERO 2 3" xfId="23"/>
    <cellStyle name="ANCLAS,REZONES Y SUS PARTES,DE FUNDICION,DE HIERRO O DE ACERO 2 3 2" xfId="24"/>
    <cellStyle name="ANCLAS,REZONES Y SUS PARTES,DE FUNDICION,DE HIERRO O DE ACERO 2 4" xfId="25"/>
    <cellStyle name="ANCLAS,REZONES Y SUS PARTES,DE FUNDICION,DE HIERRO O DE ACERO 3" xfId="26"/>
    <cellStyle name="ANCLAS,REZONES Y SUS PARTES,DE FUNDICION,DE HIERRO O DE ACERO 3 2" xfId="27"/>
    <cellStyle name="ANCLAS,REZONES Y SUS PARTES,DE FUNDICION,DE HIERRO O DE ACERO 4" xfId="28"/>
    <cellStyle name="cells" xfId="29"/>
    <cellStyle name="cells 2" xfId="30"/>
    <cellStyle name="cells 3" xfId="31"/>
    <cellStyle name="column field" xfId="32"/>
    <cellStyle name="column field 2" xfId="33"/>
    <cellStyle name="column field 3" xfId="34"/>
    <cellStyle name="Comma 2" xfId="35"/>
    <cellStyle name="Comma 2 2" xfId="36"/>
    <cellStyle name="Comma 2 3" xfId="37"/>
    <cellStyle name="Comma 3" xfId="38"/>
    <cellStyle name="Comma 3 2" xfId="39"/>
    <cellStyle name="Comma 3 3" xfId="40"/>
    <cellStyle name="Comma 4" xfId="41"/>
    <cellStyle name="Comma 4 2" xfId="42"/>
    <cellStyle name="Comma 4 3" xfId="43"/>
    <cellStyle name="Comma 5" xfId="44"/>
    <cellStyle name="Comma 5 2" xfId="45"/>
    <cellStyle name="Comma 5 3" xfId="46"/>
    <cellStyle name="Comma 6" xfId="47"/>
    <cellStyle name="Comma 7" xfId="48"/>
    <cellStyle name="Comma 8" xfId="14"/>
    <cellStyle name="Comma 9" xfId="12"/>
    <cellStyle name="Excel Built-in Hyperlink" xfId="8"/>
    <cellStyle name="Excel Built-in Normal" xfId="9"/>
    <cellStyle name="field" xfId="49"/>
    <cellStyle name="field 2" xfId="50"/>
    <cellStyle name="field 3" xfId="51"/>
    <cellStyle name="field names" xfId="52"/>
    <cellStyle name="field names 2" xfId="53"/>
    <cellStyle name="footer" xfId="54"/>
    <cellStyle name="footer 2" xfId="55"/>
    <cellStyle name="heading" xfId="56"/>
    <cellStyle name="Heading 1" xfId="5" builtinId="16" customBuiltin="1"/>
    <cellStyle name="Heading 1 2" xfId="15"/>
    <cellStyle name="Heading 1 3" xfId="7"/>
    <cellStyle name="Heading 2 2" xfId="16"/>
    <cellStyle name="Heading 3 2" xfId="17"/>
    <cellStyle name="heading 5" xfId="57"/>
    <cellStyle name="Headings" xfId="58"/>
    <cellStyle name="Headings 2" xfId="59"/>
    <cellStyle name="Headings 3" xfId="60"/>
    <cellStyle name="Hyperlink" xfId="4" builtinId="8"/>
    <cellStyle name="Hyperlink 2" xfId="62"/>
    <cellStyle name="Hyperlink 2 2" xfId="63"/>
    <cellStyle name="Hyperlink 2 2 2" xfId="64"/>
    <cellStyle name="Hyperlink 2 3" xfId="65"/>
    <cellStyle name="Hyperlink 3" xfId="66"/>
    <cellStyle name="Hyperlink 3 2" xfId="67"/>
    <cellStyle name="Hyperlink 4" xfId="68"/>
    <cellStyle name="Hyperlink 5" xfId="61"/>
    <cellStyle name="Hyperlink 6" xfId="119"/>
    <cellStyle name="Normal" xfId="0" builtinId="0"/>
    <cellStyle name="Normal 10" xfId="69"/>
    <cellStyle name="Normal 11" xfId="13"/>
    <cellStyle name="Normal 12" xfId="6"/>
    <cellStyle name="Normal 16" xfId="70"/>
    <cellStyle name="Normal 16 2" xfId="71"/>
    <cellStyle name="Normal 2" xfId="1"/>
    <cellStyle name="Normal 2 2" xfId="72"/>
    <cellStyle name="Normal 2 2 2" xfId="73"/>
    <cellStyle name="Normal 2 2 2 2" xfId="74"/>
    <cellStyle name="Normal 2 2 2 3" xfId="75"/>
    <cellStyle name="Normal 2 2 3" xfId="76"/>
    <cellStyle name="Normal 2 2 3 2" xfId="77"/>
    <cellStyle name="Normal 2 2 4" xfId="78"/>
    <cellStyle name="Normal 2 3" xfId="79"/>
    <cellStyle name="Normal 2 3 2" xfId="80"/>
    <cellStyle name="Normal 2 4" xfId="81"/>
    <cellStyle name="Normal 2 5" xfId="11"/>
    <cellStyle name="Normal 3" xfId="82"/>
    <cellStyle name="Normal 3 2" xfId="83"/>
    <cellStyle name="Normal 3 3" xfId="84"/>
    <cellStyle name="Normal 3 4" xfId="85"/>
    <cellStyle name="Normal 4" xfId="2"/>
    <cellStyle name="Normal 4 2" xfId="3"/>
    <cellStyle name="Normal 4 2 2" xfId="88"/>
    <cellStyle name="Normal 4 2 3" xfId="87"/>
    <cellStyle name="Normal 4 3" xfId="89"/>
    <cellStyle name="Normal 4 4" xfId="86"/>
    <cellStyle name="Normal 5" xfId="90"/>
    <cellStyle name="Normal 5 2" xfId="91"/>
    <cellStyle name="Normal 6" xfId="92"/>
    <cellStyle name="Normal 6 2" xfId="93"/>
    <cellStyle name="Normal 6 3" xfId="94"/>
    <cellStyle name="Normal 7" xfId="95"/>
    <cellStyle name="Normal 7 2" xfId="96"/>
    <cellStyle name="Normal 7 3" xfId="97"/>
    <cellStyle name="Normal 8" xfId="98"/>
    <cellStyle name="Normal 8 2" xfId="99"/>
    <cellStyle name="Normal 8 3" xfId="100"/>
    <cellStyle name="Normal 9" xfId="101"/>
    <cellStyle name="Normal 9 2" xfId="102"/>
    <cellStyle name="Normal 9 3" xfId="103"/>
    <cellStyle name="Note 2" xfId="104"/>
    <cellStyle name="Note 2 2" xfId="105"/>
    <cellStyle name="Paragraph Han" xfId="106"/>
    <cellStyle name="Percent 2" xfId="107"/>
    <cellStyle name="Percent 2 2" xfId="108"/>
    <cellStyle name="Percent 3" xfId="109"/>
    <cellStyle name="Percent 3 2" xfId="110"/>
    <cellStyle name="Percent 3 3" xfId="111"/>
    <cellStyle name="Percent 4" xfId="120"/>
    <cellStyle name="Row_Headings" xfId="112"/>
    <cellStyle name="rowfield" xfId="113"/>
    <cellStyle name="rowfield 2" xfId="114"/>
    <cellStyle name="rowfield 3" xfId="115"/>
    <cellStyle name="Style5" xfId="10"/>
    <cellStyle name="Test" xfId="116"/>
    <cellStyle name="Test 2" xfId="117"/>
    <cellStyle name="Test 3" xfId="118"/>
  </cellStyles>
  <dxfs count="10">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protection locked="1" hidden="0"/>
    </dxf>
    <dxf>
      <fill>
        <patternFill>
          <bgColor rgb="FF92D050"/>
        </patternFill>
      </fill>
    </dxf>
    <dxf>
      <fill>
        <patternFill>
          <bgColor rgb="FF92D050"/>
        </patternFill>
      </fill>
    </dxf>
  </dxfs>
  <tableStyles count="0" defaultPivotStyle="PivotStyleLight16"/>
  <colors>
    <mruColors>
      <color rgb="FF902082"/>
      <color rgb="FF6E2585"/>
      <color rgb="FFD4BEDA"/>
      <color rgb="FF7D7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2:B14" totalsRowShown="0" headerRowDxfId="7" dataDxfId="6">
  <tableColumns count="2">
    <tableColumn id="2" name="Table number" dataDxfId="5"/>
    <tableColumn id="1" name="Table title" dataDxfId="4"/>
  </tableColumns>
  <tableStyleInfo showFirstColumn="0" showLastColumn="0" showRowStripes="1" showColumnStripes="0"/>
</table>
</file>

<file path=xl/tables/table2.xml><?xml version="1.0" encoding="utf-8"?>
<table xmlns="http://schemas.openxmlformats.org/spreadsheetml/2006/main" id="2" name="Table2" displayName="Table2" ref="A2:B69" totalsRowShown="0" headerRowDxfId="3" dataDxfId="2">
  <sortState ref="A3:B68">
    <sortCondition ref="A2:A68"/>
  </sortState>
  <tableColumns count="2">
    <tableColumn id="1" name="Table number" dataDxfId="1"/>
    <tableColumn id="2" name="Table titl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91"/>
  <sheetViews>
    <sheetView tabSelected="1" zoomScaleNormal="100" workbookViewId="0">
      <pane ySplit="13" topLeftCell="A14" activePane="bottomLeft" state="frozen"/>
      <selection pane="bottomLeft"/>
    </sheetView>
  </sheetViews>
  <sheetFormatPr defaultColWidth="9.1796875" defaultRowHeight="14"/>
  <cols>
    <col min="1" max="1" width="13" style="10" customWidth="1"/>
    <col min="2" max="2" width="77.7265625" style="10" customWidth="1"/>
    <col min="3" max="3" width="39.1796875" style="10" customWidth="1"/>
    <col min="4" max="4" width="31.453125" style="10" customWidth="1"/>
    <col min="5" max="5" width="35.81640625" style="10" customWidth="1"/>
    <col min="6" max="6" width="28.54296875" style="10" customWidth="1"/>
    <col min="7" max="7" width="9.1796875" style="9" customWidth="1"/>
    <col min="8" max="9" width="9.1796875" style="8" hidden="1" customWidth="1"/>
    <col min="10" max="16384" width="9.1796875" style="10"/>
  </cols>
  <sheetData>
    <row r="1" spans="1:22" s="24" customFormat="1" ht="22" customHeight="1">
      <c r="A1" s="48" t="s">
        <v>44</v>
      </c>
      <c r="B1" s="22"/>
      <c r="C1" s="22"/>
      <c r="D1" s="22"/>
      <c r="E1" s="22"/>
      <c r="F1" s="22"/>
      <c r="G1" s="23"/>
    </row>
    <row r="2" spans="1:22" s="17" customFormat="1" ht="20.149999999999999" customHeight="1">
      <c r="A2" s="17" t="s">
        <v>45</v>
      </c>
      <c r="G2" s="18"/>
    </row>
    <row r="3" spans="1:22" s="17" customFormat="1" ht="20.149999999999999" customHeight="1">
      <c r="A3" s="19" t="s">
        <v>42</v>
      </c>
      <c r="B3" s="19"/>
      <c r="C3" s="19"/>
      <c r="D3" s="19"/>
      <c r="E3" s="19"/>
      <c r="F3" s="19"/>
      <c r="G3" s="18"/>
    </row>
    <row r="4" spans="1:22" s="17" customFormat="1" ht="20.149999999999999" customHeight="1">
      <c r="A4" s="17" t="s">
        <v>41</v>
      </c>
      <c r="G4" s="18"/>
    </row>
    <row r="5" spans="1:22" s="17" customFormat="1" ht="20.149999999999999" customHeight="1">
      <c r="A5" s="19" t="s">
        <v>43</v>
      </c>
      <c r="B5" s="20"/>
      <c r="C5" s="20"/>
      <c r="D5" s="20"/>
      <c r="E5" s="20"/>
      <c r="F5" s="19"/>
      <c r="G5" s="18"/>
    </row>
    <row r="6" spans="1:22" s="17" customFormat="1" ht="20.149999999999999" customHeight="1">
      <c r="A6" s="24" t="s">
        <v>223</v>
      </c>
      <c r="B6" s="51"/>
      <c r="C6" s="21"/>
      <c r="D6" s="21"/>
      <c r="E6" s="21"/>
      <c r="F6" s="21"/>
      <c r="G6" s="18"/>
    </row>
    <row r="7" spans="1:22" s="8" customFormat="1">
      <c r="A7" s="13"/>
      <c r="B7" s="12"/>
      <c r="C7" s="13"/>
      <c r="D7" s="13"/>
      <c r="E7" s="13"/>
      <c r="F7" s="13"/>
      <c r="G7" s="9"/>
    </row>
    <row r="8" spans="1:22" s="8" customFormat="1" ht="20.149999999999999" customHeight="1">
      <c r="A8" s="49" t="s">
        <v>6</v>
      </c>
      <c r="B8" s="45"/>
      <c r="G8" s="9"/>
      <c r="V8" s="8" t="str">
        <f>LOWER(B8)</f>
        <v/>
      </c>
    </row>
    <row r="9" spans="1:22" s="8" customFormat="1" ht="20.149999999999999" customHeight="1">
      <c r="A9" s="49" t="s">
        <v>7</v>
      </c>
      <c r="B9" s="45"/>
      <c r="G9" s="9"/>
      <c r="V9" s="8" t="str">
        <f>LOWER(B9)</f>
        <v/>
      </c>
    </row>
    <row r="10" spans="1:22" s="8" customFormat="1" ht="20.149999999999999" customHeight="1">
      <c r="A10" s="49" t="s">
        <v>8</v>
      </c>
      <c r="B10" s="45"/>
      <c r="G10" s="9"/>
      <c r="V10" s="8" t="str">
        <f>LOWER(B10)</f>
        <v/>
      </c>
    </row>
    <row r="11" spans="1:22" s="8" customFormat="1" ht="20.149999999999999" customHeight="1">
      <c r="A11" s="49" t="s">
        <v>21</v>
      </c>
      <c r="B11" s="45"/>
      <c r="G11" s="9"/>
      <c r="V11" s="8" t="str">
        <f>LOWER(B11)</f>
        <v/>
      </c>
    </row>
    <row r="12" spans="1:22" s="8" customFormat="1">
      <c r="A12" s="10"/>
      <c r="B12" s="10"/>
      <c r="G12" s="9"/>
    </row>
    <row r="13" spans="1:22" ht="28">
      <c r="A13" s="50" t="s">
        <v>9</v>
      </c>
      <c r="B13" s="50" t="s">
        <v>10</v>
      </c>
      <c r="C13" s="50" t="s">
        <v>39</v>
      </c>
      <c r="D13" s="50" t="s">
        <v>20</v>
      </c>
      <c r="E13" s="50" t="s">
        <v>215</v>
      </c>
      <c r="F13" s="50" t="s">
        <v>244</v>
      </c>
      <c r="G13" s="8"/>
      <c r="H13" s="9"/>
    </row>
    <row r="14" spans="1:22" ht="30" customHeight="1">
      <c r="A14" s="46" t="str">
        <f>IF(ISNA(VLOOKUP((ROW(A16)-15),'List of tables'!$A$4:$I$83,2,FALSE))," ",VLOOKUP((ROW(A16)-15),'List of tables'!$A$4:$I$83,2,FALSE))</f>
        <v>MS-A01</v>
      </c>
      <c r="B14" s="11" t="str">
        <f>IF(ISNA(VLOOKUP((ROW(B16)-15),'List of tables'!$A$4:$I$83,3,FALSE))," ",VLOOKUP((ROW(B16)-15),'List of tables'!$A$4:$I$83,3,FALSE))</f>
        <v>Usual resident population</v>
      </c>
      <c r="C14" s="11" t="str">
        <f>IF(ISNA(VLOOKUP((ROW(I16)-15),'List of tables'!$A$4:$I$83,9,FALSE))," ",VLOOKUP((ROW(I16)-15),'List of tables'!$A$4:$I$83,9,FALSE))</f>
        <v>All usual residents</v>
      </c>
      <c r="D14" s="11" t="str">
        <f>IF(ISNA(VLOOKUP((ROW(D16)-15),'List of tables'!$A$4:$I$83,5,FALSE))," ",VLOOKUP((ROW(D16)-15),'List of tables'!$A$4:$I$83,5,FALSE))</f>
        <v>Local Government District</v>
      </c>
      <c r="E14" s="11" t="str">
        <f>IF(ISNA(VLOOKUP((ROW(E16)-15),'List of tables'!$A$4:$I$83,8,FALSE))," ",VLOOKUP((ROW(E16)-15),'List of tables'!$A$4:$I$83,8,FALSE))</f>
        <v>Demography</v>
      </c>
      <c r="F14" s="44" t="str">
        <f>IF(LEN(H14)&lt;10,"",HYPERLINK(H14,I14))</f>
        <v>Download file (Excel 153 KB)</v>
      </c>
      <c r="H14" s="9" t="str">
        <f>IF(ISNA(VLOOKUP((ROW(H16)-15),'List of tables'!$A$4:$I$83,6,FALSE))," ",VLOOKUP((ROW(H16)-15),'List of tables'!$A$4:$I$83,6,FALSE))</f>
        <v>https://www.nisra.gov.uk/system/files/statistics/census-2021-ms-a01.xlsx</v>
      </c>
      <c r="I14" s="9" t="str">
        <f>IF(ISNA(VLOOKUP((ROW(I16)-15),'List of tables'!$A$4:$I$83,7,FALSE))," ",VLOOKUP((ROW(I16)-15),'List of tables'!$A$4:$I$83,7,FALSE))</f>
        <v>Download file (Excel 153 KB)</v>
      </c>
    </row>
    <row r="15" spans="1:22" ht="30" customHeight="1">
      <c r="A15" s="46" t="str">
        <f>IF(ISNA(VLOOKUP((ROW(A17)-15),'List of tables'!$A$4:$I$83,2,FALSE))," ",VLOOKUP((ROW(A17)-15),'List of tables'!$A$4:$I$83,2,FALSE))</f>
        <v>MS-A02</v>
      </c>
      <c r="B15" s="11" t="str">
        <f>IF(ISNA(VLOOKUP((ROW(B17)-15),'List of tables'!$A$4:$I$83,3,FALSE))," ",VLOOKUP((ROW(B17)-15),'List of tables'!$A$4:$I$83,3,FALSE))</f>
        <v>Age - five year age bands - all usual residents</v>
      </c>
      <c r="C15" s="11" t="str">
        <f>IF(ISNA(VLOOKUP((ROW(I17)-15),'List of tables'!$A$4:$I$83,9,FALSE))," ",VLOOKUP((ROW(I17)-15),'List of tables'!$A$4:$I$83,9,FALSE))</f>
        <v>All usual residents</v>
      </c>
      <c r="D15" s="11" t="str">
        <f>IF(ISNA(VLOOKUP((ROW(D17)-15),'List of tables'!$A$4:$I$83,5,FALSE))," ",VLOOKUP((ROW(D17)-15),'List of tables'!$A$4:$I$83,5,FALSE))</f>
        <v>Local Government District</v>
      </c>
      <c r="E15" s="11" t="str">
        <f>IF(ISNA(VLOOKUP((ROW(E17)-15),'List of tables'!$A$4:$I$83,8,FALSE))," ",VLOOKUP((ROW(E17)-15),'List of tables'!$A$4:$I$83,8,FALSE))</f>
        <v>Demography</v>
      </c>
      <c r="F15" s="44" t="str">
        <f t="shared" ref="F15:F78" si="0">IF(LEN(H15)&lt;10,"",HYPERLINK(H15,I15))</f>
        <v>Download file (Excel 161 KB)</v>
      </c>
      <c r="H15" s="9" t="str">
        <f>IF(ISNA(VLOOKUP((ROW(H17)-15),'List of tables'!$A$4:$I$83,6,FALSE))," ",VLOOKUP((ROW(H17)-15),'List of tables'!$A$4:$I$83,6,FALSE))</f>
        <v>https://www.nisra.gov.uk/system/files/statistics/census-2021-ms-a02.xlsx</v>
      </c>
      <c r="I15" s="9" t="str">
        <f>IF(ISNA(VLOOKUP((ROW(I17)-15),'List of tables'!$A$4:$I$83,7,FALSE))," ",VLOOKUP((ROW(I17)-15),'List of tables'!$A$4:$I$83,7,FALSE))</f>
        <v>Download file (Excel 161 KB)</v>
      </c>
    </row>
    <row r="16" spans="1:22" ht="30" customHeight="1">
      <c r="A16" s="46" t="str">
        <f>IF(ISNA(VLOOKUP((ROW(A18)-15),'List of tables'!$A$4:$I$83,2,FALSE))," ",VLOOKUP((ROW(A18)-15),'List of tables'!$A$4:$I$83,2,FALSE))</f>
        <v>MS-A03</v>
      </c>
      <c r="B16" s="11" t="str">
        <f>IF(ISNA(VLOOKUP((ROW(B18)-15),'List of tables'!$A$4:$I$83,3,FALSE))," ",VLOOKUP((ROW(B18)-15),'List of tables'!$A$4:$I$83,3,FALSE))</f>
        <v>Age - five year age bands - females</v>
      </c>
      <c r="C16" s="11" t="str">
        <f>IF(ISNA(VLOOKUP((ROW(I18)-15),'List of tables'!$A$4:$I$83,9,FALSE))," ",VLOOKUP((ROW(I18)-15),'List of tables'!$A$4:$I$83,9,FALSE))</f>
        <v>All female usual residents</v>
      </c>
      <c r="D16" s="11" t="str">
        <f>IF(ISNA(VLOOKUP((ROW(D18)-15),'List of tables'!$A$4:$I$83,5,FALSE))," ",VLOOKUP((ROW(D18)-15),'List of tables'!$A$4:$I$83,5,FALSE))</f>
        <v>Local Government District</v>
      </c>
      <c r="E16" s="11" t="str">
        <f>IF(ISNA(VLOOKUP((ROW(E18)-15),'List of tables'!$A$4:$I$83,8,FALSE))," ",VLOOKUP((ROW(E18)-15),'List of tables'!$A$4:$I$83,8,FALSE))</f>
        <v>Demography</v>
      </c>
      <c r="F16" s="44" t="str">
        <f t="shared" si="0"/>
        <v>Download file (Excel 160 KB)</v>
      </c>
      <c r="H16" s="9" t="str">
        <f>IF(ISNA(VLOOKUP((ROW(H18)-15),'List of tables'!$A$4:$I$83,6,FALSE))," ",VLOOKUP((ROW(H18)-15),'List of tables'!$A$4:$I$83,6,FALSE))</f>
        <v>https://www.nisra.gov.uk/system/files/statistics/census-2021-ms-a03.xlsx</v>
      </c>
      <c r="I16" s="9" t="str">
        <f>IF(ISNA(VLOOKUP((ROW(I18)-15),'List of tables'!$A$4:$I$83,7,FALSE))," ",VLOOKUP((ROW(I18)-15),'List of tables'!$A$4:$I$83,7,FALSE))</f>
        <v>Download file (Excel 160 KB)</v>
      </c>
    </row>
    <row r="17" spans="1:9" ht="30" customHeight="1">
      <c r="A17" s="46" t="str">
        <f>IF(ISNA(VLOOKUP((ROW(A19)-15),'List of tables'!$A$4:$I$83,2,FALSE))," ",VLOOKUP((ROW(A19)-15),'List of tables'!$A$4:$I$83,2,FALSE))</f>
        <v>MS-A04</v>
      </c>
      <c r="B17" s="11" t="str">
        <f>IF(ISNA(VLOOKUP((ROW(B19)-15),'List of tables'!$A$4:$I$83,3,FALSE))," ",VLOOKUP((ROW(B19)-15),'List of tables'!$A$4:$I$83,3,FALSE))</f>
        <v>Age - five year age bands - males</v>
      </c>
      <c r="C17" s="11" t="str">
        <f>IF(ISNA(VLOOKUP((ROW(I19)-15),'List of tables'!$A$4:$I$83,9,FALSE))," ",VLOOKUP((ROW(I19)-15),'List of tables'!$A$4:$I$83,9,FALSE))</f>
        <v>All male usual residents</v>
      </c>
      <c r="D17" s="11" t="str">
        <f>IF(ISNA(VLOOKUP((ROW(D19)-15),'List of tables'!$A$4:$I$83,5,FALSE))," ",VLOOKUP((ROW(D19)-15),'List of tables'!$A$4:$I$83,5,FALSE))</f>
        <v>Local Government District</v>
      </c>
      <c r="E17" s="11" t="str">
        <f>IF(ISNA(VLOOKUP((ROW(E19)-15),'List of tables'!$A$4:$I$83,8,FALSE))," ",VLOOKUP((ROW(E19)-15),'List of tables'!$A$4:$I$83,8,FALSE))</f>
        <v>Demography</v>
      </c>
      <c r="F17" s="44" t="str">
        <f t="shared" si="0"/>
        <v>Download file (Excel 160 KB)</v>
      </c>
      <c r="H17" s="9" t="str">
        <f>IF(ISNA(VLOOKUP((ROW(H19)-15),'List of tables'!$A$4:$I$83,6,FALSE))," ",VLOOKUP((ROW(H19)-15),'List of tables'!$A$4:$I$83,6,FALSE))</f>
        <v>https://www.nisra.gov.uk/system/files/statistics/census-2021-ms-a04.xlsx</v>
      </c>
      <c r="I17" s="9" t="str">
        <f>IF(ISNA(VLOOKUP((ROW(I19)-15),'List of tables'!$A$4:$I$83,7,FALSE))," ",VLOOKUP((ROW(I19)-15),'List of tables'!$A$4:$I$83,7,FALSE))</f>
        <v>Download file (Excel 160 KB)</v>
      </c>
    </row>
    <row r="18" spans="1:9" ht="30" customHeight="1">
      <c r="A18" s="46" t="str">
        <f>IF(ISNA(VLOOKUP((ROW(A20)-15),'List of tables'!$A$4:$I$83,2,FALSE))," ",VLOOKUP((ROW(A20)-15),'List of tables'!$A$4:$I$83,2,FALSE))</f>
        <v>MS-A05</v>
      </c>
      <c r="B18" s="11" t="str">
        <f>IF(ISNA(VLOOKUP((ROW(B20)-15),'List of tables'!$A$4:$I$83,3,FALSE))," ",VLOOKUP((ROW(B20)-15),'List of tables'!$A$4:$I$83,3,FALSE))</f>
        <v>Age - single year</v>
      </c>
      <c r="C18" s="11" t="str">
        <f>IF(ISNA(VLOOKUP((ROW(I20)-15),'List of tables'!$A$4:$I$83,9,FALSE))," ",VLOOKUP((ROW(I20)-15),'List of tables'!$A$4:$I$83,9,FALSE))</f>
        <v>All usual residents</v>
      </c>
      <c r="D18" s="11" t="str">
        <f>IF(ISNA(VLOOKUP((ROW(D20)-15),'List of tables'!$A$4:$I$83,5,FALSE))," ",VLOOKUP((ROW(D20)-15),'List of tables'!$A$4:$I$83,5,FALSE))</f>
        <v>Local Government District</v>
      </c>
      <c r="E18" s="11" t="str">
        <f>IF(ISNA(VLOOKUP((ROW(E20)-15),'List of tables'!$A$4:$I$83,8,FALSE))," ",VLOOKUP((ROW(E20)-15),'List of tables'!$A$4:$I$83,8,FALSE))</f>
        <v>Demography</v>
      </c>
      <c r="F18" s="44" t="str">
        <f t="shared" si="0"/>
        <v>Download file (Excel 181 KB)</v>
      </c>
      <c r="H18" s="9" t="str">
        <f>IF(ISNA(VLOOKUP((ROW(H20)-15),'List of tables'!$A$4:$I$83,6,FALSE))," ",VLOOKUP((ROW(H20)-15),'List of tables'!$A$4:$I$83,6,FALSE))</f>
        <v>https://www.nisra.gov.uk/system/files/statistics/census-2021-ms-a05.xlsx</v>
      </c>
      <c r="I18" s="9" t="str">
        <f>IF(ISNA(VLOOKUP((ROW(I20)-15),'List of tables'!$A$4:$I$83,7,FALSE))," ",VLOOKUP((ROW(I20)-15),'List of tables'!$A$4:$I$83,7,FALSE))</f>
        <v>Download file (Excel 181 KB)</v>
      </c>
    </row>
    <row r="19" spans="1:9" ht="30" customHeight="1">
      <c r="A19" s="46" t="str">
        <f>IF(ISNA(VLOOKUP((ROW(A21)-15),'List of tables'!$A$4:$I$83,2,FALSE))," ",VLOOKUP((ROW(A21)-15),'List of tables'!$A$4:$I$83,2,FALSE))</f>
        <v>MS-A06</v>
      </c>
      <c r="B19" s="11" t="str">
        <f>IF(ISNA(VLOOKUP((ROW(B21)-15),'List of tables'!$A$4:$I$83,3,FALSE))," ",VLOOKUP((ROW(B21)-15),'List of tables'!$A$4:$I$83,3,FALSE))</f>
        <v>Age structure</v>
      </c>
      <c r="C19" s="11" t="str">
        <f>IF(ISNA(VLOOKUP((ROW(I21)-15),'List of tables'!$A$4:$I$83,9,FALSE))," ",VLOOKUP((ROW(I21)-15),'List of tables'!$A$4:$I$83,9,FALSE))</f>
        <v>All usual residents</v>
      </c>
      <c r="D19" s="11" t="str">
        <f>IF(ISNA(VLOOKUP((ROW(D21)-15),'List of tables'!$A$4:$I$83,5,FALSE))," ",VLOOKUP((ROW(D21)-15),'List of tables'!$A$4:$I$83,5,FALSE))</f>
        <v>Local Government District</v>
      </c>
      <c r="E19" s="11" t="str">
        <f>IF(ISNA(VLOOKUP((ROW(E21)-15),'List of tables'!$A$4:$I$83,8,FALSE))," ",VLOOKUP((ROW(E21)-15),'List of tables'!$A$4:$I$83,8,FALSE))</f>
        <v>Demography</v>
      </c>
      <c r="F19" s="44" t="str">
        <f t="shared" si="0"/>
        <v>Download file (Excel 162 KB)</v>
      </c>
      <c r="H19" s="9" t="str">
        <f>IF(ISNA(VLOOKUP((ROW(H21)-15),'List of tables'!$A$4:$I$83,6,FALSE))," ",VLOOKUP((ROW(H21)-15),'List of tables'!$A$4:$I$83,6,FALSE))</f>
        <v>https://www.nisra.gov.uk/system/files/statistics/census-2021-ms-a06.xlsx</v>
      </c>
      <c r="I19" s="9" t="str">
        <f>IF(ISNA(VLOOKUP((ROW(I21)-15),'List of tables'!$A$4:$I$83,7,FALSE))," ",VLOOKUP((ROW(I21)-15),'List of tables'!$A$4:$I$83,7,FALSE))</f>
        <v>Download file (Excel 162 KB)</v>
      </c>
    </row>
    <row r="20" spans="1:9" ht="30" customHeight="1">
      <c r="A20" s="46" t="str">
        <f>IF(ISNA(VLOOKUP((ROW(A22)-15),'List of tables'!$A$4:$I$83,2,FALSE))," ",VLOOKUP((ROW(A22)-15),'List of tables'!$A$4:$I$83,2,FALSE))</f>
        <v>MS-A07</v>
      </c>
      <c r="B20" s="11" t="str">
        <f>IF(ISNA(VLOOKUP((ROW(B22)-15),'List of tables'!$A$4:$I$83,3,FALSE))," ",VLOOKUP((ROW(B22)-15),'List of tables'!$A$4:$I$83,3,FALSE))</f>
        <v>Sex</v>
      </c>
      <c r="C20" s="11" t="str">
        <f>IF(ISNA(VLOOKUP((ROW(I22)-15),'List of tables'!$A$4:$I$83,9,FALSE))," ",VLOOKUP((ROW(I22)-15),'List of tables'!$A$4:$I$83,9,FALSE))</f>
        <v>All usual residents</v>
      </c>
      <c r="D20" s="11" t="str">
        <f>IF(ISNA(VLOOKUP((ROW(D22)-15),'List of tables'!$A$4:$I$83,5,FALSE))," ",VLOOKUP((ROW(D22)-15),'List of tables'!$A$4:$I$83,5,FALSE))</f>
        <v>Local Government District</v>
      </c>
      <c r="E20" s="11" t="str">
        <f>IF(ISNA(VLOOKUP((ROW(E22)-15),'List of tables'!$A$4:$I$83,8,FALSE))," ",VLOOKUP((ROW(E22)-15),'List of tables'!$A$4:$I$83,8,FALSE))</f>
        <v>Demography</v>
      </c>
      <c r="F20" s="44" t="str">
        <f t="shared" si="0"/>
        <v>Download file (Excel 155 KB)</v>
      </c>
      <c r="H20" s="9" t="str">
        <f>IF(ISNA(VLOOKUP((ROW(H22)-15),'List of tables'!$A$4:$I$83,6,FALSE))," ",VLOOKUP((ROW(H22)-15),'List of tables'!$A$4:$I$83,6,FALSE))</f>
        <v>https://www.nisra.gov.uk/system/files/statistics/census-2021-ms-a07.xlsx</v>
      </c>
      <c r="I20" s="9" t="str">
        <f>IF(ISNA(VLOOKUP((ROW(I22)-15),'List of tables'!$A$4:$I$83,7,FALSE))," ",VLOOKUP((ROW(I22)-15),'List of tables'!$A$4:$I$83,7,FALSE))</f>
        <v>Download file (Excel 155 KB)</v>
      </c>
    </row>
    <row r="21" spans="1:9" ht="30" customHeight="1">
      <c r="A21" s="46" t="str">
        <f>IF(ISNA(VLOOKUP((ROW(A23)-15),'List of tables'!$A$4:$I$83,2,FALSE))," ",VLOOKUP((ROW(A23)-15),'List of tables'!$A$4:$I$83,2,FALSE))</f>
        <v>MS-A08</v>
      </c>
      <c r="B21" s="11" t="str">
        <f>IF(ISNA(VLOOKUP((ROW(B23)-15),'List of tables'!$A$4:$I$83,3,FALSE))," ",VLOOKUP((ROW(B23)-15),'List of tables'!$A$4:$I$83,3,FALSE))</f>
        <v>Five year age bands and sex</v>
      </c>
      <c r="C21" s="11" t="str">
        <f>IF(ISNA(VLOOKUP((ROW(I23)-15),'List of tables'!$A$4:$I$83,9,FALSE))," ",VLOOKUP((ROW(I23)-15),'List of tables'!$A$4:$I$83,9,FALSE))</f>
        <v>All usual residents</v>
      </c>
      <c r="D21" s="11" t="str">
        <f>IF(ISNA(VLOOKUP((ROW(D23)-15),'List of tables'!$A$4:$I$83,5,FALSE))," ",VLOOKUP((ROW(D23)-15),'List of tables'!$A$4:$I$83,5,FALSE))</f>
        <v>Local Government District</v>
      </c>
      <c r="E21" s="11" t="str">
        <f>IF(ISNA(VLOOKUP((ROW(E23)-15),'List of tables'!$A$4:$I$83,8,FALSE))," ",VLOOKUP((ROW(E23)-15),'List of tables'!$A$4:$I$83,8,FALSE))</f>
        <v>Demography</v>
      </c>
      <c r="F21" s="44" t="str">
        <f t="shared" si="0"/>
        <v>Download file (Excel 172 KB)</v>
      </c>
      <c r="H21" s="9" t="str">
        <f>IF(ISNA(VLOOKUP((ROW(H23)-15),'List of tables'!$A$4:$I$83,6,FALSE))," ",VLOOKUP((ROW(H23)-15),'List of tables'!$A$4:$I$83,6,FALSE))</f>
        <v>https://www.nisra.gov.uk/system/files/statistics/census-2021-ms-a08.xlsx</v>
      </c>
      <c r="I21" s="9" t="str">
        <f>IF(ISNA(VLOOKUP((ROW(I23)-15),'List of tables'!$A$4:$I$83,7,FALSE))," ",VLOOKUP((ROW(I23)-15),'List of tables'!$A$4:$I$83,7,FALSE))</f>
        <v>Download file (Excel 172 KB)</v>
      </c>
    </row>
    <row r="22" spans="1:9" ht="30" customHeight="1">
      <c r="A22" s="46" t="str">
        <f>IF(ISNA(VLOOKUP((ROW(A24)-15),'List of tables'!$A$4:$I$83,2,FALSE))," ",VLOOKUP((ROW(A24)-15),'List of tables'!$A$4:$I$83,2,FALSE))</f>
        <v>MS-A09</v>
      </c>
      <c r="B22" s="11" t="str">
        <f>IF(ISNA(VLOOKUP((ROW(B24)-15),'List of tables'!$A$4:$I$83,3,FALSE))," ",VLOOKUP((ROW(B24)-15),'List of tables'!$A$4:$I$83,3,FALSE))</f>
        <v>Single year of age and sex</v>
      </c>
      <c r="C22" s="11" t="str">
        <f>IF(ISNA(VLOOKUP((ROW(I24)-15),'List of tables'!$A$4:$I$83,9,FALSE))," ",VLOOKUP((ROW(I24)-15),'List of tables'!$A$4:$I$83,9,FALSE))</f>
        <v>All usual residents</v>
      </c>
      <c r="D22" s="11" t="str">
        <f>IF(ISNA(VLOOKUP((ROW(D24)-15),'List of tables'!$A$4:$I$83,5,FALSE))," ",VLOOKUP((ROW(D24)-15),'List of tables'!$A$4:$I$83,5,FALSE))</f>
        <v>Local Government District</v>
      </c>
      <c r="E22" s="11" t="str">
        <f>IF(ISNA(VLOOKUP((ROW(E24)-15),'List of tables'!$A$4:$I$83,8,FALSE))," ",VLOOKUP((ROW(E24)-15),'List of tables'!$A$4:$I$83,8,FALSE))</f>
        <v>Demography</v>
      </c>
      <c r="F22" s="44" t="str">
        <f t="shared" si="0"/>
        <v>Download file (Excel 231 KB)</v>
      </c>
      <c r="H22" s="9" t="str">
        <f>IF(ISNA(VLOOKUP((ROW(H24)-15),'List of tables'!$A$4:$I$83,6,FALSE))," ",VLOOKUP((ROW(H24)-15),'List of tables'!$A$4:$I$83,6,FALSE))</f>
        <v>https://www.nisra.gov.uk/system/files/statistics/census-2021-ms-a09.xlsx</v>
      </c>
      <c r="I22" s="9" t="str">
        <f>IF(ISNA(VLOOKUP((ROW(I24)-15),'List of tables'!$A$4:$I$83,7,FALSE))," ",VLOOKUP((ROW(I24)-15),'List of tables'!$A$4:$I$83,7,FALSE))</f>
        <v>Download file (Excel 231 KB)</v>
      </c>
    </row>
    <row r="23" spans="1:9" ht="30" customHeight="1">
      <c r="A23" s="46" t="str">
        <f>IF(ISNA(VLOOKUP((ROW(A25)-15),'List of tables'!$A$4:$I$83,2,FALSE))," ",VLOOKUP((ROW(A25)-15),'List of tables'!$A$4:$I$83,2,FALSE))</f>
        <v>MS-A10</v>
      </c>
      <c r="B23" s="11" t="str">
        <f>IF(ISNA(VLOOKUP((ROW(B25)-15),'List of tables'!$A$4:$I$83,3,FALSE))," ",VLOOKUP((ROW(B25)-15),'List of tables'!$A$4:$I$83,3,FALSE))</f>
        <v>Broad age bands and sex</v>
      </c>
      <c r="C23" s="11" t="str">
        <f>IF(ISNA(VLOOKUP((ROW(I25)-15),'List of tables'!$A$4:$I$83,9,FALSE))," ",VLOOKUP((ROW(I25)-15),'List of tables'!$A$4:$I$83,9,FALSE))</f>
        <v>All usual residents</v>
      </c>
      <c r="D23" s="11" t="str">
        <f>IF(ISNA(VLOOKUP((ROW(D25)-15),'List of tables'!$A$4:$I$83,5,FALSE))," ",VLOOKUP((ROW(D25)-15),'List of tables'!$A$4:$I$83,5,FALSE))</f>
        <v>Local Government District</v>
      </c>
      <c r="E23" s="11" t="str">
        <f>IF(ISNA(VLOOKUP((ROW(E25)-15),'List of tables'!$A$4:$I$83,8,FALSE))," ",VLOOKUP((ROW(E25)-15),'List of tables'!$A$4:$I$83,8,FALSE))</f>
        <v>Demography</v>
      </c>
      <c r="F23" s="44" t="str">
        <f t="shared" si="0"/>
        <v>Download file (Excel 161 KB)</v>
      </c>
      <c r="H23" s="9" t="str">
        <f>IF(ISNA(VLOOKUP((ROW(H25)-15),'List of tables'!$A$4:$I$83,6,FALSE))," ",VLOOKUP((ROW(H25)-15),'List of tables'!$A$4:$I$83,6,FALSE))</f>
        <v>https://www.nisra.gov.uk/system/files/statistics/census-2021-ms-a10.xlsx</v>
      </c>
      <c r="I23" s="9" t="str">
        <f>IF(ISNA(VLOOKUP((ROW(I25)-15),'List of tables'!$A$4:$I$83,7,FALSE))," ",VLOOKUP((ROW(I25)-15),'List of tables'!$A$4:$I$83,7,FALSE))</f>
        <v>Download file (Excel 161 KB)</v>
      </c>
    </row>
    <row r="24" spans="1:9" ht="30" customHeight="1">
      <c r="A24" s="46" t="str">
        <f>IF(ISNA(VLOOKUP((ROW(A26)-15),'List of tables'!$A$4:$I$83,2,FALSE))," ",VLOOKUP((ROW(A26)-15),'List of tables'!$A$4:$I$83,2,FALSE))</f>
        <v>MS-A11</v>
      </c>
      <c r="B24" s="11" t="str">
        <f>IF(ISNA(VLOOKUP((ROW(B26)-15),'List of tables'!$A$4:$I$83,3,FALSE))," ",VLOOKUP((ROW(B26)-15),'List of tables'!$A$4:$I$83,3,FALSE))</f>
        <v>Broad age bands and sex - 1851-2021</v>
      </c>
      <c r="C24" s="11" t="str">
        <f>IF(ISNA(VLOOKUP((ROW(I26)-15),'List of tables'!$A$4:$I$83,9,FALSE))," ",VLOOKUP((ROW(I26)-15),'List of tables'!$A$4:$I$83,9,FALSE))</f>
        <v>All usual residents</v>
      </c>
      <c r="D24" s="11" t="str">
        <f>IF(ISNA(VLOOKUP((ROW(D26)-15),'List of tables'!$A$4:$I$83,5,FALSE))," ",VLOOKUP((ROW(D26)-15),'List of tables'!$A$4:$I$83,5,FALSE))</f>
        <v>Northern Ireland</v>
      </c>
      <c r="E24" s="11" t="str">
        <f>IF(ISNA(VLOOKUP((ROW(E26)-15),'List of tables'!$A$4:$I$83,8,FALSE))," ",VLOOKUP((ROW(E26)-15),'List of tables'!$A$4:$I$83,8,FALSE))</f>
        <v>Demography</v>
      </c>
      <c r="F24" s="44" t="str">
        <f t="shared" si="0"/>
        <v>Download file (Excel 166 KB)</v>
      </c>
      <c r="H24" s="9" t="str">
        <f>IF(ISNA(VLOOKUP((ROW(H26)-15),'List of tables'!$A$4:$I$83,6,FALSE))," ",VLOOKUP((ROW(H26)-15),'List of tables'!$A$4:$I$83,6,FALSE))</f>
        <v>https://www.nisra.gov.uk/system/files/statistics/census-2021-ms-a11.xlsx</v>
      </c>
      <c r="I24" s="9" t="str">
        <f>IF(ISNA(VLOOKUP((ROW(I26)-15),'List of tables'!$A$4:$I$83,7,FALSE))," ",VLOOKUP((ROW(I26)-15),'List of tables'!$A$4:$I$83,7,FALSE))</f>
        <v>Download file (Excel 166 KB)</v>
      </c>
    </row>
    <row r="25" spans="1:9" ht="30" customHeight="1">
      <c r="A25" s="46" t="str">
        <f>IF(ISNA(VLOOKUP((ROW(A27)-15),'List of tables'!$A$4:$I$83,2,FALSE))," ",VLOOKUP((ROW(A27)-15),'List of tables'!$A$4:$I$83,2,FALSE))</f>
        <v>MS-A12</v>
      </c>
      <c r="B25" s="11" t="str">
        <f>IF(ISNA(VLOOKUP((ROW(B27)-15),'List of tables'!$A$4:$I$83,3,FALSE))," ",VLOOKUP((ROW(B27)-15),'List of tables'!$A$4:$I$83,3,FALSE))</f>
        <v>Sex ratio (males per 100 females) by five year age bands</v>
      </c>
      <c r="C25" s="11" t="str">
        <f>IF(ISNA(VLOOKUP((ROW(I27)-15),'List of tables'!$A$4:$I$83,9,FALSE))," ",VLOOKUP((ROW(I27)-15),'List of tables'!$A$4:$I$83,9,FALSE))</f>
        <v>Derived statistic from all usual residents</v>
      </c>
      <c r="D25" s="11" t="str">
        <f>IF(ISNA(VLOOKUP((ROW(D27)-15),'List of tables'!$A$4:$I$83,5,FALSE))," ",VLOOKUP((ROW(D27)-15),'List of tables'!$A$4:$I$83,5,FALSE))</f>
        <v>Local Government District</v>
      </c>
      <c r="E25" s="11" t="str">
        <f>IF(ISNA(VLOOKUP((ROW(E27)-15),'List of tables'!$A$4:$I$83,8,FALSE))," ",VLOOKUP((ROW(E27)-15),'List of tables'!$A$4:$I$83,8,FALSE))</f>
        <v>Demography</v>
      </c>
      <c r="F25" s="44" t="str">
        <f t="shared" si="0"/>
        <v>Download file (Excel 160 KB)</v>
      </c>
      <c r="H25" s="9" t="str">
        <f>IF(ISNA(VLOOKUP((ROW(H27)-15),'List of tables'!$A$4:$I$83,6,FALSE))," ",VLOOKUP((ROW(H27)-15),'List of tables'!$A$4:$I$83,6,FALSE))</f>
        <v>https://www.nisra.gov.uk/system/files/statistics/census-2021-ms-a12.xlsx</v>
      </c>
      <c r="I25" s="9" t="str">
        <f>IF(ISNA(VLOOKUP((ROW(I27)-15),'List of tables'!$A$4:$I$83,7,FALSE))," ",VLOOKUP((ROW(I27)-15),'List of tables'!$A$4:$I$83,7,FALSE))</f>
        <v>Download file (Excel 160 KB)</v>
      </c>
    </row>
    <row r="26" spans="1:9" ht="30" customHeight="1">
      <c r="A26" s="46" t="str">
        <f>IF(ISNA(VLOOKUP((ROW(A28)-15),'List of tables'!$A$4:$I$83,2,FALSE))," ",VLOOKUP((ROW(A28)-15),'List of tables'!$A$4:$I$83,2,FALSE))</f>
        <v>MS-A13</v>
      </c>
      <c r="B26" s="11" t="str">
        <f>IF(ISNA(VLOOKUP((ROW(B28)-15),'List of tables'!$A$4:$I$83,3,FALSE))," ",VLOOKUP((ROW(B28)-15),'List of tables'!$A$4:$I$83,3,FALSE))</f>
        <v>Median age by sex</v>
      </c>
      <c r="C26" s="11" t="str">
        <f>IF(ISNA(VLOOKUP((ROW(I28)-15),'List of tables'!$A$4:$I$83,9,FALSE))," ",VLOOKUP((ROW(I28)-15),'List of tables'!$A$4:$I$83,9,FALSE))</f>
        <v>Derived statistic from all usual residents</v>
      </c>
      <c r="D26" s="11" t="str">
        <f>IF(ISNA(VLOOKUP((ROW(D28)-15),'List of tables'!$A$4:$I$83,5,FALSE))," ",VLOOKUP((ROW(D28)-15),'List of tables'!$A$4:$I$83,5,FALSE))</f>
        <v>Local Government District</v>
      </c>
      <c r="E26" s="11" t="str">
        <f>IF(ISNA(VLOOKUP((ROW(E28)-15),'List of tables'!$A$4:$I$83,8,FALSE))," ",VLOOKUP((ROW(E28)-15),'List of tables'!$A$4:$I$83,8,FALSE))</f>
        <v>Demography</v>
      </c>
      <c r="F26" s="44" t="str">
        <f t="shared" si="0"/>
        <v>Download file (Excel 155 KB)</v>
      </c>
      <c r="H26" s="9" t="str">
        <f>IF(ISNA(VLOOKUP((ROW(H28)-15),'List of tables'!$A$4:$I$83,6,FALSE))," ",VLOOKUP((ROW(H28)-15),'List of tables'!$A$4:$I$83,6,FALSE))</f>
        <v>https://www.nisra.gov.uk/system/files/statistics/census-2021-ms-a13.xlsx</v>
      </c>
      <c r="I26" s="9" t="str">
        <f>IF(ISNA(VLOOKUP((ROW(I28)-15),'List of tables'!$A$4:$I$83,7,FALSE))," ",VLOOKUP((ROW(I28)-15),'List of tables'!$A$4:$I$83,7,FALSE))</f>
        <v>Download file (Excel 155 KB)</v>
      </c>
    </row>
    <row r="27" spans="1:9" ht="30" customHeight="1">
      <c r="A27" s="46" t="str">
        <f>IF(ISNA(VLOOKUP((ROW(A29)-15),'List of tables'!$A$4:$I$83,2,FALSE))," ",VLOOKUP((ROW(A29)-15),'List of tables'!$A$4:$I$83,2,FALSE))</f>
        <v>MS-A14</v>
      </c>
      <c r="B27" s="11" t="str">
        <f>IF(ISNA(VLOOKUP((ROW(B29)-15),'List of tables'!$A$4:$I$83,3,FALSE))," ",VLOOKUP((ROW(B29)-15),'List of tables'!$A$4:$I$83,3,FALSE))</f>
        <v>Population density</v>
      </c>
      <c r="C27" s="11" t="str">
        <f>IF(ISNA(VLOOKUP((ROW(I29)-15),'List of tables'!$A$4:$I$83,9,FALSE))," ",VLOOKUP((ROW(I29)-15),'List of tables'!$A$4:$I$83,9,FALSE))</f>
        <v>All usual residents</v>
      </c>
      <c r="D27" s="11" t="str">
        <f>IF(ISNA(VLOOKUP((ROW(D29)-15),'List of tables'!$A$4:$I$83,5,FALSE))," ",VLOOKUP((ROW(D29)-15),'List of tables'!$A$4:$I$83,5,FALSE))</f>
        <v>Local Government District</v>
      </c>
      <c r="E27" s="11" t="str">
        <f>IF(ISNA(VLOOKUP((ROW(E29)-15),'List of tables'!$A$4:$I$83,8,FALSE))," ",VLOOKUP((ROW(E29)-15),'List of tables'!$A$4:$I$83,8,FALSE))</f>
        <v>Demography</v>
      </c>
      <c r="F27" s="44" t="str">
        <f t="shared" si="0"/>
        <v>Download file (Excel 156 KB)</v>
      </c>
      <c r="H27" s="9" t="str">
        <f>IF(ISNA(VLOOKUP((ROW(H29)-15),'List of tables'!$A$4:$I$83,6,FALSE))," ",VLOOKUP((ROW(H29)-15),'List of tables'!$A$4:$I$83,6,FALSE))</f>
        <v>https://www.nisra.gov.uk/system/files/statistics/census-2021-ms-a14.xlsx</v>
      </c>
      <c r="I27" s="9" t="str">
        <f>IF(ISNA(VLOOKUP((ROW(I29)-15),'List of tables'!$A$4:$I$83,7,FALSE))," ",VLOOKUP((ROW(I29)-15),'List of tables'!$A$4:$I$83,7,FALSE))</f>
        <v>Download file (Excel 156 KB)</v>
      </c>
    </row>
    <row r="28" spans="1:9" ht="30" customHeight="1">
      <c r="A28" s="46" t="str">
        <f>IF(ISNA(VLOOKUP((ROW(A30)-15),'List of tables'!$A$4:$I$83,2,FALSE))," ",VLOOKUP((ROW(A30)-15),'List of tables'!$A$4:$I$83,2,FALSE))</f>
        <v>MS-A15</v>
      </c>
      <c r="B28" s="11" t="str">
        <f>IF(ISNA(VLOOKUP((ROW(B30)-15),'List of tables'!$A$4:$I$83,3,FALSE))," ",VLOOKUP((ROW(B30)-15),'List of tables'!$A$4:$I$83,3,FALSE))</f>
        <v>Residence type</v>
      </c>
      <c r="C28" s="11" t="str">
        <f>IF(ISNA(VLOOKUP((ROW(I30)-15),'List of tables'!$A$4:$I$83,9,FALSE))," ",VLOOKUP((ROW(I30)-15),'List of tables'!$A$4:$I$83,9,FALSE))</f>
        <v>All usual residents</v>
      </c>
      <c r="D28" s="11" t="str">
        <f>IF(ISNA(VLOOKUP((ROW(D30)-15),'List of tables'!$A$4:$I$83,5,FALSE))," ",VLOOKUP((ROW(D30)-15),'List of tables'!$A$4:$I$83,5,FALSE))</f>
        <v>Local Government District</v>
      </c>
      <c r="E28" s="11" t="str">
        <f>IF(ISNA(VLOOKUP((ROW(E30)-15),'List of tables'!$A$4:$I$83,8,FALSE))," ",VLOOKUP((ROW(E30)-15),'List of tables'!$A$4:$I$83,8,FALSE))</f>
        <v>Demography</v>
      </c>
      <c r="F28" s="44" t="str">
        <f t="shared" si="0"/>
        <v>Download file (Excel 156 KB)</v>
      </c>
      <c r="H28" s="9" t="str">
        <f>IF(ISNA(VLOOKUP((ROW(H30)-15),'List of tables'!$A$4:$I$83,6,FALSE))," ",VLOOKUP((ROW(H30)-15),'List of tables'!$A$4:$I$83,6,FALSE))</f>
        <v>https://www.nisra.gov.uk/system/files/statistics/census-2021-ms-a15.xlsx</v>
      </c>
      <c r="I28" s="9" t="str">
        <f>IF(ISNA(VLOOKUP((ROW(I30)-15),'List of tables'!$A$4:$I$83,7,FALSE))," ",VLOOKUP((ROW(I30)-15),'List of tables'!$A$4:$I$83,7,FALSE))</f>
        <v>Download file (Excel 156 KB)</v>
      </c>
    </row>
    <row r="29" spans="1:9" ht="30" customHeight="1">
      <c r="A29" s="46" t="str">
        <f>IF(ISNA(VLOOKUP((ROW(A31)-15),'List of tables'!$A$4:$I$83,2,FALSE))," ",VLOOKUP((ROW(A31)-15),'List of tables'!$A$4:$I$83,2,FALSE))</f>
        <v>MS-A16</v>
      </c>
      <c r="B29" s="11" t="str">
        <f>IF(ISNA(VLOOKUP((ROW(B31)-15),'List of tables'!$A$4:$I$83,3,FALSE))," ",VLOOKUP((ROW(B31)-15),'List of tables'!$A$4:$I$83,3,FALSE))</f>
        <v>Country of birth - basic detail</v>
      </c>
      <c r="C29" s="11" t="str">
        <f>IF(ISNA(VLOOKUP((ROW(I31)-15),'List of tables'!$A$4:$I$83,9,FALSE))," ",VLOOKUP((ROW(I31)-15),'List of tables'!$A$4:$I$83,9,FALSE))</f>
        <v>All usual residents</v>
      </c>
      <c r="D29" s="11" t="str">
        <f>IF(ISNA(VLOOKUP((ROW(D31)-15),'List of tables'!$A$4:$I$83,5,FALSE))," ",VLOOKUP((ROW(D31)-15),'List of tables'!$A$4:$I$83,5,FALSE))</f>
        <v>Local Government District</v>
      </c>
      <c r="E29" s="11" t="str">
        <f>IF(ISNA(VLOOKUP((ROW(E31)-15),'List of tables'!$A$4:$I$83,8,FALSE))," ",VLOOKUP((ROW(E31)-15),'List of tables'!$A$4:$I$83,8,FALSE))</f>
        <v>Demography</v>
      </c>
      <c r="F29" s="44" t="str">
        <f t="shared" si="0"/>
        <v>Download file (Excel 159 KB)</v>
      </c>
      <c r="H29" s="9" t="str">
        <f>IF(ISNA(VLOOKUP((ROW(H31)-15),'List of tables'!$A$4:$I$83,6,FALSE))," ",VLOOKUP((ROW(H31)-15),'List of tables'!$A$4:$I$83,6,FALSE))</f>
        <v>https://www.nisra.gov.uk/system/files/statistics/census-2021-ms-a16.xlsx</v>
      </c>
      <c r="I29" s="9" t="str">
        <f>IF(ISNA(VLOOKUP((ROW(I31)-15),'List of tables'!$A$4:$I$83,7,FALSE))," ",VLOOKUP((ROW(I31)-15),'List of tables'!$A$4:$I$83,7,FALSE))</f>
        <v>Download file (Excel 159 KB)</v>
      </c>
    </row>
    <row r="30" spans="1:9" ht="30" customHeight="1">
      <c r="A30" s="46" t="str">
        <f>IF(ISNA(VLOOKUP((ROW(A32)-15),'List of tables'!$A$4:$I$83,2,FALSE))," ",VLOOKUP((ROW(A32)-15),'List of tables'!$A$4:$I$83,2,FALSE))</f>
        <v>MS-A17</v>
      </c>
      <c r="B30" s="11" t="str">
        <f>IF(ISNA(VLOOKUP((ROW(B32)-15),'List of tables'!$A$4:$I$83,3,FALSE))," ",VLOOKUP((ROW(B32)-15),'List of tables'!$A$4:$I$83,3,FALSE))</f>
        <v>Country of birth - intermediate detail</v>
      </c>
      <c r="C30" s="11" t="str">
        <f>IF(ISNA(VLOOKUP((ROW(I32)-15),'List of tables'!$A$4:$I$83,9,FALSE))," ",VLOOKUP((ROW(I32)-15),'List of tables'!$A$4:$I$83,9,FALSE))</f>
        <v>All usual residents</v>
      </c>
      <c r="D30" s="11" t="str">
        <f>IF(ISNA(VLOOKUP((ROW(D32)-15),'List of tables'!$A$4:$I$83,5,FALSE))," ",VLOOKUP((ROW(D32)-15),'List of tables'!$A$4:$I$83,5,FALSE))</f>
        <v>Local Government District</v>
      </c>
      <c r="E30" s="11" t="str">
        <f>IF(ISNA(VLOOKUP((ROW(E32)-15),'List of tables'!$A$4:$I$83,8,FALSE))," ",VLOOKUP((ROW(E32)-15),'List of tables'!$A$4:$I$83,8,FALSE))</f>
        <v>Demography</v>
      </c>
      <c r="F30" s="44" t="str">
        <f t="shared" si="0"/>
        <v>Download file (Excel 169 KB)</v>
      </c>
      <c r="H30" s="9" t="str">
        <f>IF(ISNA(VLOOKUP((ROW(H32)-15),'List of tables'!$A$4:$I$83,6,FALSE))," ",VLOOKUP((ROW(H32)-15),'List of tables'!$A$4:$I$83,6,FALSE))</f>
        <v>https://www.nisra.gov.uk/system/files/statistics/census-2021-ms-a17.xlsx</v>
      </c>
      <c r="I30" s="9" t="str">
        <f>IF(ISNA(VLOOKUP((ROW(I32)-15),'List of tables'!$A$4:$I$83,7,FALSE))," ",VLOOKUP((ROW(I32)-15),'List of tables'!$A$4:$I$83,7,FALSE))</f>
        <v>Download file (Excel 169 KB)</v>
      </c>
    </row>
    <row r="31" spans="1:9" ht="30" customHeight="1">
      <c r="A31" s="46" t="str">
        <f>IF(ISNA(VLOOKUP((ROW(A33)-15),'List of tables'!$A$4:$I$83,2,FALSE))," ",VLOOKUP((ROW(A33)-15),'List of tables'!$A$4:$I$83,2,FALSE))</f>
        <v>MS-A19</v>
      </c>
      <c r="B31" s="11" t="str">
        <f>IF(ISNA(VLOOKUP((ROW(B33)-15),'List of tables'!$A$4:$I$83,3,FALSE))," ",VLOOKUP((ROW(B33)-15),'List of tables'!$A$4:$I$83,3,FALSE))</f>
        <v>Country of birth - 1851-2021</v>
      </c>
      <c r="C31" s="11" t="str">
        <f>IF(ISNA(VLOOKUP((ROW(I33)-15),'List of tables'!$A$4:$I$83,9,FALSE))," ",VLOOKUP((ROW(I33)-15),'List of tables'!$A$4:$I$83,9,FALSE))</f>
        <v>All usual residents</v>
      </c>
      <c r="D31" s="11" t="str">
        <f>IF(ISNA(VLOOKUP((ROW(D33)-15),'List of tables'!$A$4:$I$83,5,FALSE))," ",VLOOKUP((ROW(D33)-15),'List of tables'!$A$4:$I$83,5,FALSE))</f>
        <v>Northern Ireland</v>
      </c>
      <c r="E31" s="11" t="str">
        <f>IF(ISNA(VLOOKUP((ROW(E33)-15),'List of tables'!$A$4:$I$83,8,FALSE))," ",VLOOKUP((ROW(E33)-15),'List of tables'!$A$4:$I$83,8,FALSE))</f>
        <v>Demography</v>
      </c>
      <c r="F31" s="44" t="str">
        <f t="shared" si="0"/>
        <v>Download file (Excel 160 KB)</v>
      </c>
      <c r="H31" s="9" t="str">
        <f>IF(ISNA(VLOOKUP((ROW(H33)-15),'List of tables'!$A$4:$I$83,6,FALSE))," ",VLOOKUP((ROW(H33)-15),'List of tables'!$A$4:$I$83,6,FALSE))</f>
        <v>https://www.nisra.gov.uk/system/files/statistics/census-2021-ms-a19.xlsx</v>
      </c>
      <c r="I31" s="9" t="str">
        <f>IF(ISNA(VLOOKUP((ROW(I33)-15),'List of tables'!$A$4:$I$83,7,FALSE))," ",VLOOKUP((ROW(I33)-15),'List of tables'!$A$4:$I$83,7,FALSE))</f>
        <v>Download file (Excel 160 KB)</v>
      </c>
    </row>
    <row r="32" spans="1:9" ht="30" customHeight="1">
      <c r="A32" s="46" t="str">
        <f>IF(ISNA(VLOOKUP((ROW(A34)-15),'List of tables'!$A$4:$I$83,2,FALSE))," ",VLOOKUP((ROW(A34)-15),'List of tables'!$A$4:$I$83,2,FALSE))</f>
        <v>MS-A20</v>
      </c>
      <c r="B32" s="11" t="str">
        <f>IF(ISNA(VLOOKUP((ROW(B34)-15),'List of tables'!$A$4:$I$83,3,FALSE))," ",VLOOKUP((ROW(B34)-15),'List of tables'!$A$4:$I$83,3,FALSE))</f>
        <v>Passports held (person based) - basic detail (classification 1)</v>
      </c>
      <c r="C32" s="11" t="str">
        <f>IF(ISNA(VLOOKUP((ROW(I34)-15),'List of tables'!$A$4:$I$83,9,FALSE))," ",VLOOKUP((ROW(I34)-15),'List of tables'!$A$4:$I$83,9,FALSE))</f>
        <v>All usual residents</v>
      </c>
      <c r="D32" s="11" t="str">
        <f>IF(ISNA(VLOOKUP((ROW(D34)-15),'List of tables'!$A$4:$I$83,5,FALSE))," ",VLOOKUP((ROW(D34)-15),'List of tables'!$A$4:$I$83,5,FALSE))</f>
        <v>Local Government District</v>
      </c>
      <c r="E32" s="11" t="str">
        <f>IF(ISNA(VLOOKUP((ROW(E34)-15),'List of tables'!$A$4:$I$83,8,FALSE))," ",VLOOKUP((ROW(E34)-15),'List of tables'!$A$4:$I$83,8,FALSE))</f>
        <v>Demography</v>
      </c>
      <c r="F32" s="44" t="str">
        <f t="shared" si="0"/>
        <v>Download file (Excel 159 KB)</v>
      </c>
      <c r="H32" s="9" t="str">
        <f>IF(ISNA(VLOOKUP((ROW(H34)-15),'List of tables'!$A$4:$I$83,6,FALSE))," ",VLOOKUP((ROW(H34)-15),'List of tables'!$A$4:$I$83,6,FALSE))</f>
        <v>https://www.nisra.gov.uk/system/files/statistics/census-2021-ms-a20.xlsx</v>
      </c>
      <c r="I32" s="9" t="str">
        <f>IF(ISNA(VLOOKUP((ROW(I34)-15),'List of tables'!$A$4:$I$83,7,FALSE))," ",VLOOKUP((ROW(I34)-15),'List of tables'!$A$4:$I$83,7,FALSE))</f>
        <v>Download file (Excel 159 KB)</v>
      </c>
    </row>
    <row r="33" spans="1:9" ht="30" customHeight="1">
      <c r="A33" s="46" t="str">
        <f>IF(ISNA(VLOOKUP((ROW(A35)-15),'List of tables'!$A$4:$I$83,2,FALSE))," ",VLOOKUP((ROW(A35)-15),'List of tables'!$A$4:$I$83,2,FALSE))</f>
        <v>MS-A21</v>
      </c>
      <c r="B33" s="11" t="str">
        <f>IF(ISNA(VLOOKUP((ROW(B35)-15),'List of tables'!$A$4:$I$83,3,FALSE))," ",VLOOKUP((ROW(B35)-15),'List of tables'!$A$4:$I$83,3,FALSE))</f>
        <v>Passports held (person based) - intermediate detail (classification 1)</v>
      </c>
      <c r="C33" s="11" t="str">
        <f>IF(ISNA(VLOOKUP((ROW(I35)-15),'List of tables'!$A$4:$I$83,9,FALSE))," ",VLOOKUP((ROW(I35)-15),'List of tables'!$A$4:$I$83,9,FALSE))</f>
        <v>All usual residents</v>
      </c>
      <c r="D33" s="11" t="str">
        <f>IF(ISNA(VLOOKUP((ROW(D35)-15),'List of tables'!$A$4:$I$83,5,FALSE))," ",VLOOKUP((ROW(D35)-15),'List of tables'!$A$4:$I$83,5,FALSE))</f>
        <v>Local Government District</v>
      </c>
      <c r="E33" s="11" t="str">
        <f>IF(ISNA(VLOOKUP((ROW(E35)-15),'List of tables'!$A$4:$I$83,8,FALSE))," ",VLOOKUP((ROW(E35)-15),'List of tables'!$A$4:$I$83,8,FALSE))</f>
        <v>Demography</v>
      </c>
      <c r="F33" s="44" t="str">
        <f t="shared" si="0"/>
        <v>Download file (Excel 165 KB)</v>
      </c>
      <c r="H33" s="9" t="str">
        <f>IF(ISNA(VLOOKUP((ROW(H35)-15),'List of tables'!$A$4:$I$83,6,FALSE))," ",VLOOKUP((ROW(H35)-15),'List of tables'!$A$4:$I$83,6,FALSE))</f>
        <v>https://www.nisra.gov.uk/system/files/statistics/census-2021-ms-a21.xlsx</v>
      </c>
      <c r="I33" s="9" t="str">
        <f>IF(ISNA(VLOOKUP((ROW(I35)-15),'List of tables'!$A$4:$I$83,7,FALSE))," ",VLOOKUP((ROW(I35)-15),'List of tables'!$A$4:$I$83,7,FALSE))</f>
        <v>Download file (Excel 165 KB)</v>
      </c>
    </row>
    <row r="34" spans="1:9" ht="30" customHeight="1">
      <c r="A34" s="46" t="str">
        <f>IF(ISNA(VLOOKUP((ROW(A36)-15),'List of tables'!$A$4:$I$83,2,FALSE))," ",VLOOKUP((ROW(A36)-15),'List of tables'!$A$4:$I$83,2,FALSE))</f>
        <v>MS-A22</v>
      </c>
      <c r="B34" s="11" t="str">
        <f>IF(ISNA(VLOOKUP((ROW(B36)-15),'List of tables'!$A$4:$I$83,3,FALSE))," ",VLOOKUP((ROW(B36)-15),'List of tables'!$A$4:$I$83,3,FALSE))</f>
        <v>Passports held (passports based) - (classification 2)</v>
      </c>
      <c r="C34" s="11" t="str">
        <f>IF(ISNA(VLOOKUP((ROW(I36)-15),'List of tables'!$A$4:$I$83,9,FALSE))," ",VLOOKUP((ROW(I36)-15),'List of tables'!$A$4:$I$83,9,FALSE))</f>
        <v>All usual residents</v>
      </c>
      <c r="D34" s="11" t="str">
        <f>IF(ISNA(VLOOKUP((ROW(D36)-15),'List of tables'!$A$4:$I$83,5,FALSE))," ",VLOOKUP((ROW(D36)-15),'List of tables'!$A$4:$I$83,5,FALSE))</f>
        <v>Local Government District</v>
      </c>
      <c r="E34" s="11" t="str">
        <f>IF(ISNA(VLOOKUP((ROW(E36)-15),'List of tables'!$A$4:$I$83,8,FALSE))," ",VLOOKUP((ROW(E36)-15),'List of tables'!$A$4:$I$83,8,FALSE))</f>
        <v>Demography</v>
      </c>
      <c r="F34" s="44" t="str">
        <f t="shared" si="0"/>
        <v>Download file (Excel 162 KB)</v>
      </c>
      <c r="H34" s="9" t="str">
        <f>IF(ISNA(VLOOKUP((ROW(H36)-15),'List of tables'!$A$4:$I$83,6,FALSE))," ",VLOOKUP((ROW(H36)-15),'List of tables'!$A$4:$I$83,6,FALSE))</f>
        <v>https://www.nisra.gov.uk/system/files/statistics/census-2021-ms-a22.xlsx</v>
      </c>
      <c r="I34" s="9" t="str">
        <f>IF(ISNA(VLOOKUP((ROW(I36)-15),'List of tables'!$A$4:$I$83,7,FALSE))," ",VLOOKUP((ROW(I36)-15),'List of tables'!$A$4:$I$83,7,FALSE))</f>
        <v>Download file (Excel 162 KB)</v>
      </c>
    </row>
    <row r="35" spans="1:9" ht="30" customHeight="1">
      <c r="A35" s="46" t="str">
        <f>IF(ISNA(VLOOKUP((ROW(A37)-15),'List of tables'!$A$4:$I$83,2,FALSE))," ",VLOOKUP((ROW(A37)-15),'List of tables'!$A$4:$I$83,2,FALSE))</f>
        <v>MS-B01</v>
      </c>
      <c r="B35" s="11" t="str">
        <f>IF(ISNA(VLOOKUP((ROW(B37)-15),'List of tables'!$A$4:$I$83,3,FALSE))," ",VLOOKUP((ROW(B37)-15),'List of tables'!$A$4:$I$83,3,FALSE))</f>
        <v>Ethnic group</v>
      </c>
      <c r="C35" s="11" t="str">
        <f>IF(ISNA(VLOOKUP((ROW(I37)-15),'List of tables'!$A$4:$I$83,9,FALSE))," ",VLOOKUP((ROW(I37)-15),'List of tables'!$A$4:$I$83,9,FALSE))</f>
        <v>All usual residents</v>
      </c>
      <c r="D35" s="11" t="str">
        <f>IF(ISNA(VLOOKUP((ROW(D37)-15),'List of tables'!$A$4:$I$83,5,FALSE))," ",VLOOKUP((ROW(D37)-15),'List of tables'!$A$4:$I$83,5,FALSE))</f>
        <v>Local Government District</v>
      </c>
      <c r="E35" s="11" t="str">
        <f>IF(ISNA(VLOOKUP((ROW(E37)-15),'List of tables'!$A$4:$I$83,8,FALSE))," ",VLOOKUP((ROW(E37)-15),'List of tables'!$A$4:$I$83,8,FALSE))</f>
        <v>Ethnicity, identity, language and religion</v>
      </c>
      <c r="F35" s="44" t="str">
        <f t="shared" si="0"/>
        <v>Download file (Excel 161 KB)</v>
      </c>
      <c r="H35" s="9" t="str">
        <f>IF(ISNA(VLOOKUP((ROW(H37)-15),'List of tables'!$A$4:$I$83,6,FALSE))," ",VLOOKUP((ROW(H37)-15),'List of tables'!$A$4:$I$83,6,FALSE))</f>
        <v>https://www.nisra.gov.uk/system/files/statistics/census-2021-ms-b01.xlsx</v>
      </c>
      <c r="I35" s="9" t="str">
        <f>IF(ISNA(VLOOKUP((ROW(I37)-15),'List of tables'!$A$4:$I$83,7,FALSE))," ",VLOOKUP((ROW(I37)-15),'List of tables'!$A$4:$I$83,7,FALSE))</f>
        <v>Download file (Excel 161 KB)</v>
      </c>
    </row>
    <row r="36" spans="1:9" ht="30" customHeight="1">
      <c r="A36" s="46" t="str">
        <f>IF(ISNA(VLOOKUP((ROW(A38)-15),'List of tables'!$A$4:$I$83,2,FALSE))," ",VLOOKUP((ROW(A38)-15),'List of tables'!$A$4:$I$83,2,FALSE))</f>
        <v>MS-B05</v>
      </c>
      <c r="B36" s="11" t="str">
        <f>IF(ISNA(VLOOKUP((ROW(B38)-15),'List of tables'!$A$4:$I$83,3,FALSE))," ",VLOOKUP((ROW(B38)-15),'List of tables'!$A$4:$I$83,3,FALSE))</f>
        <v>Knowledge of Irish</v>
      </c>
      <c r="C36" s="11" t="str">
        <f>IF(ISNA(VLOOKUP((ROW(I38)-15),'List of tables'!$A$4:$I$83,9,FALSE))," ",VLOOKUP((ROW(I38)-15),'List of tables'!$A$4:$I$83,9,FALSE))</f>
        <v>All usual residents aged 3 and over</v>
      </c>
      <c r="D36" s="11" t="str">
        <f>IF(ISNA(VLOOKUP((ROW(D38)-15),'List of tables'!$A$4:$I$83,5,FALSE))," ",VLOOKUP((ROW(D38)-15),'List of tables'!$A$4:$I$83,5,FALSE))</f>
        <v>Local Government District</v>
      </c>
      <c r="E36" s="11" t="str">
        <f>IF(ISNA(VLOOKUP((ROW(E38)-15),'List of tables'!$A$4:$I$83,8,FALSE))," ",VLOOKUP((ROW(E38)-15),'List of tables'!$A$4:$I$83,8,FALSE))</f>
        <v>Ethnicity, identity, language and religion</v>
      </c>
      <c r="F36" s="44" t="str">
        <f t="shared" si="0"/>
        <v>Download file (Excel 158 KB)</v>
      </c>
      <c r="H36" s="9" t="str">
        <f>IF(ISNA(VLOOKUP((ROW(H38)-15),'List of tables'!$A$4:$I$83,6,FALSE))," ",VLOOKUP((ROW(H38)-15),'List of tables'!$A$4:$I$83,6,FALSE))</f>
        <v>https://www.nisra.gov.uk/system/files/statistics/census-2021-ms-b05.xlsx</v>
      </c>
      <c r="I36" s="9" t="str">
        <f>IF(ISNA(VLOOKUP((ROW(I38)-15),'List of tables'!$A$4:$I$83,7,FALSE))," ",VLOOKUP((ROW(I38)-15),'List of tables'!$A$4:$I$83,7,FALSE))</f>
        <v>Download file (Excel 158 KB)</v>
      </c>
    </row>
    <row r="37" spans="1:9" ht="30" customHeight="1">
      <c r="A37" s="46" t="str">
        <f>IF(ISNA(VLOOKUP((ROW(A39)-15),'List of tables'!$A$4:$I$83,2,FALSE))," ",VLOOKUP((ROW(A39)-15),'List of tables'!$A$4:$I$83,2,FALSE))</f>
        <v>MS-B08</v>
      </c>
      <c r="B37" s="11" t="str">
        <f>IF(ISNA(VLOOKUP((ROW(B39)-15),'List of tables'!$A$4:$I$83,3,FALSE))," ",VLOOKUP((ROW(B39)-15),'List of tables'!$A$4:$I$83,3,FALSE))</f>
        <v>Knowledge of Ulster-Scots</v>
      </c>
      <c r="C37" s="11" t="str">
        <f>IF(ISNA(VLOOKUP((ROW(I39)-15),'List of tables'!$A$4:$I$83,9,FALSE))," ",VLOOKUP((ROW(I39)-15),'List of tables'!$A$4:$I$83,9,FALSE))</f>
        <v>All usual residents aged 3 and over</v>
      </c>
      <c r="D37" s="11" t="str">
        <f>IF(ISNA(VLOOKUP((ROW(D39)-15),'List of tables'!$A$4:$I$83,5,FALSE))," ",VLOOKUP((ROW(D39)-15),'List of tables'!$A$4:$I$83,5,FALSE))</f>
        <v>Local Government District</v>
      </c>
      <c r="E37" s="11" t="str">
        <f>IF(ISNA(VLOOKUP((ROW(E39)-15),'List of tables'!$A$4:$I$83,8,FALSE))," ",VLOOKUP((ROW(E39)-15),'List of tables'!$A$4:$I$83,8,FALSE))</f>
        <v>Ethnicity, identity, language and religion</v>
      </c>
      <c r="F37" s="44" t="str">
        <f t="shared" si="0"/>
        <v>Download file (Excel 158 KB)</v>
      </c>
      <c r="H37" s="9" t="str">
        <f>IF(ISNA(VLOOKUP((ROW(H39)-15),'List of tables'!$A$4:$I$83,6,FALSE))," ",VLOOKUP((ROW(H39)-15),'List of tables'!$A$4:$I$83,6,FALSE))</f>
        <v>https://www.nisra.gov.uk/system/files/statistics/census-2021-ms-b08.xlsx</v>
      </c>
      <c r="I37" s="9" t="str">
        <f>IF(ISNA(VLOOKUP((ROW(I39)-15),'List of tables'!$A$4:$I$83,7,FALSE))," ",VLOOKUP((ROW(I39)-15),'List of tables'!$A$4:$I$83,7,FALSE))</f>
        <v>Download file (Excel 158 KB)</v>
      </c>
    </row>
    <row r="38" spans="1:9" ht="30" customHeight="1">
      <c r="A38" s="46" t="str">
        <f>IF(ISNA(VLOOKUP((ROW(A40)-15),'List of tables'!$A$4:$I$83,2,FALSE))," ",VLOOKUP((ROW(A40)-15),'List of tables'!$A$4:$I$83,2,FALSE))</f>
        <v>MS-B11</v>
      </c>
      <c r="B38" s="11" t="str">
        <f>IF(ISNA(VLOOKUP((ROW(B40)-15),'List of tables'!$A$4:$I$83,3,FALSE))," ",VLOOKUP((ROW(B40)-15),'List of tables'!$A$4:$I$83,3,FALSE))</f>
        <v>Household language</v>
      </c>
      <c r="C38" s="11" t="str">
        <f>IF(ISNA(VLOOKUP((ROW(I40)-15),'List of tables'!$A$4:$I$83,9,FALSE))," ",VLOOKUP((ROW(I40)-15),'List of tables'!$A$4:$I$83,9,FALSE))</f>
        <v>All households</v>
      </c>
      <c r="D38" s="11" t="str">
        <f>IF(ISNA(VLOOKUP((ROW(D40)-15),'List of tables'!$A$4:$I$83,5,FALSE))," ",VLOOKUP((ROW(D40)-15),'List of tables'!$A$4:$I$83,5,FALSE))</f>
        <v>Local Government District</v>
      </c>
      <c r="E38" s="11" t="str">
        <f>IF(ISNA(VLOOKUP((ROW(E40)-15),'List of tables'!$A$4:$I$83,8,FALSE))," ",VLOOKUP((ROW(E40)-15),'List of tables'!$A$4:$I$83,8,FALSE))</f>
        <v>Ethnicity, identity, language and religion</v>
      </c>
      <c r="F38" s="44" t="str">
        <f t="shared" si="0"/>
        <v>Download file (Excel 156 KB)</v>
      </c>
      <c r="H38" s="9" t="str">
        <f>IF(ISNA(VLOOKUP((ROW(H40)-15),'List of tables'!$A$4:$I$83,6,FALSE))," ",VLOOKUP((ROW(H40)-15),'List of tables'!$A$4:$I$83,6,FALSE))</f>
        <v>https://www.nisra.gov.uk/system/files/statistics/census-2021-ms-b11.xlsx</v>
      </c>
      <c r="I38" s="9" t="str">
        <f>IF(ISNA(VLOOKUP((ROW(I40)-15),'List of tables'!$A$4:$I$83,7,FALSE))," ",VLOOKUP((ROW(I40)-15),'List of tables'!$A$4:$I$83,7,FALSE))</f>
        <v>Download file (Excel 156 KB)</v>
      </c>
    </row>
    <row r="39" spans="1:9" ht="30" customHeight="1">
      <c r="A39" s="46" t="str">
        <f>IF(ISNA(VLOOKUP((ROW(A41)-15),'List of tables'!$A$4:$I$83,2,FALSE))," ",VLOOKUP((ROW(A41)-15),'List of tables'!$A$4:$I$83,2,FALSE))</f>
        <v>MS-B12</v>
      </c>
      <c r="B39" s="11" t="str">
        <f>IF(ISNA(VLOOKUP((ROW(B41)-15),'List of tables'!$A$4:$I$83,3,FALSE))," ",VLOOKUP((ROW(B41)-15),'List of tables'!$A$4:$I$83,3,FALSE))</f>
        <v>Main language</v>
      </c>
      <c r="C39" s="11" t="str">
        <f>IF(ISNA(VLOOKUP((ROW(I41)-15),'List of tables'!$A$4:$I$83,9,FALSE))," ",VLOOKUP((ROW(I41)-15),'List of tables'!$A$4:$I$83,9,FALSE))</f>
        <v>All usual residents aged 3 and over</v>
      </c>
      <c r="D39" s="11" t="str">
        <f>IF(ISNA(VLOOKUP((ROW(D41)-15),'List of tables'!$A$4:$I$83,5,FALSE))," ",VLOOKUP((ROW(D41)-15),'List of tables'!$A$4:$I$83,5,FALSE))</f>
        <v>Local Government District</v>
      </c>
      <c r="E39" s="11" t="str">
        <f>IF(ISNA(VLOOKUP((ROW(E41)-15),'List of tables'!$A$4:$I$83,8,FALSE))," ",VLOOKUP((ROW(E41)-15),'List of tables'!$A$4:$I$83,8,FALSE))</f>
        <v>Ethnicity, identity, language and religion</v>
      </c>
      <c r="F39" s="44" t="str">
        <f t="shared" si="0"/>
        <v>Download file (Excel 161 KB)</v>
      </c>
      <c r="H39" s="9" t="str">
        <f>IF(ISNA(VLOOKUP((ROW(H41)-15),'List of tables'!$A$4:$I$83,6,FALSE))," ",VLOOKUP((ROW(H41)-15),'List of tables'!$A$4:$I$83,6,FALSE))</f>
        <v>https://www.nisra.gov.uk/system/files/statistics/census-2021-ms-b12.xlsx</v>
      </c>
      <c r="I39" s="9" t="str">
        <f>IF(ISNA(VLOOKUP((ROW(I41)-15),'List of tables'!$A$4:$I$83,7,FALSE))," ",VLOOKUP((ROW(I41)-15),'List of tables'!$A$4:$I$83,7,FALSE))</f>
        <v>Download file (Excel 161 KB)</v>
      </c>
    </row>
    <row r="40" spans="1:9" ht="30" customHeight="1">
      <c r="A40" s="46" t="str">
        <f>IF(ISNA(VLOOKUP((ROW(A42)-15),'List of tables'!$A$4:$I$83,2,FALSE))," ",VLOOKUP((ROW(A42)-15),'List of tables'!$A$4:$I$83,2,FALSE))</f>
        <v>MS-B14</v>
      </c>
      <c r="B40" s="11" t="str">
        <f>IF(ISNA(VLOOKUP((ROW(B42)-15),'List of tables'!$A$4:$I$83,3,FALSE))," ",VLOOKUP((ROW(B42)-15),'List of tables'!$A$4:$I$83,3,FALSE))</f>
        <v>Proficiency in English</v>
      </c>
      <c r="C40" s="11" t="str">
        <f>IF(ISNA(VLOOKUP((ROW(I42)-15),'List of tables'!$A$4:$I$83,9,FALSE))," ",VLOOKUP((ROW(I42)-15),'List of tables'!$A$4:$I$83,9,FALSE))</f>
        <v>All usual residents aged 3 and over</v>
      </c>
      <c r="D40" s="11" t="str">
        <f>IF(ISNA(VLOOKUP((ROW(D42)-15),'List of tables'!$A$4:$I$83,5,FALSE))," ",VLOOKUP((ROW(D42)-15),'List of tables'!$A$4:$I$83,5,FALSE))</f>
        <v>Local Government District</v>
      </c>
      <c r="E40" s="11" t="str">
        <f>IF(ISNA(VLOOKUP((ROW(E42)-15),'List of tables'!$A$4:$I$83,8,FALSE))," ",VLOOKUP((ROW(E42)-15),'List of tables'!$A$4:$I$83,8,FALSE))</f>
        <v>Ethnicity, identity, language and religion</v>
      </c>
      <c r="F40" s="44" t="str">
        <f t="shared" si="0"/>
        <v>Download file (Excel 156 KB)</v>
      </c>
      <c r="H40" s="9" t="str">
        <f>IF(ISNA(VLOOKUP((ROW(H42)-15),'List of tables'!$A$4:$I$83,6,FALSE))," ",VLOOKUP((ROW(H42)-15),'List of tables'!$A$4:$I$83,6,FALSE))</f>
        <v>https://www.nisra.gov.uk/system/files/statistics/census-2021-ms-b14.xlsx</v>
      </c>
      <c r="I40" s="9" t="str">
        <f>IF(ISNA(VLOOKUP((ROW(I42)-15),'List of tables'!$A$4:$I$83,7,FALSE))," ",VLOOKUP((ROW(I42)-15),'List of tables'!$A$4:$I$83,7,FALSE))</f>
        <v>Download file (Excel 156 KB)</v>
      </c>
    </row>
    <row r="41" spans="1:9" ht="30" customHeight="1">
      <c r="A41" s="46" t="str">
        <f>IF(ISNA(VLOOKUP((ROW(A43)-15),'List of tables'!$A$4:$I$83,2,FALSE))," ",VLOOKUP((ROW(A43)-15),'List of tables'!$A$4:$I$83,2,FALSE))</f>
        <v>MS-B15</v>
      </c>
      <c r="B41" s="11" t="str">
        <f>IF(ISNA(VLOOKUP((ROW(B43)-15),'List of tables'!$A$4:$I$83,3,FALSE))," ",VLOOKUP((ROW(B43)-15),'List of tables'!$A$4:$I$83,3,FALSE))</f>
        <v>National identity (person based) - basic detail (classification 1)</v>
      </c>
      <c r="C41" s="11" t="str">
        <f>IF(ISNA(VLOOKUP((ROW(I43)-15),'List of tables'!$A$4:$I$83,9,FALSE))," ",VLOOKUP((ROW(I43)-15),'List of tables'!$A$4:$I$83,9,FALSE))</f>
        <v>All usual residents</v>
      </c>
      <c r="D41" s="11" t="str">
        <f>IF(ISNA(VLOOKUP((ROW(D43)-15),'List of tables'!$A$4:$I$83,5,FALSE))," ",VLOOKUP((ROW(D43)-15),'List of tables'!$A$4:$I$83,5,FALSE))</f>
        <v>Local Government District</v>
      </c>
      <c r="E41" s="11" t="str">
        <f>IF(ISNA(VLOOKUP((ROW(E43)-15),'List of tables'!$A$4:$I$83,8,FALSE))," ",VLOOKUP((ROW(E43)-15),'List of tables'!$A$4:$I$83,8,FALSE))</f>
        <v>Ethnicity, identity, language and religion</v>
      </c>
      <c r="F41" s="44" t="str">
        <f t="shared" si="0"/>
        <v>Download file (Excel 157 KB)</v>
      </c>
      <c r="H41" s="9" t="str">
        <f>IF(ISNA(VLOOKUP((ROW(H43)-15),'List of tables'!$A$4:$I$83,6,FALSE))," ",VLOOKUP((ROW(H43)-15),'List of tables'!$A$4:$I$83,6,FALSE))</f>
        <v>https://www.nisra.gov.uk/system/files/statistics/census-2021-ms-b15.xlsx</v>
      </c>
      <c r="I41" s="9" t="str">
        <f>IF(ISNA(VLOOKUP((ROW(I43)-15),'List of tables'!$A$4:$I$83,7,FALSE))," ",VLOOKUP((ROW(I43)-15),'List of tables'!$A$4:$I$83,7,FALSE))</f>
        <v>Download file (Excel 157 KB)</v>
      </c>
    </row>
    <row r="42" spans="1:9" ht="30" customHeight="1">
      <c r="A42" s="46" t="str">
        <f>IF(ISNA(VLOOKUP((ROW(A44)-15),'List of tables'!$A$4:$I$83,2,FALSE))," ",VLOOKUP((ROW(A44)-15),'List of tables'!$A$4:$I$83,2,FALSE))</f>
        <v>MS-B16</v>
      </c>
      <c r="B42" s="11" t="str">
        <f>IF(ISNA(VLOOKUP((ROW(B44)-15),'List of tables'!$A$4:$I$83,3,FALSE))," ",VLOOKUP((ROW(B44)-15),'List of tables'!$A$4:$I$83,3,FALSE))</f>
        <v>National identity (person based) - intermediate detail (classification 1)</v>
      </c>
      <c r="C42" s="11" t="str">
        <f>IF(ISNA(VLOOKUP((ROW(I44)-15),'List of tables'!$A$4:$I$83,9,FALSE))," ",VLOOKUP((ROW(I44)-15),'List of tables'!$A$4:$I$83,9,FALSE))</f>
        <v>All usual residents</v>
      </c>
      <c r="D42" s="11" t="str">
        <f>IF(ISNA(VLOOKUP((ROW(D44)-15),'List of tables'!$A$4:$I$83,5,FALSE))," ",VLOOKUP((ROW(D44)-15),'List of tables'!$A$4:$I$83,5,FALSE))</f>
        <v>Local Government District</v>
      </c>
      <c r="E42" s="11" t="str">
        <f>IF(ISNA(VLOOKUP((ROW(E44)-15),'List of tables'!$A$4:$I$83,8,FALSE))," ",VLOOKUP((ROW(E44)-15),'List of tables'!$A$4:$I$83,8,FALSE))</f>
        <v>Ethnicity, identity, language and religion</v>
      </c>
      <c r="F42" s="44" t="str">
        <f t="shared" si="0"/>
        <v>Download file (Excel 167 KB)</v>
      </c>
      <c r="H42" s="9" t="str">
        <f>IF(ISNA(VLOOKUP((ROW(H44)-15),'List of tables'!$A$4:$I$83,6,FALSE))," ",VLOOKUP((ROW(H44)-15),'List of tables'!$A$4:$I$83,6,FALSE))</f>
        <v>https://www.nisra.gov.uk/system/files/statistics/census-2021-ms-b16.xlsx</v>
      </c>
      <c r="I42" s="9" t="str">
        <f>IF(ISNA(VLOOKUP((ROW(I44)-15),'List of tables'!$A$4:$I$83,7,FALSE))," ",VLOOKUP((ROW(I44)-15),'List of tables'!$A$4:$I$83,7,FALSE))</f>
        <v>Download file (Excel 167 KB)</v>
      </c>
    </row>
    <row r="43" spans="1:9" ht="30" customHeight="1">
      <c r="A43" s="46" t="str">
        <f>IF(ISNA(VLOOKUP((ROW(A45)-15),'List of tables'!$A$4:$I$83,2,FALSE))," ",VLOOKUP((ROW(A45)-15),'List of tables'!$A$4:$I$83,2,FALSE))</f>
        <v>MS-B17</v>
      </c>
      <c r="B43" s="11" t="str">
        <f>IF(ISNA(VLOOKUP((ROW(B45)-15),'List of tables'!$A$4:$I$83,3,FALSE))," ",VLOOKUP((ROW(B45)-15),'List of tables'!$A$4:$I$83,3,FALSE))</f>
        <v>National identity (national identity based) - (classification 2)</v>
      </c>
      <c r="C43" s="11" t="str">
        <f>IF(ISNA(VLOOKUP((ROW(I45)-15),'List of tables'!$A$4:$I$83,9,FALSE))," ",VLOOKUP((ROW(I45)-15),'List of tables'!$A$4:$I$83,9,FALSE))</f>
        <v>All usual residents</v>
      </c>
      <c r="D43" s="11" t="str">
        <f>IF(ISNA(VLOOKUP((ROW(D45)-15),'List of tables'!$A$4:$I$83,5,FALSE))," ",VLOOKUP((ROW(D45)-15),'List of tables'!$A$4:$I$83,5,FALSE))</f>
        <v>Local Government District</v>
      </c>
      <c r="E43" s="11" t="str">
        <f>IF(ISNA(VLOOKUP((ROW(E45)-15),'List of tables'!$A$4:$I$83,8,FALSE))," ",VLOOKUP((ROW(E45)-15),'List of tables'!$A$4:$I$83,8,FALSE))</f>
        <v>Ethnicity, identity, language and religion</v>
      </c>
      <c r="F43" s="44" t="str">
        <f t="shared" si="0"/>
        <v>Download file (Excel 158 KB)</v>
      </c>
      <c r="H43" s="9" t="str">
        <f>IF(ISNA(VLOOKUP((ROW(H45)-15),'List of tables'!$A$4:$I$83,6,FALSE))," ",VLOOKUP((ROW(H45)-15),'List of tables'!$A$4:$I$83,6,FALSE))</f>
        <v>https://www.nisra.gov.uk/system/files/statistics/census-2021-ms-b17.xlsx</v>
      </c>
      <c r="I43" s="9" t="str">
        <f>IF(ISNA(VLOOKUP((ROW(I45)-15),'List of tables'!$A$4:$I$83,7,FALSE))," ",VLOOKUP((ROW(I45)-15),'List of tables'!$A$4:$I$83,7,FALSE))</f>
        <v>Download file (Excel 158 KB)</v>
      </c>
    </row>
    <row r="44" spans="1:9" ht="30" customHeight="1">
      <c r="A44" s="46" t="str">
        <f>IF(ISNA(VLOOKUP((ROW(A46)-15),'List of tables'!$A$4:$I$83,2,FALSE))," ",VLOOKUP((ROW(A46)-15),'List of tables'!$A$4:$I$83,2,FALSE))</f>
        <v>MS-B19</v>
      </c>
      <c r="B44" s="11" t="str">
        <f>IF(ISNA(VLOOKUP((ROW(B46)-15),'List of tables'!$A$4:$I$83,3,FALSE))," ",VLOOKUP((ROW(B46)-15),'List of tables'!$A$4:$I$83,3,FALSE))</f>
        <v>Religion</v>
      </c>
      <c r="C44" s="11" t="str">
        <f>IF(ISNA(VLOOKUP((ROW(I46)-15),'List of tables'!$A$4:$I$83,9,FALSE))," ",VLOOKUP((ROW(I46)-15),'List of tables'!$A$4:$I$83,9,FALSE))</f>
        <v>All usual residents</v>
      </c>
      <c r="D44" s="11" t="str">
        <f>IF(ISNA(VLOOKUP((ROW(D46)-15),'List of tables'!$A$4:$I$83,5,FALSE))," ",VLOOKUP((ROW(D46)-15),'List of tables'!$A$4:$I$83,5,FALSE))</f>
        <v>Local Government District</v>
      </c>
      <c r="E44" s="11" t="str">
        <f>IF(ISNA(VLOOKUP((ROW(E46)-15),'List of tables'!$A$4:$I$83,8,FALSE))," ",VLOOKUP((ROW(E46)-15),'List of tables'!$A$4:$I$83,8,FALSE))</f>
        <v>Ethnicity, identity, language and religion</v>
      </c>
      <c r="F44" s="44" t="str">
        <f t="shared" si="0"/>
        <v>Download file (Excel 158 KB)</v>
      </c>
      <c r="H44" s="9" t="str">
        <f>IF(ISNA(VLOOKUP((ROW(H46)-15),'List of tables'!$A$4:$I$83,6,FALSE))," ",VLOOKUP((ROW(H46)-15),'List of tables'!$A$4:$I$83,6,FALSE))</f>
        <v>https://www.nisra.gov.uk/system/files/statistics/census-2021-ms-b19.xlsx</v>
      </c>
      <c r="I44" s="9" t="str">
        <f>IF(ISNA(VLOOKUP((ROW(I46)-15),'List of tables'!$A$4:$I$83,7,FALSE))," ",VLOOKUP((ROW(I46)-15),'List of tables'!$A$4:$I$83,7,FALSE))</f>
        <v>Download file (Excel 158 KB)</v>
      </c>
    </row>
    <row r="45" spans="1:9" ht="30" customHeight="1">
      <c r="A45" s="46" t="str">
        <f>IF(ISNA(VLOOKUP((ROW(A47)-15),'List of tables'!$A$4:$I$83,2,FALSE))," ",VLOOKUP((ROW(A47)-15),'List of tables'!$A$4:$I$83,2,FALSE))</f>
        <v>MS-B20</v>
      </c>
      <c r="B45" s="11" t="str">
        <f>IF(ISNA(VLOOKUP((ROW(B47)-15),'List of tables'!$A$4:$I$83,3,FALSE))," ",VLOOKUP((ROW(B47)-15),'List of tables'!$A$4:$I$83,3,FALSE))</f>
        <v>Religion - intermediate detail</v>
      </c>
      <c r="C45" s="11" t="str">
        <f>IF(ISNA(VLOOKUP((ROW(I47)-15),'List of tables'!$A$4:$I$83,9,FALSE))," ",VLOOKUP((ROW(I47)-15),'List of tables'!$A$4:$I$83,9,FALSE))</f>
        <v>All usual residents</v>
      </c>
      <c r="D45" s="11" t="str">
        <f>IF(ISNA(VLOOKUP((ROW(D47)-15),'List of tables'!$A$4:$I$83,5,FALSE))," ",VLOOKUP((ROW(D47)-15),'List of tables'!$A$4:$I$83,5,FALSE))</f>
        <v>Northern Ireland</v>
      </c>
      <c r="E45" s="11" t="str">
        <f>IF(ISNA(VLOOKUP((ROW(E47)-15),'List of tables'!$A$4:$I$83,8,FALSE))," ",VLOOKUP((ROW(E47)-15),'List of tables'!$A$4:$I$83,8,FALSE))</f>
        <v>Ethnicity, identity, language and religion</v>
      </c>
      <c r="F45" s="44" t="str">
        <f t="shared" si="0"/>
        <v>Download file (Excel 161 KB)</v>
      </c>
      <c r="H45" s="9" t="str">
        <f>IF(ISNA(VLOOKUP((ROW(H47)-15),'List of tables'!$A$4:$I$83,6,FALSE))," ",VLOOKUP((ROW(H47)-15),'List of tables'!$A$4:$I$83,6,FALSE))</f>
        <v>https://www.nisra.gov.uk/system/files/statistics/census-2021-ms-b21.xlsx</v>
      </c>
      <c r="I45" s="9" t="str">
        <f>IF(ISNA(VLOOKUP((ROW(I47)-15),'List of tables'!$A$4:$I$83,7,FALSE))," ",VLOOKUP((ROW(I47)-15),'List of tables'!$A$4:$I$83,7,FALSE))</f>
        <v>Download file (Excel 161 KB)</v>
      </c>
    </row>
    <row r="46" spans="1:9" ht="30" customHeight="1">
      <c r="A46" s="46" t="str">
        <f>IF(ISNA(VLOOKUP((ROW(A48)-15),'List of tables'!$A$4:$I$83,2,FALSE))," ",VLOOKUP((ROW(A48)-15),'List of tables'!$A$4:$I$83,2,FALSE))</f>
        <v>MS-B22</v>
      </c>
      <c r="B46" s="11" t="str">
        <f>IF(ISNA(VLOOKUP((ROW(B48)-15),'List of tables'!$A$4:$I$83,3,FALSE))," ",VLOOKUP((ROW(B48)-15),'List of tables'!$A$4:$I$83,3,FALSE))</f>
        <v>Religion - 1861-2021</v>
      </c>
      <c r="C46" s="11" t="str">
        <f>IF(ISNA(VLOOKUP((ROW(I48)-15),'List of tables'!$A$4:$I$83,9,FALSE))," ",VLOOKUP((ROW(I48)-15),'List of tables'!$A$4:$I$83,9,FALSE))</f>
        <v>All usual residents</v>
      </c>
      <c r="D46" s="11" t="str">
        <f>IF(ISNA(VLOOKUP((ROW(D48)-15),'List of tables'!$A$4:$I$83,5,FALSE))," ",VLOOKUP((ROW(D48)-15),'List of tables'!$A$4:$I$83,5,FALSE))</f>
        <v>Northern Ireland</v>
      </c>
      <c r="E46" s="11" t="str">
        <f>IF(ISNA(VLOOKUP((ROW(E48)-15),'List of tables'!$A$4:$I$83,8,FALSE))," ",VLOOKUP((ROW(E48)-15),'List of tables'!$A$4:$I$83,8,FALSE))</f>
        <v>Ethnicity, identity, language and religion</v>
      </c>
      <c r="F46" s="44" t="str">
        <f t="shared" si="0"/>
        <v>Download file (Excel 164 KB)</v>
      </c>
      <c r="H46" s="9" t="str">
        <f>IF(ISNA(VLOOKUP((ROW(H48)-15),'List of tables'!$A$4:$I$83,6,FALSE))," ",VLOOKUP((ROW(H48)-15),'List of tables'!$A$4:$I$83,6,FALSE))</f>
        <v>https://www.nisra.gov.uk/system/files/statistics/census-2021-ms-b22.xlsx</v>
      </c>
      <c r="I46" s="9" t="str">
        <f>IF(ISNA(VLOOKUP((ROW(I48)-15),'List of tables'!$A$4:$I$83,7,FALSE))," ",VLOOKUP((ROW(I48)-15),'List of tables'!$A$4:$I$83,7,FALSE))</f>
        <v>Download file (Excel 164 KB)</v>
      </c>
    </row>
    <row r="47" spans="1:9" ht="30" customHeight="1">
      <c r="A47" s="46" t="str">
        <f>IF(ISNA(VLOOKUP((ROW(A49)-15),'List of tables'!$A$4:$I$83,2,FALSE))," ",VLOOKUP((ROW(A49)-15),'List of tables'!$A$4:$I$83,2,FALSE))</f>
        <v>MS-B23</v>
      </c>
      <c r="B47" s="11" t="str">
        <f>IF(ISNA(VLOOKUP((ROW(B49)-15),'List of tables'!$A$4:$I$83,3,FALSE))," ",VLOOKUP((ROW(B49)-15),'List of tables'!$A$4:$I$83,3,FALSE))</f>
        <v>Religion or religion brought up in</v>
      </c>
      <c r="C47" s="11" t="str">
        <f>IF(ISNA(VLOOKUP((ROW(I49)-15),'List of tables'!$A$4:$I$83,9,FALSE))," ",VLOOKUP((ROW(I49)-15),'List of tables'!$A$4:$I$83,9,FALSE))</f>
        <v>All usual residents</v>
      </c>
      <c r="D47" s="11" t="str">
        <f>IF(ISNA(VLOOKUP((ROW(D49)-15),'List of tables'!$A$4:$I$83,5,FALSE))," ",VLOOKUP((ROW(D49)-15),'List of tables'!$A$4:$I$83,5,FALSE))</f>
        <v>Local Government District</v>
      </c>
      <c r="E47" s="11" t="str">
        <f>IF(ISNA(VLOOKUP((ROW(E49)-15),'List of tables'!$A$4:$I$83,8,FALSE))," ",VLOOKUP((ROW(E49)-15),'List of tables'!$A$4:$I$83,8,FALSE))</f>
        <v>Ethnicity, identity, language and religion</v>
      </c>
      <c r="F47" s="44" t="str">
        <f t="shared" si="0"/>
        <v>Download file (Excel 157 KB)</v>
      </c>
      <c r="H47" s="9" t="str">
        <f>IF(ISNA(VLOOKUP((ROW(H49)-15),'List of tables'!$A$4:$I$83,6,FALSE))," ",VLOOKUP((ROW(H49)-15),'List of tables'!$A$4:$I$83,6,FALSE))</f>
        <v>https://www.nisra.gov.uk/system/files/statistics/census-2021-ms-b23.xlsx</v>
      </c>
      <c r="I47" s="9" t="str">
        <f>IF(ISNA(VLOOKUP((ROW(I49)-15),'List of tables'!$A$4:$I$83,7,FALSE))," ",VLOOKUP((ROW(I49)-15),'List of tables'!$A$4:$I$83,7,FALSE))</f>
        <v>Download file (Excel 157 KB)</v>
      </c>
    </row>
    <row r="48" spans="1:9" ht="30" customHeight="1">
      <c r="A48" s="46" t="str">
        <f>IF(ISNA(VLOOKUP((ROW(A50)-15),'List of tables'!$A$4:$I$83,2,FALSE))," ",VLOOKUP((ROW(A50)-15),'List of tables'!$A$4:$I$83,2,FALSE))</f>
        <v>MS-B24</v>
      </c>
      <c r="B48" s="11" t="str">
        <f>IF(ISNA(VLOOKUP((ROW(B50)-15),'List of tables'!$A$4:$I$83,3,FALSE))," ",VLOOKUP((ROW(B50)-15),'List of tables'!$A$4:$I$83,3,FALSE))</f>
        <v>Religion or religion brought up in (expanded classification)</v>
      </c>
      <c r="C48" s="11" t="str">
        <f>IF(ISNA(VLOOKUP((ROW(I50)-15),'List of tables'!$A$4:$I$83,9,FALSE))," ",VLOOKUP((ROW(I50)-15),'List of tables'!$A$4:$I$83,9,FALSE))</f>
        <v>All usual residents</v>
      </c>
      <c r="D48" s="11" t="str">
        <f>IF(ISNA(VLOOKUP((ROW(D50)-15),'List of tables'!$A$4:$I$83,5,FALSE))," ",VLOOKUP((ROW(D50)-15),'List of tables'!$A$4:$I$83,5,FALSE))</f>
        <v>Local Government District</v>
      </c>
      <c r="E48" s="11" t="str">
        <f>IF(ISNA(VLOOKUP((ROW(E50)-15),'List of tables'!$A$4:$I$83,8,FALSE))," ",VLOOKUP((ROW(E50)-15),'List of tables'!$A$4:$I$83,8,FALSE))</f>
        <v>Ethnicity, identity, language and religion</v>
      </c>
      <c r="F48" s="44" t="str">
        <f t="shared" si="0"/>
        <v>Download file (Excel 158 KB)</v>
      </c>
      <c r="H48" s="9" t="str">
        <f>IF(ISNA(VLOOKUP((ROW(H50)-15),'List of tables'!$A$4:$I$83,6,FALSE))," ",VLOOKUP((ROW(H50)-15),'List of tables'!$A$4:$I$83,6,FALSE))</f>
        <v>https://www.nisra.gov.uk/system/files/statistics/census-2021-ms-b24.xlsx</v>
      </c>
      <c r="I48" s="9" t="str">
        <f>IF(ISNA(VLOOKUP((ROW(I50)-15),'List of tables'!$A$4:$I$83,7,FALSE))," ",VLOOKUP((ROW(I50)-15),'List of tables'!$A$4:$I$83,7,FALSE))</f>
        <v>Download file (Excel 158 KB)</v>
      </c>
    </row>
    <row r="49" spans="1:9" ht="30" customHeight="1">
      <c r="A49" s="46" t="str">
        <f>IF(ISNA(VLOOKUP((ROW(A51)-15),'List of tables'!$A$4:$I$83,2,FALSE))," ",VLOOKUP((ROW(A51)-15),'List of tables'!$A$4:$I$83,2,FALSE))</f>
        <v>MS-D01</v>
      </c>
      <c r="B49" s="11" t="str">
        <f>IF(ISNA(VLOOKUP((ROW(B51)-15),'List of tables'!$A$4:$I$83,3,FALSE))," ",VLOOKUP((ROW(B51)-15),'List of tables'!$A$4:$I$83,3,FALSE))</f>
        <v>General health by broad age bands</v>
      </c>
      <c r="C49" s="11" t="str">
        <f>IF(ISNA(VLOOKUP((ROW(I51)-15),'List of tables'!$A$4:$I$83,9,FALSE))," ",VLOOKUP((ROW(I51)-15),'List of tables'!$A$4:$I$83,9,FALSE))</f>
        <v>All usual residents</v>
      </c>
      <c r="D49" s="11" t="str">
        <f>IF(ISNA(VLOOKUP((ROW(D51)-15),'List of tables'!$A$4:$I$83,5,FALSE))," ",VLOOKUP((ROW(D51)-15),'List of tables'!$A$4:$I$83,5,FALSE))</f>
        <v>Local Government District</v>
      </c>
      <c r="E49" s="11" t="str">
        <f>IF(ISNA(VLOOKUP((ROW(E51)-15),'List of tables'!$A$4:$I$83,8,FALSE))," ",VLOOKUP((ROW(E51)-15),'List of tables'!$A$4:$I$83,8,FALSE))</f>
        <v>Health, disability and unpaid care</v>
      </c>
      <c r="F49" s="44" t="str">
        <f t="shared" si="0"/>
        <v>Download file (Excel 166 KB)</v>
      </c>
      <c r="H49" s="9" t="str">
        <f>IF(ISNA(VLOOKUP((ROW(H51)-15),'List of tables'!$A$4:$I$83,6,FALSE))," ",VLOOKUP((ROW(H51)-15),'List of tables'!$A$4:$I$83,6,FALSE))</f>
        <v>https://www.nisra.gov.uk/system/files/statistics/census-2021-ms-d01.xlsx</v>
      </c>
      <c r="I49" s="9" t="str">
        <f>IF(ISNA(VLOOKUP((ROW(I51)-15),'List of tables'!$A$4:$I$83,7,FALSE))," ",VLOOKUP((ROW(I51)-15),'List of tables'!$A$4:$I$83,7,FALSE))</f>
        <v>Download file (Excel 166 KB)</v>
      </c>
    </row>
    <row r="50" spans="1:9" ht="30" customHeight="1">
      <c r="A50" s="46" t="str">
        <f>IF(ISNA(VLOOKUP((ROW(A52)-15),'List of tables'!$A$4:$I$83,2,FALSE))," ",VLOOKUP((ROW(A52)-15),'List of tables'!$A$4:$I$83,2,FALSE))</f>
        <v>MS-D02</v>
      </c>
      <c r="B50" s="11" t="str">
        <f>IF(ISNA(VLOOKUP((ROW(B52)-15),'List of tables'!$A$4:$I$83,3,FALSE))," ",VLOOKUP((ROW(B52)-15),'List of tables'!$A$4:$I$83,3,FALSE))</f>
        <v>Long-term health problem or disability by broad age bands</v>
      </c>
      <c r="C50" s="11" t="str">
        <f>IF(ISNA(VLOOKUP((ROW(I52)-15),'List of tables'!$A$4:$I$83,9,FALSE))," ",VLOOKUP((ROW(I52)-15),'List of tables'!$A$4:$I$83,9,FALSE))</f>
        <v>All usual residents</v>
      </c>
      <c r="D50" s="11" t="str">
        <f>IF(ISNA(VLOOKUP((ROW(D52)-15),'List of tables'!$A$4:$I$83,5,FALSE))," ",VLOOKUP((ROW(D52)-15),'List of tables'!$A$4:$I$83,5,FALSE))</f>
        <v>Local Government District</v>
      </c>
      <c r="E50" s="11" t="str">
        <f>IF(ISNA(VLOOKUP((ROW(E52)-15),'List of tables'!$A$4:$I$83,8,FALSE))," ",VLOOKUP((ROW(E52)-15),'List of tables'!$A$4:$I$83,8,FALSE))</f>
        <v>Health, disability and unpaid care</v>
      </c>
      <c r="F50" s="44" t="str">
        <f t="shared" si="0"/>
        <v>Download file (Excel 163 KB)</v>
      </c>
      <c r="H50" s="9" t="str">
        <f>IF(ISNA(VLOOKUP((ROW(H52)-15),'List of tables'!$A$4:$I$83,6,FALSE))," ",VLOOKUP((ROW(H52)-15),'List of tables'!$A$4:$I$83,6,FALSE))</f>
        <v>https://www.nisra.gov.uk/system/files/statistics/census-2021-ms-d02.xlsx</v>
      </c>
      <c r="I50" s="9" t="str">
        <f>IF(ISNA(VLOOKUP((ROW(I52)-15),'List of tables'!$A$4:$I$83,7,FALSE))," ",VLOOKUP((ROW(I52)-15),'List of tables'!$A$4:$I$83,7,FALSE))</f>
        <v>Download file (Excel 163 KB)</v>
      </c>
    </row>
    <row r="51" spans="1:9" ht="30" customHeight="1">
      <c r="A51" s="46" t="str">
        <f>IF(ISNA(VLOOKUP((ROW(A53)-15),'List of tables'!$A$4:$I$83,2,FALSE))," ",VLOOKUP((ROW(A53)-15),'List of tables'!$A$4:$I$83,2,FALSE))</f>
        <v>MS-D03</v>
      </c>
      <c r="B51" s="11" t="str">
        <f>IF(ISNA(VLOOKUP((ROW(B53)-15),'List of tables'!$A$4:$I$83,3,FALSE))," ",VLOOKUP((ROW(B53)-15),'List of tables'!$A$4:$I$83,3,FALSE))</f>
        <v>Number of residents in household with a limiting long-term health problem or disability</v>
      </c>
      <c r="C51" s="11" t="str">
        <f>IF(ISNA(VLOOKUP((ROW(I53)-15),'List of tables'!$A$4:$I$83,9,FALSE))," ",VLOOKUP((ROW(I53)-15),'List of tables'!$A$4:$I$83,9,FALSE))</f>
        <v>All households</v>
      </c>
      <c r="D51" s="11" t="str">
        <f>IF(ISNA(VLOOKUP((ROW(D53)-15),'List of tables'!$A$4:$I$83,5,FALSE))," ",VLOOKUP((ROW(D53)-15),'List of tables'!$A$4:$I$83,5,FALSE))</f>
        <v>Local Government District</v>
      </c>
      <c r="E51" s="11" t="str">
        <f>IF(ISNA(VLOOKUP((ROW(E53)-15),'List of tables'!$A$4:$I$83,8,FALSE))," ",VLOOKUP((ROW(E53)-15),'List of tables'!$A$4:$I$83,8,FALSE))</f>
        <v>Health, disability and unpaid care</v>
      </c>
      <c r="F51" s="44" t="str">
        <f t="shared" si="0"/>
        <v>Download file (Excel 157 KB)</v>
      </c>
      <c r="H51" s="9" t="str">
        <f>IF(ISNA(VLOOKUP((ROW(H53)-15),'List of tables'!$A$4:$I$83,6,FALSE))," ",VLOOKUP((ROW(H53)-15),'List of tables'!$A$4:$I$83,6,FALSE))</f>
        <v>https://www.nisra.gov.uk/system/files/statistics/census-2021-ms-d03.xlsx</v>
      </c>
      <c r="I51" s="9" t="str">
        <f>IF(ISNA(VLOOKUP((ROW(I53)-15),'List of tables'!$A$4:$I$83,7,FALSE))," ",VLOOKUP((ROW(I53)-15),'List of tables'!$A$4:$I$83,7,FALSE))</f>
        <v>Download file (Excel 157 KB)</v>
      </c>
    </row>
    <row r="52" spans="1:9" ht="30" customHeight="1">
      <c r="A52" s="46" t="str">
        <f>IF(ISNA(VLOOKUP((ROW(A54)-15),'List of tables'!$A$4:$I$83,2,FALSE))," ",VLOOKUP((ROW(A54)-15),'List of tables'!$A$4:$I$83,2,FALSE))</f>
        <v>MS-D04</v>
      </c>
      <c r="B52" s="11" t="str">
        <f>IF(ISNA(VLOOKUP((ROW(B54)-15),'List of tables'!$A$4:$I$83,3,FALSE))," ",VLOOKUP((ROW(B54)-15),'List of tables'!$A$4:$I$83,3,FALSE))</f>
        <v>Number of long-term health conditions</v>
      </c>
      <c r="C52" s="11" t="str">
        <f>IF(ISNA(VLOOKUP((ROW(I54)-15),'List of tables'!$A$4:$I$83,9,FALSE))," ",VLOOKUP((ROW(I54)-15),'List of tables'!$A$4:$I$83,9,FALSE))</f>
        <v>All usual residents</v>
      </c>
      <c r="D52" s="11" t="str">
        <f>IF(ISNA(VLOOKUP((ROW(D54)-15),'List of tables'!$A$4:$I$83,5,FALSE))," ",VLOOKUP((ROW(D54)-15),'List of tables'!$A$4:$I$83,5,FALSE))</f>
        <v>Local Government District</v>
      </c>
      <c r="E52" s="11" t="str">
        <f>IF(ISNA(VLOOKUP((ROW(E54)-15),'List of tables'!$A$4:$I$83,8,FALSE))," ",VLOOKUP((ROW(E54)-15),'List of tables'!$A$4:$I$83,8,FALSE))</f>
        <v>Health, disability and unpaid care</v>
      </c>
      <c r="F52" s="44" t="str">
        <f t="shared" si="0"/>
        <v>Download file (Excel 157 KB)</v>
      </c>
      <c r="H52" s="9" t="str">
        <f>IF(ISNA(VLOOKUP((ROW(H54)-15),'List of tables'!$A$4:$I$83,6,FALSE))," ",VLOOKUP((ROW(H54)-15),'List of tables'!$A$4:$I$83,6,FALSE))</f>
        <v>https://www.nisra.gov.uk/system/files/statistics/census-2021-ms-d04.xlsx</v>
      </c>
      <c r="I52" s="9" t="str">
        <f>IF(ISNA(VLOOKUP((ROW(I54)-15),'List of tables'!$A$4:$I$83,7,FALSE))," ",VLOOKUP((ROW(I54)-15),'List of tables'!$A$4:$I$83,7,FALSE))</f>
        <v>Download file (Excel 157 KB)</v>
      </c>
    </row>
    <row r="53" spans="1:9" ht="30" customHeight="1">
      <c r="A53" s="46" t="str">
        <f>IF(ISNA(VLOOKUP((ROW(A55)-15),'List of tables'!$A$4:$I$83,2,FALSE))," ",VLOOKUP((ROW(A55)-15),'List of tables'!$A$4:$I$83,2,FALSE))</f>
        <v>MS-D05</v>
      </c>
      <c r="B53" s="11" t="str">
        <f>IF(ISNA(VLOOKUP((ROW(B55)-15),'List of tables'!$A$4:$I$83,3,FALSE))," ",VLOOKUP((ROW(B55)-15),'List of tables'!$A$4:$I$83,3,FALSE))</f>
        <v>Type of long-term condition: Deafness or partial hearing loss by broad age bands</v>
      </c>
      <c r="C53" s="11" t="str">
        <f>IF(ISNA(VLOOKUP((ROW(I55)-15),'List of tables'!$A$4:$I$83,9,FALSE))," ",VLOOKUP((ROW(I55)-15),'List of tables'!$A$4:$I$83,9,FALSE))</f>
        <v>All usual residents</v>
      </c>
      <c r="D53" s="11" t="str">
        <f>IF(ISNA(VLOOKUP((ROW(D55)-15),'List of tables'!$A$4:$I$83,5,FALSE))," ",VLOOKUP((ROW(D55)-15),'List of tables'!$A$4:$I$83,5,FALSE))</f>
        <v>Local Government District</v>
      </c>
      <c r="E53" s="11" t="str">
        <f>IF(ISNA(VLOOKUP((ROW(E55)-15),'List of tables'!$A$4:$I$83,8,FALSE))," ",VLOOKUP((ROW(E55)-15),'List of tables'!$A$4:$I$83,8,FALSE))</f>
        <v>Health, disability and unpaid care</v>
      </c>
      <c r="F53" s="44" t="str">
        <f t="shared" si="0"/>
        <v>Download file (Excel 160 KB)</v>
      </c>
      <c r="H53" s="9" t="str">
        <f>IF(ISNA(VLOOKUP((ROW(H55)-15),'List of tables'!$A$4:$I$83,6,FALSE))," ",VLOOKUP((ROW(H55)-15),'List of tables'!$A$4:$I$83,6,FALSE))</f>
        <v>https://www.nisra.gov.uk/system/files/statistics/census-2021-ms-d05.xlsx</v>
      </c>
      <c r="I53" s="9" t="str">
        <f>IF(ISNA(VLOOKUP((ROW(I55)-15),'List of tables'!$A$4:$I$83,7,FALSE))," ",VLOOKUP((ROW(I55)-15),'List of tables'!$A$4:$I$83,7,FALSE))</f>
        <v>Download file (Excel 160 KB)</v>
      </c>
    </row>
    <row r="54" spans="1:9" ht="30" customHeight="1">
      <c r="A54" s="46" t="str">
        <f>IF(ISNA(VLOOKUP((ROW(A56)-15),'List of tables'!$A$4:$I$83,2,FALSE))," ",VLOOKUP((ROW(A56)-15),'List of tables'!$A$4:$I$83,2,FALSE))</f>
        <v>MS-D06</v>
      </c>
      <c r="B54" s="11" t="str">
        <f>IF(ISNA(VLOOKUP((ROW(B56)-15),'List of tables'!$A$4:$I$83,3,FALSE))," ",VLOOKUP((ROW(B56)-15),'List of tables'!$A$4:$I$83,3,FALSE))</f>
        <v>Type of long-term condition: Blindness or partial sight loss by broad age bands</v>
      </c>
      <c r="C54" s="11" t="str">
        <f>IF(ISNA(VLOOKUP((ROW(I56)-15),'List of tables'!$A$4:$I$83,9,FALSE))," ",VLOOKUP((ROW(I56)-15),'List of tables'!$A$4:$I$83,9,FALSE))</f>
        <v>All usual residents</v>
      </c>
      <c r="D54" s="11" t="str">
        <f>IF(ISNA(VLOOKUP((ROW(D56)-15),'List of tables'!$A$4:$I$83,5,FALSE))," ",VLOOKUP((ROW(D56)-15),'List of tables'!$A$4:$I$83,5,FALSE))</f>
        <v>Local Government District</v>
      </c>
      <c r="E54" s="11" t="str">
        <f>IF(ISNA(VLOOKUP((ROW(E56)-15),'List of tables'!$A$4:$I$83,8,FALSE))," ",VLOOKUP((ROW(E56)-15),'List of tables'!$A$4:$I$83,8,FALSE))</f>
        <v>Health, disability and unpaid care</v>
      </c>
      <c r="F54" s="44" t="str">
        <f t="shared" si="0"/>
        <v>Download file (Excel 160 KB)</v>
      </c>
      <c r="H54" s="9" t="str">
        <f>IF(ISNA(VLOOKUP((ROW(H56)-15),'List of tables'!$A$4:$I$83,6,FALSE))," ",VLOOKUP((ROW(H56)-15),'List of tables'!$A$4:$I$83,6,FALSE))</f>
        <v>https://www.nisra.gov.uk/system/files/statistics/census-2021-ms-d06.xlsx</v>
      </c>
      <c r="I54" s="9" t="str">
        <f>IF(ISNA(VLOOKUP((ROW(I56)-15),'List of tables'!$A$4:$I$83,7,FALSE))," ",VLOOKUP((ROW(I56)-15),'List of tables'!$A$4:$I$83,7,FALSE))</f>
        <v>Download file (Excel 160 KB)</v>
      </c>
    </row>
    <row r="55" spans="1:9" ht="30" customHeight="1">
      <c r="A55" s="46" t="str">
        <f>IF(ISNA(VLOOKUP((ROW(A57)-15),'List of tables'!$A$4:$I$83,2,FALSE))," ",VLOOKUP((ROW(A57)-15),'List of tables'!$A$4:$I$83,2,FALSE))</f>
        <v>MS-D07</v>
      </c>
      <c r="B55" s="11" t="str">
        <f>IF(ISNA(VLOOKUP((ROW(B57)-15),'List of tables'!$A$4:$I$83,3,FALSE))," ",VLOOKUP((ROW(B57)-15),'List of tables'!$A$4:$I$83,3,FALSE))</f>
        <v>Type of long-term condition: Mobility or dexterity difficulty that requires the use of a wheelchair by broad age bands</v>
      </c>
      <c r="C55" s="11" t="str">
        <f>IF(ISNA(VLOOKUP((ROW(I57)-15),'List of tables'!$A$4:$I$83,9,FALSE))," ",VLOOKUP((ROW(I57)-15),'List of tables'!$A$4:$I$83,9,FALSE))</f>
        <v>All usual residents</v>
      </c>
      <c r="D55" s="11" t="str">
        <f>IF(ISNA(VLOOKUP((ROW(D57)-15),'List of tables'!$A$4:$I$83,5,FALSE))," ",VLOOKUP((ROW(D57)-15),'List of tables'!$A$4:$I$83,5,FALSE))</f>
        <v>Local Government District</v>
      </c>
      <c r="E55" s="11" t="str">
        <f>IF(ISNA(VLOOKUP((ROW(E57)-15),'List of tables'!$A$4:$I$83,8,FALSE))," ",VLOOKUP((ROW(E57)-15),'List of tables'!$A$4:$I$83,8,FALSE))</f>
        <v>Health, disability and unpaid care</v>
      </c>
      <c r="F55" s="44" t="str">
        <f t="shared" si="0"/>
        <v>Download file (Excel 162 KB)</v>
      </c>
      <c r="H55" s="9" t="str">
        <f>IF(ISNA(VLOOKUP((ROW(H57)-15),'List of tables'!$A$4:$I$83,6,FALSE))," ",VLOOKUP((ROW(H57)-15),'List of tables'!$A$4:$I$83,6,FALSE))</f>
        <v>https://www.nisra.gov.uk/system/files/statistics/census-2021-ms-d07.xlsx</v>
      </c>
      <c r="I55" s="9" t="str">
        <f>IF(ISNA(VLOOKUP((ROW(I57)-15),'List of tables'!$A$4:$I$83,7,FALSE))," ",VLOOKUP((ROW(I57)-15),'List of tables'!$A$4:$I$83,7,FALSE))</f>
        <v>Download file (Excel 162 KB)</v>
      </c>
    </row>
    <row r="56" spans="1:9" ht="30" customHeight="1">
      <c r="A56" s="46" t="str">
        <f>IF(ISNA(VLOOKUP((ROW(A58)-15),'List of tables'!$A$4:$I$83,2,FALSE))," ",VLOOKUP((ROW(A58)-15),'List of tables'!$A$4:$I$83,2,FALSE))</f>
        <v>MS-D08</v>
      </c>
      <c r="B56" s="11" t="str">
        <f>IF(ISNA(VLOOKUP((ROW(B58)-15),'List of tables'!$A$4:$I$83,3,FALSE))," ",VLOOKUP((ROW(B58)-15),'List of tables'!$A$4:$I$83,3,FALSE))</f>
        <v>Type of long-term condition: Mobility or dexterity difficulty that limits basic physical activities by broad age bands</v>
      </c>
      <c r="C56" s="11" t="str">
        <f>IF(ISNA(VLOOKUP((ROW(I58)-15),'List of tables'!$A$4:$I$83,9,FALSE))," ",VLOOKUP((ROW(I58)-15),'List of tables'!$A$4:$I$83,9,FALSE))</f>
        <v>All usual residents</v>
      </c>
      <c r="D56" s="11" t="str">
        <f>IF(ISNA(VLOOKUP((ROW(D58)-15),'List of tables'!$A$4:$I$83,5,FALSE))," ",VLOOKUP((ROW(D58)-15),'List of tables'!$A$4:$I$83,5,FALSE))</f>
        <v>Local Government District</v>
      </c>
      <c r="E56" s="11" t="str">
        <f>IF(ISNA(VLOOKUP((ROW(E58)-15),'List of tables'!$A$4:$I$83,8,FALSE))," ",VLOOKUP((ROW(E58)-15),'List of tables'!$A$4:$I$83,8,FALSE))</f>
        <v>Health, disability and unpaid care</v>
      </c>
      <c r="F56" s="44" t="str">
        <f t="shared" si="0"/>
        <v>Download file (Excel 160 KB)</v>
      </c>
      <c r="H56" s="9" t="str">
        <f>IF(ISNA(VLOOKUP((ROW(H58)-15),'List of tables'!$A$4:$I$83,6,FALSE))," ",VLOOKUP((ROW(H58)-15),'List of tables'!$A$4:$I$83,6,FALSE))</f>
        <v>https://www.nisra.gov.uk/system/files/statistics/census-2021-ms-d08.xlsx</v>
      </c>
      <c r="I56" s="9" t="str">
        <f>IF(ISNA(VLOOKUP((ROW(I58)-15),'List of tables'!$A$4:$I$83,7,FALSE))," ",VLOOKUP((ROW(I58)-15),'List of tables'!$A$4:$I$83,7,FALSE))</f>
        <v>Download file (Excel 160 KB)</v>
      </c>
    </row>
    <row r="57" spans="1:9" ht="30" customHeight="1">
      <c r="A57" s="46" t="str">
        <f>IF(ISNA(VLOOKUP((ROW(A59)-15),'List of tables'!$A$4:$I$83,2,FALSE))," ",VLOOKUP((ROW(A59)-15),'List of tables'!$A$4:$I$83,2,FALSE))</f>
        <v>MS-D09</v>
      </c>
      <c r="B57" s="11" t="str">
        <f>IF(ISNA(VLOOKUP((ROW(B59)-15),'List of tables'!$A$4:$I$83,3,FALSE))," ",VLOOKUP((ROW(B59)-15),'List of tables'!$A$4:$I$83,3,FALSE))</f>
        <v>Type of long-term condition: Intellectual or learning disability by broad age bands</v>
      </c>
      <c r="C57" s="11" t="str">
        <f>IF(ISNA(VLOOKUP((ROW(I59)-15),'List of tables'!$A$4:$I$83,9,FALSE))," ",VLOOKUP((ROW(I59)-15),'List of tables'!$A$4:$I$83,9,FALSE))</f>
        <v>All usual residents</v>
      </c>
      <c r="D57" s="11" t="str">
        <f>IF(ISNA(VLOOKUP((ROW(D59)-15),'List of tables'!$A$4:$I$83,5,FALSE))," ",VLOOKUP((ROW(D59)-15),'List of tables'!$A$4:$I$83,5,FALSE))</f>
        <v>Local Government District</v>
      </c>
      <c r="E57" s="11" t="str">
        <f>IF(ISNA(VLOOKUP((ROW(E59)-15),'List of tables'!$A$4:$I$83,8,FALSE))," ",VLOOKUP((ROW(E59)-15),'List of tables'!$A$4:$I$83,8,FALSE))</f>
        <v>Health, disability and unpaid care</v>
      </c>
      <c r="F57" s="44" t="str">
        <f t="shared" si="0"/>
        <v>Download file (Excel 160 KB)</v>
      </c>
      <c r="H57" s="9" t="str">
        <f>IF(ISNA(VLOOKUP((ROW(H59)-15),'List of tables'!$A$4:$I$83,6,FALSE))," ",VLOOKUP((ROW(H59)-15),'List of tables'!$A$4:$I$83,6,FALSE))</f>
        <v>https://www.nisra.gov.uk/system/files/statistics/census-2021-ms-d09.xlsx</v>
      </c>
      <c r="I57" s="9" t="str">
        <f>IF(ISNA(VLOOKUP((ROW(I59)-15),'List of tables'!$A$4:$I$83,7,FALSE))," ",VLOOKUP((ROW(I59)-15),'List of tables'!$A$4:$I$83,7,FALSE))</f>
        <v>Download file (Excel 160 KB)</v>
      </c>
    </row>
    <row r="58" spans="1:9" ht="30" customHeight="1">
      <c r="A58" s="46" t="str">
        <f>IF(ISNA(VLOOKUP((ROW(A60)-15),'List of tables'!$A$4:$I$83,2,FALSE))," ",VLOOKUP((ROW(A60)-15),'List of tables'!$A$4:$I$83,2,FALSE))</f>
        <v>MS-D10</v>
      </c>
      <c r="B58" s="11" t="str">
        <f>IF(ISNA(VLOOKUP((ROW(B60)-15),'List of tables'!$A$4:$I$83,3,FALSE))," ",VLOOKUP((ROW(B60)-15),'List of tables'!$A$4:$I$83,3,FALSE))</f>
        <v>Type of long-term condition: Learning difficulty by broad age bands</v>
      </c>
      <c r="C58" s="11" t="str">
        <f>IF(ISNA(VLOOKUP((ROW(I60)-15),'List of tables'!$A$4:$I$83,9,FALSE))," ",VLOOKUP((ROW(I60)-15),'List of tables'!$A$4:$I$83,9,FALSE))</f>
        <v>All usual residents</v>
      </c>
      <c r="D58" s="11" t="str">
        <f>IF(ISNA(VLOOKUP((ROW(D60)-15),'List of tables'!$A$4:$I$83,5,FALSE))," ",VLOOKUP((ROW(D60)-15),'List of tables'!$A$4:$I$83,5,FALSE))</f>
        <v>Local Government District</v>
      </c>
      <c r="E58" s="11" t="str">
        <f>IF(ISNA(VLOOKUP((ROW(E60)-15),'List of tables'!$A$4:$I$83,8,FALSE))," ",VLOOKUP((ROW(E60)-15),'List of tables'!$A$4:$I$83,8,FALSE))</f>
        <v>Health, disability and unpaid care</v>
      </c>
      <c r="F58" s="44" t="str">
        <f t="shared" si="0"/>
        <v>Download file (Excel 160 KB)</v>
      </c>
      <c r="H58" s="9" t="str">
        <f>IF(ISNA(VLOOKUP((ROW(H60)-15),'List of tables'!$A$4:$I$83,6,FALSE))," ",VLOOKUP((ROW(H60)-15),'List of tables'!$A$4:$I$83,6,FALSE))</f>
        <v>https://www.nisra.gov.uk/system/files/statistics/census-2021-ms-d10.xlsx</v>
      </c>
      <c r="I58" s="9" t="str">
        <f>IF(ISNA(VLOOKUP((ROW(I60)-15),'List of tables'!$A$4:$I$83,7,FALSE))," ",VLOOKUP((ROW(I60)-15),'List of tables'!$A$4:$I$83,7,FALSE))</f>
        <v>Download file (Excel 160 KB)</v>
      </c>
    </row>
    <row r="59" spans="1:9" ht="30" customHeight="1">
      <c r="A59" s="46" t="str">
        <f>IF(ISNA(VLOOKUP((ROW(A61)-15),'List of tables'!$A$4:$I$83,2,FALSE))," ",VLOOKUP((ROW(A61)-15),'List of tables'!$A$4:$I$83,2,FALSE))</f>
        <v>MS-D11</v>
      </c>
      <c r="B59" s="11" t="str">
        <f>IF(ISNA(VLOOKUP((ROW(B61)-15),'List of tables'!$A$4:$I$83,3,FALSE))," ",VLOOKUP((ROW(B61)-15),'List of tables'!$A$4:$I$83,3,FALSE))</f>
        <v>Type of long-term condition: Autism or Asperger syndrome by broad age bands</v>
      </c>
      <c r="C59" s="11" t="str">
        <f>IF(ISNA(VLOOKUP((ROW(I61)-15),'List of tables'!$A$4:$I$83,9,FALSE))," ",VLOOKUP((ROW(I61)-15),'List of tables'!$A$4:$I$83,9,FALSE))</f>
        <v>All usual residents</v>
      </c>
      <c r="D59" s="11" t="str">
        <f>IF(ISNA(VLOOKUP((ROW(D61)-15),'List of tables'!$A$4:$I$83,5,FALSE))," ",VLOOKUP((ROW(D61)-15),'List of tables'!$A$4:$I$83,5,FALSE))</f>
        <v>Local Government District</v>
      </c>
      <c r="E59" s="11" t="str">
        <f>IF(ISNA(VLOOKUP((ROW(E61)-15),'List of tables'!$A$4:$I$83,8,FALSE))," ",VLOOKUP((ROW(E61)-15),'List of tables'!$A$4:$I$83,8,FALSE))</f>
        <v>Health, disability and unpaid care</v>
      </c>
      <c r="F59" s="44" t="str">
        <f t="shared" si="0"/>
        <v>Download file (Excel 160 KB)</v>
      </c>
      <c r="H59" s="9" t="str">
        <f>IF(ISNA(VLOOKUP((ROW(H61)-15),'List of tables'!$A$4:$I$83,6,FALSE))," ",VLOOKUP((ROW(H61)-15),'List of tables'!$A$4:$I$83,6,FALSE))</f>
        <v>https://www.nisra.gov.uk/system/files/statistics/census-2021-ms-d11.xlsx</v>
      </c>
      <c r="I59" s="9" t="str">
        <f>IF(ISNA(VLOOKUP((ROW(I61)-15),'List of tables'!$A$4:$I$83,7,FALSE))," ",VLOOKUP((ROW(I61)-15),'List of tables'!$A$4:$I$83,7,FALSE))</f>
        <v>Download file (Excel 160 KB)</v>
      </c>
    </row>
    <row r="60" spans="1:9" ht="30" customHeight="1">
      <c r="A60" s="46" t="str">
        <f>IF(ISNA(VLOOKUP((ROW(A62)-15),'List of tables'!$A$4:$I$83,2,FALSE))," ",VLOOKUP((ROW(A62)-15),'List of tables'!$A$4:$I$83,2,FALSE))</f>
        <v>MS-D12</v>
      </c>
      <c r="B60" s="11" t="str">
        <f>IF(ISNA(VLOOKUP((ROW(B62)-15),'List of tables'!$A$4:$I$83,3,FALSE))," ",VLOOKUP((ROW(B62)-15),'List of tables'!$A$4:$I$83,3,FALSE))</f>
        <v>Type of long-term condition: Emotional, psychological or mental health condition by broad age bands</v>
      </c>
      <c r="C60" s="11" t="str">
        <f>IF(ISNA(VLOOKUP((ROW(I62)-15),'List of tables'!$A$4:$I$83,9,FALSE))," ",VLOOKUP((ROW(I62)-15),'List of tables'!$A$4:$I$83,9,FALSE))</f>
        <v>All usual residents</v>
      </c>
      <c r="D60" s="11" t="str">
        <f>IF(ISNA(VLOOKUP((ROW(D62)-15),'List of tables'!$A$4:$I$83,5,FALSE))," ",VLOOKUP((ROW(D62)-15),'List of tables'!$A$4:$I$83,5,FALSE))</f>
        <v>Local Government District</v>
      </c>
      <c r="E60" s="11" t="str">
        <f>IF(ISNA(VLOOKUP((ROW(E62)-15),'List of tables'!$A$4:$I$83,8,FALSE))," ",VLOOKUP((ROW(E62)-15),'List of tables'!$A$4:$I$83,8,FALSE))</f>
        <v>Health, disability and unpaid care</v>
      </c>
      <c r="F60" s="44" t="str">
        <f t="shared" si="0"/>
        <v>Download file (Excel 160 KB)</v>
      </c>
      <c r="H60" s="9" t="str">
        <f>IF(ISNA(VLOOKUP((ROW(H62)-15),'List of tables'!$A$4:$I$83,6,FALSE))," ",VLOOKUP((ROW(H62)-15),'List of tables'!$A$4:$I$83,6,FALSE))</f>
        <v>https://www.nisra.gov.uk/system/files/statistics/census-2021-ms-d12.xlsx</v>
      </c>
      <c r="I60" s="9" t="str">
        <f>IF(ISNA(VLOOKUP((ROW(I62)-15),'List of tables'!$A$4:$I$83,7,FALSE))," ",VLOOKUP((ROW(I62)-15),'List of tables'!$A$4:$I$83,7,FALSE))</f>
        <v>Download file (Excel 160 KB)</v>
      </c>
    </row>
    <row r="61" spans="1:9" ht="30" customHeight="1">
      <c r="A61" s="46" t="str">
        <f>IF(ISNA(VLOOKUP((ROW(A63)-15),'List of tables'!$A$4:$I$83,2,FALSE))," ",VLOOKUP((ROW(A63)-15),'List of tables'!$A$4:$I$83,2,FALSE))</f>
        <v>MS-D13</v>
      </c>
      <c r="B61" s="11" t="str">
        <f>IF(ISNA(VLOOKUP((ROW(B63)-15),'List of tables'!$A$4:$I$83,3,FALSE))," ",VLOOKUP((ROW(B63)-15),'List of tables'!$A$4:$I$83,3,FALSE))</f>
        <v>Type of long-term condition: Frequent periods of confusion or memory loss by broad age bands</v>
      </c>
      <c r="C61" s="11" t="str">
        <f>IF(ISNA(VLOOKUP((ROW(I63)-15),'List of tables'!$A$4:$I$83,9,FALSE))," ",VLOOKUP((ROW(I63)-15),'List of tables'!$A$4:$I$83,9,FALSE))</f>
        <v>All usual residents</v>
      </c>
      <c r="D61" s="11" t="str">
        <f>IF(ISNA(VLOOKUP((ROW(D63)-15),'List of tables'!$A$4:$I$83,5,FALSE))," ",VLOOKUP((ROW(D63)-15),'List of tables'!$A$4:$I$83,5,FALSE))</f>
        <v>Local Government District</v>
      </c>
      <c r="E61" s="11" t="str">
        <f>IF(ISNA(VLOOKUP((ROW(E63)-15),'List of tables'!$A$4:$I$83,8,FALSE))," ",VLOOKUP((ROW(E63)-15),'List of tables'!$A$4:$I$83,8,FALSE))</f>
        <v>Health, disability and unpaid care</v>
      </c>
      <c r="F61" s="44" t="str">
        <f t="shared" si="0"/>
        <v>Download file (Excel 160 KB)</v>
      </c>
      <c r="H61" s="9" t="str">
        <f>IF(ISNA(VLOOKUP((ROW(H63)-15),'List of tables'!$A$4:$I$83,6,FALSE))," ",VLOOKUP((ROW(H63)-15),'List of tables'!$A$4:$I$83,6,FALSE))</f>
        <v>https://www.nisra.gov.uk/system/files/statistics/census-2021-ms-d13.xlsx</v>
      </c>
      <c r="I61" s="9" t="str">
        <f>IF(ISNA(VLOOKUP((ROW(I63)-15),'List of tables'!$A$4:$I$83,7,FALSE))," ",VLOOKUP((ROW(I63)-15),'List of tables'!$A$4:$I$83,7,FALSE))</f>
        <v>Download file (Excel 160 KB)</v>
      </c>
    </row>
    <row r="62" spans="1:9" ht="30" customHeight="1">
      <c r="A62" s="46" t="str">
        <f>IF(ISNA(VLOOKUP((ROW(A64)-15),'List of tables'!$A$4:$I$83,2,FALSE))," ",VLOOKUP((ROW(A64)-15),'List of tables'!$A$4:$I$83,2,FALSE))</f>
        <v>MS-D14</v>
      </c>
      <c r="B62" s="11" t="str">
        <f>IF(ISNA(VLOOKUP((ROW(B64)-15),'List of tables'!$A$4:$I$83,3,FALSE))," ",VLOOKUP((ROW(B64)-15),'List of tables'!$A$4:$I$83,3,FALSE))</f>
        <v>Type of long-term condition: Long-term pain or discomfort by broad age bands</v>
      </c>
      <c r="C62" s="11" t="str">
        <f>IF(ISNA(VLOOKUP((ROW(I64)-15),'List of tables'!$A$4:$I$83,9,FALSE))," ",VLOOKUP((ROW(I64)-15),'List of tables'!$A$4:$I$83,9,FALSE))</f>
        <v>All usual residents</v>
      </c>
      <c r="D62" s="11" t="str">
        <f>IF(ISNA(VLOOKUP((ROW(D64)-15),'List of tables'!$A$4:$I$83,5,FALSE))," ",VLOOKUP((ROW(D64)-15),'List of tables'!$A$4:$I$83,5,FALSE))</f>
        <v>Local Government District</v>
      </c>
      <c r="E62" s="11" t="str">
        <f>IF(ISNA(VLOOKUP((ROW(E64)-15),'List of tables'!$A$4:$I$83,8,FALSE))," ",VLOOKUP((ROW(E64)-15),'List of tables'!$A$4:$I$83,8,FALSE))</f>
        <v>Health, disability and unpaid care</v>
      </c>
      <c r="F62" s="44" t="str">
        <f t="shared" si="0"/>
        <v>Download file (Excel 160 KB)</v>
      </c>
      <c r="H62" s="9" t="str">
        <f>IF(ISNA(VLOOKUP((ROW(H64)-15),'List of tables'!$A$4:$I$83,6,FALSE))," ",VLOOKUP((ROW(H64)-15),'List of tables'!$A$4:$I$83,6,FALSE))</f>
        <v>https://www.nisra.gov.uk/system/files/statistics/census-2021-ms-d14.xlsx</v>
      </c>
      <c r="I62" s="9" t="str">
        <f>IF(ISNA(VLOOKUP((ROW(I64)-15),'List of tables'!$A$4:$I$83,7,FALSE))," ",VLOOKUP((ROW(I64)-15),'List of tables'!$A$4:$I$83,7,FALSE))</f>
        <v>Download file (Excel 160 KB)</v>
      </c>
    </row>
    <row r="63" spans="1:9" ht="30" customHeight="1">
      <c r="A63" s="46" t="str">
        <f>IF(ISNA(VLOOKUP((ROW(A65)-15),'List of tables'!$A$4:$I$83,2,FALSE))," ",VLOOKUP((ROW(A65)-15),'List of tables'!$A$4:$I$83,2,FALSE))</f>
        <v>MS-D15</v>
      </c>
      <c r="B63" s="11" t="str">
        <f>IF(ISNA(VLOOKUP((ROW(B65)-15),'List of tables'!$A$4:$I$83,3,FALSE))," ",VLOOKUP((ROW(B65)-15),'List of tables'!$A$4:$I$83,3,FALSE))</f>
        <v>Type of long-term condition: Shortness of breath or difficulty breathing by broad age bands</v>
      </c>
      <c r="C63" s="11" t="str">
        <f>IF(ISNA(VLOOKUP((ROW(I65)-15),'List of tables'!$A$4:$I$83,9,FALSE))," ",VLOOKUP((ROW(I65)-15),'List of tables'!$A$4:$I$83,9,FALSE))</f>
        <v>All usual residents</v>
      </c>
      <c r="D63" s="11" t="str">
        <f>IF(ISNA(VLOOKUP((ROW(D65)-15),'List of tables'!$A$4:$I$83,5,FALSE))," ",VLOOKUP((ROW(D65)-15),'List of tables'!$A$4:$I$83,5,FALSE))</f>
        <v>Local Government District</v>
      </c>
      <c r="E63" s="11" t="str">
        <f>IF(ISNA(VLOOKUP((ROW(E65)-15),'List of tables'!$A$4:$I$83,8,FALSE))," ",VLOOKUP((ROW(E65)-15),'List of tables'!$A$4:$I$83,8,FALSE))</f>
        <v>Health, disability and unpaid care</v>
      </c>
      <c r="F63" s="44" t="str">
        <f t="shared" si="0"/>
        <v>Download file (Excel 160 KB)</v>
      </c>
      <c r="H63" s="9" t="str">
        <f>IF(ISNA(VLOOKUP((ROW(H65)-15),'List of tables'!$A$4:$I$83,6,FALSE))," ",VLOOKUP((ROW(H65)-15),'List of tables'!$A$4:$I$83,6,FALSE))</f>
        <v>https://www.nisra.gov.uk/system/files/statistics/census-2021-ms-d15.xlsx</v>
      </c>
      <c r="I63" s="9" t="str">
        <f>IF(ISNA(VLOOKUP((ROW(I65)-15),'List of tables'!$A$4:$I$83,7,FALSE))," ",VLOOKUP((ROW(I65)-15),'List of tables'!$A$4:$I$83,7,FALSE))</f>
        <v>Download file (Excel 160 KB)</v>
      </c>
    </row>
    <row r="64" spans="1:9" ht="30" customHeight="1">
      <c r="A64" s="46" t="str">
        <f>IF(ISNA(VLOOKUP((ROW(A66)-15),'List of tables'!$A$4:$I$83,2,FALSE))," ",VLOOKUP((ROW(A66)-15),'List of tables'!$A$4:$I$83,2,FALSE))</f>
        <v>MS-D16</v>
      </c>
      <c r="B64" s="11" t="str">
        <f>IF(ISNA(VLOOKUP((ROW(B66)-15),'List of tables'!$A$4:$I$83,3,FALSE))," ",VLOOKUP((ROW(B66)-15),'List of tables'!$A$4:$I$83,3,FALSE))</f>
        <v>Type of long-term condition: Other condition by broad age bands</v>
      </c>
      <c r="C64" s="11" t="str">
        <f>IF(ISNA(VLOOKUP((ROW(I66)-15),'List of tables'!$A$4:$I$83,9,FALSE))," ",VLOOKUP((ROW(I66)-15),'List of tables'!$A$4:$I$83,9,FALSE))</f>
        <v>All usual residents</v>
      </c>
      <c r="D64" s="11" t="str">
        <f>IF(ISNA(VLOOKUP((ROW(D66)-15),'List of tables'!$A$4:$I$83,5,FALSE))," ",VLOOKUP((ROW(D66)-15),'List of tables'!$A$4:$I$83,5,FALSE))</f>
        <v>Local Government District</v>
      </c>
      <c r="E64" s="11" t="str">
        <f>IF(ISNA(VLOOKUP((ROW(E66)-15),'List of tables'!$A$4:$I$83,8,FALSE))," ",VLOOKUP((ROW(E66)-15),'List of tables'!$A$4:$I$83,8,FALSE))</f>
        <v>Health, disability and unpaid care</v>
      </c>
      <c r="F64" s="44" t="str">
        <f t="shared" si="0"/>
        <v>Download file (Excel 160 KB)</v>
      </c>
      <c r="H64" s="9" t="str">
        <f>IF(ISNA(VLOOKUP((ROW(H66)-15),'List of tables'!$A$4:$I$83,6,FALSE))," ",VLOOKUP((ROW(H66)-15),'List of tables'!$A$4:$I$83,6,FALSE))</f>
        <v>https://www.nisra.gov.uk/system/files/statistics/census-2021-ms-d16.xlsx</v>
      </c>
      <c r="I64" s="9" t="str">
        <f>IF(ISNA(VLOOKUP((ROW(I66)-15),'List of tables'!$A$4:$I$83,7,FALSE))," ",VLOOKUP((ROW(I66)-15),'List of tables'!$A$4:$I$83,7,FALSE))</f>
        <v>Download file (Excel 160 KB)</v>
      </c>
    </row>
    <row r="65" spans="1:9" ht="30" customHeight="1">
      <c r="A65" s="46" t="str">
        <f>IF(ISNA(VLOOKUP((ROW(A67)-15),'List of tables'!$A$4:$I$83,2,FALSE))," ",VLOOKUP((ROW(A67)-15),'List of tables'!$A$4:$I$83,2,FALSE))</f>
        <v>MS-D17</v>
      </c>
      <c r="B65" s="11" t="str">
        <f>IF(ISNA(VLOOKUP((ROW(B67)-15),'List of tables'!$A$4:$I$83,3,FALSE))," ",VLOOKUP((ROW(B67)-15),'List of tables'!$A$4:$I$83,3,FALSE))</f>
        <v>Provision of unpaid care by broad age bands</v>
      </c>
      <c r="C65" s="11" t="str">
        <f>IF(ISNA(VLOOKUP((ROW(I67)-15),'List of tables'!$A$4:$I$83,9,FALSE))," ",VLOOKUP((ROW(I67)-15),'List of tables'!$A$4:$I$83,9,FALSE))</f>
        <v>All usual residents aged 5 and over</v>
      </c>
      <c r="D65" s="11" t="str">
        <f>IF(ISNA(VLOOKUP((ROW(D67)-15),'List of tables'!$A$4:$I$83,5,FALSE))," ",VLOOKUP((ROW(D67)-15),'List of tables'!$A$4:$I$83,5,FALSE))</f>
        <v>Local Government District</v>
      </c>
      <c r="E65" s="11" t="str">
        <f>IF(ISNA(VLOOKUP((ROW(E67)-15),'List of tables'!$A$4:$I$83,8,FALSE))," ",VLOOKUP((ROW(E67)-15),'List of tables'!$A$4:$I$83,8,FALSE))</f>
        <v>Health, disability and unpaid care</v>
      </c>
      <c r="F65" s="44" t="str">
        <f t="shared" si="0"/>
        <v>Download file (Excel 164 KB)</v>
      </c>
      <c r="H65" s="9" t="str">
        <f>IF(ISNA(VLOOKUP((ROW(H67)-15),'List of tables'!$A$4:$I$83,6,FALSE))," ",VLOOKUP((ROW(H67)-15),'List of tables'!$A$4:$I$83,6,FALSE))</f>
        <v>https://www.nisra.gov.uk/system/files/statistics/census-2021-ms-d17.xlsx</v>
      </c>
      <c r="I65" s="9" t="str">
        <f>IF(ISNA(VLOOKUP((ROW(I67)-15),'List of tables'!$A$4:$I$83,7,FALSE))," ",VLOOKUP((ROW(I67)-15),'List of tables'!$A$4:$I$83,7,FALSE))</f>
        <v>Download file (Excel 164 KB)</v>
      </c>
    </row>
    <row r="66" spans="1:9" ht="30" customHeight="1">
      <c r="A66" s="46" t="str">
        <f>IF(ISNA(VLOOKUP((ROW(A68)-15),'List of tables'!$A$4:$I$83,2,FALSE))," ",VLOOKUP((ROW(A68)-15),'List of tables'!$A$4:$I$83,2,FALSE))</f>
        <v>MS-E01</v>
      </c>
      <c r="B66" s="11" t="str">
        <f>IF(ISNA(VLOOKUP((ROW(B68)-15),'List of tables'!$A$4:$I$83,3,FALSE))," ",VLOOKUP((ROW(B68)-15),'List of tables'!$A$4:$I$83,3,FALSE))</f>
        <v>Households</v>
      </c>
      <c r="C66" s="11" t="str">
        <f>IF(ISNA(VLOOKUP((ROW(I68)-15),'List of tables'!$A$4:$I$83,9,FALSE))," ",VLOOKUP((ROW(I68)-15),'List of tables'!$A$4:$I$83,9,FALSE))</f>
        <v>All households</v>
      </c>
      <c r="D66" s="11" t="str">
        <f>IF(ISNA(VLOOKUP((ROW(D68)-15),'List of tables'!$A$4:$I$83,5,FALSE))," ",VLOOKUP((ROW(D68)-15),'List of tables'!$A$4:$I$83,5,FALSE))</f>
        <v>Local Government District</v>
      </c>
      <c r="E66" s="11" t="str">
        <f>IF(ISNA(VLOOKUP((ROW(E68)-15),'List of tables'!$A$4:$I$83,8,FALSE))," ",VLOOKUP((ROW(E68)-15),'List of tables'!$A$4:$I$83,8,FALSE))</f>
        <v>Housing and accommodation</v>
      </c>
      <c r="F66" s="44" t="str">
        <f t="shared" si="0"/>
        <v>Download file (Excel 154 KB)</v>
      </c>
      <c r="H66" s="9" t="str">
        <f>IF(ISNA(VLOOKUP((ROW(H68)-15),'List of tables'!$A$4:$I$83,6,FALSE))," ",VLOOKUP((ROW(H68)-15),'List of tables'!$A$4:$I$83,6,FALSE))</f>
        <v>https://www.nisra.gov.uk/system/files/statistics/census-2021-ms-e01.xlsx</v>
      </c>
      <c r="I66" s="9" t="str">
        <f>IF(ISNA(VLOOKUP((ROW(I68)-15),'List of tables'!$A$4:$I$83,7,FALSE))," ",VLOOKUP((ROW(I68)-15),'List of tables'!$A$4:$I$83,7,FALSE))</f>
        <v>Download file (Excel 154 KB)</v>
      </c>
    </row>
    <row r="67" spans="1:9" ht="30" customHeight="1">
      <c r="A67" s="46" t="str">
        <f>IF(ISNA(VLOOKUP((ROW(A69)-15),'List of tables'!$A$4:$I$83,2,FALSE))," ",VLOOKUP((ROW(A69)-15),'List of tables'!$A$4:$I$83,2,FALSE))</f>
        <v>MS-E02</v>
      </c>
      <c r="B67" s="11" t="str">
        <f>IF(ISNA(VLOOKUP((ROW(B69)-15),'List of tables'!$A$4:$I$83,3,FALSE))," ",VLOOKUP((ROW(B69)-15),'List of tables'!$A$4:$I$83,3,FALSE))</f>
        <v>Household size</v>
      </c>
      <c r="C67" s="11" t="str">
        <f>IF(ISNA(VLOOKUP((ROW(I69)-15),'List of tables'!$A$4:$I$83,9,FALSE))," ",VLOOKUP((ROW(I69)-15),'List of tables'!$A$4:$I$83,9,FALSE))</f>
        <v>Usually resident population in households; All households</v>
      </c>
      <c r="D67" s="11" t="str">
        <f>IF(ISNA(VLOOKUP((ROW(D69)-15),'List of tables'!$A$4:$I$83,5,FALSE))," ",VLOOKUP((ROW(D69)-15),'List of tables'!$A$4:$I$83,5,FALSE))</f>
        <v>Local Government District</v>
      </c>
      <c r="E67" s="11" t="str">
        <f>IF(ISNA(VLOOKUP((ROW(E69)-15),'List of tables'!$A$4:$I$83,8,FALSE))," ",VLOOKUP((ROW(E69)-15),'List of tables'!$A$4:$I$83,8,FALSE))</f>
        <v>Housing and accommodation</v>
      </c>
      <c r="F67" s="44" t="str">
        <f t="shared" si="0"/>
        <v>Download file (Excel 158 KB)</v>
      </c>
      <c r="H67" s="9" t="str">
        <f>IF(ISNA(VLOOKUP((ROW(H69)-15),'List of tables'!$A$4:$I$83,6,FALSE))," ",VLOOKUP((ROW(H69)-15),'List of tables'!$A$4:$I$83,6,FALSE))</f>
        <v>https://www.nisra.gov.uk/system/files/statistics/census-2021-ms-e02.xlsx</v>
      </c>
      <c r="I67" s="9" t="str">
        <f>IF(ISNA(VLOOKUP((ROW(I69)-15),'List of tables'!$A$4:$I$83,7,FALSE))," ",VLOOKUP((ROW(I69)-15),'List of tables'!$A$4:$I$83,7,FALSE))</f>
        <v>Download file (Excel 158 KB)</v>
      </c>
    </row>
    <row r="68" spans="1:9" ht="30" customHeight="1">
      <c r="A68" s="46" t="str">
        <f>IF(ISNA(VLOOKUP((ROW(A70)-15),'List of tables'!$A$4:$I$83,2,FALSE))," ",VLOOKUP((ROW(A70)-15),'List of tables'!$A$4:$I$83,2,FALSE))</f>
        <v>MS-E03</v>
      </c>
      <c r="B68" s="11" t="str">
        <f>IF(ISNA(VLOOKUP((ROW(B70)-15),'List of tables'!$A$4:$I$83,3,FALSE))," ",VLOOKUP((ROW(B70)-15),'List of tables'!$A$4:$I$83,3,FALSE))</f>
        <v>Households, household residents and average household size - 1851-2021</v>
      </c>
      <c r="C68" s="11" t="str">
        <f>IF(ISNA(VLOOKUP((ROW(I70)-15),'List of tables'!$A$4:$I$83,9,FALSE))," ",VLOOKUP((ROW(I70)-15),'List of tables'!$A$4:$I$83,9,FALSE))</f>
        <v>All households; All usual residents in households</v>
      </c>
      <c r="D68" s="11" t="str">
        <f>IF(ISNA(VLOOKUP((ROW(D70)-15),'List of tables'!$A$4:$I$83,5,FALSE))," ",VLOOKUP((ROW(D70)-15),'List of tables'!$A$4:$I$83,5,FALSE))</f>
        <v>Northern Ireland</v>
      </c>
      <c r="E68" s="11" t="str">
        <f>IF(ISNA(VLOOKUP((ROW(E70)-15),'List of tables'!$A$4:$I$83,8,FALSE))," ",VLOOKUP((ROW(E70)-15),'List of tables'!$A$4:$I$83,8,FALSE))</f>
        <v>Housing and accommodation</v>
      </c>
      <c r="F68" s="44" t="str">
        <f t="shared" si="0"/>
        <v>Download file (Excel 156 KB)</v>
      </c>
      <c r="H68" s="9" t="str">
        <f>IF(ISNA(VLOOKUP((ROW(H70)-15),'List of tables'!$A$4:$I$83,6,FALSE))," ",VLOOKUP((ROW(H70)-15),'List of tables'!$A$4:$I$83,6,FALSE))</f>
        <v>https://www.nisra.gov.uk/system/files/statistics/census-2021-ms-e03.xlsx</v>
      </c>
      <c r="I68" s="9" t="str">
        <f>IF(ISNA(VLOOKUP((ROW(I70)-15),'List of tables'!$A$4:$I$83,7,FALSE))," ",VLOOKUP((ROW(I70)-15),'List of tables'!$A$4:$I$83,7,FALSE))</f>
        <v>Download file (Excel 156 KB)</v>
      </c>
    </row>
    <row r="69" spans="1:9" ht="30" customHeight="1">
      <c r="A69" s="46" t="str">
        <f>IF(ISNA(VLOOKUP((ROW(A71)-15),'List of tables'!$A$4:$I$83,2,FALSE))," ",VLOOKUP((ROW(A71)-15),'List of tables'!$A$4:$I$83,2,FALSE))</f>
        <v>MS-E04</v>
      </c>
      <c r="B69" s="11" t="str">
        <f>IF(ISNA(VLOOKUP((ROW(B71)-15),'List of tables'!$A$4:$I$83,3,FALSE))," ",VLOOKUP((ROW(B71)-15),'List of tables'!$A$4:$I$83,3,FALSE))</f>
        <v>Household spaces</v>
      </c>
      <c r="C69" s="11" t="str">
        <f>IF(ISNA(VLOOKUP((ROW(I71)-15),'List of tables'!$A$4:$I$83,9,FALSE))," ",VLOOKUP((ROW(I71)-15),'List of tables'!$A$4:$I$83,9,FALSE))</f>
        <v>All household spaces</v>
      </c>
      <c r="D69" s="11" t="str">
        <f>IF(ISNA(VLOOKUP((ROW(D71)-15),'List of tables'!$A$4:$I$83,5,FALSE))," ",VLOOKUP((ROW(D71)-15),'List of tables'!$A$4:$I$83,5,FALSE))</f>
        <v>Local Government District</v>
      </c>
      <c r="E69" s="11" t="str">
        <f>IF(ISNA(VLOOKUP((ROW(E71)-15),'List of tables'!$A$4:$I$83,8,FALSE))," ",VLOOKUP((ROW(E71)-15),'List of tables'!$A$4:$I$83,8,FALSE))</f>
        <v>Housing and accommodation</v>
      </c>
      <c r="F69" s="44" t="str">
        <f t="shared" si="0"/>
        <v>Download file (Excel 155 KB)</v>
      </c>
      <c r="H69" s="9" t="str">
        <f>IF(ISNA(VLOOKUP((ROW(H71)-15),'List of tables'!$A$4:$I$83,6,FALSE))," ",VLOOKUP((ROW(H71)-15),'List of tables'!$A$4:$I$83,6,FALSE))</f>
        <v>https://www.nisra.gov.uk/system/files/statistics/census-2021-ms-e04.xlsx</v>
      </c>
      <c r="I69" s="9" t="str">
        <f>IF(ISNA(VLOOKUP((ROW(I71)-15),'List of tables'!$A$4:$I$83,7,FALSE))," ",VLOOKUP((ROW(I71)-15),'List of tables'!$A$4:$I$83,7,FALSE))</f>
        <v>Download file (Excel 155 KB)</v>
      </c>
    </row>
    <row r="70" spans="1:9" ht="30" customHeight="1">
      <c r="A70" s="46" t="str">
        <f>IF(ISNA(VLOOKUP((ROW(A72)-15),'List of tables'!$A$4:$I$83,2,FALSE))," ",VLOOKUP((ROW(A72)-15),'List of tables'!$A$4:$I$83,2,FALSE))</f>
        <v>MS-E05</v>
      </c>
      <c r="B70" s="11" t="str">
        <f>IF(ISNA(VLOOKUP((ROW(B72)-15),'List of tables'!$A$4:$I$83,3,FALSE))," ",VLOOKUP((ROW(B72)-15),'List of tables'!$A$4:$I$83,3,FALSE))</f>
        <v>Accommodation type - usual residents</v>
      </c>
      <c r="C70" s="11" t="str">
        <f>IF(ISNA(VLOOKUP((ROW(I72)-15),'List of tables'!$A$4:$I$83,9,FALSE))," ",VLOOKUP((ROW(I72)-15),'List of tables'!$A$4:$I$83,9,FALSE))</f>
        <v>All usual residents living in households</v>
      </c>
      <c r="D70" s="11" t="str">
        <f>IF(ISNA(VLOOKUP((ROW(D72)-15),'List of tables'!$A$4:$I$83,5,FALSE))," ",VLOOKUP((ROW(D72)-15),'List of tables'!$A$4:$I$83,5,FALSE))</f>
        <v>Local Government District</v>
      </c>
      <c r="E70" s="11" t="str">
        <f>IF(ISNA(VLOOKUP((ROW(E72)-15),'List of tables'!$A$4:$I$83,8,FALSE))," ",VLOOKUP((ROW(E72)-15),'List of tables'!$A$4:$I$83,8,FALSE))</f>
        <v>Housing and accommodation</v>
      </c>
      <c r="F70" s="44" t="str">
        <f t="shared" si="0"/>
        <v>Download file (Excel 158 KB)</v>
      </c>
      <c r="H70" s="9" t="str">
        <f>IF(ISNA(VLOOKUP((ROW(H72)-15),'List of tables'!$A$4:$I$83,6,FALSE))," ",VLOOKUP((ROW(H72)-15),'List of tables'!$A$4:$I$83,6,FALSE))</f>
        <v>https://www.nisra.gov.uk/system/files/statistics/census-2021-ms-e05.xlsx</v>
      </c>
      <c r="I70" s="9" t="str">
        <f>IF(ISNA(VLOOKUP((ROW(I72)-15),'List of tables'!$A$4:$I$83,7,FALSE))," ",VLOOKUP((ROW(I72)-15),'List of tables'!$A$4:$I$83,7,FALSE))</f>
        <v>Download file (Excel 158 KB)</v>
      </c>
    </row>
    <row r="71" spans="1:9" ht="30" customHeight="1">
      <c r="A71" s="46" t="str">
        <f>IF(ISNA(VLOOKUP((ROW(A73)-15),'List of tables'!$A$4:$I$83,2,FALSE))," ",VLOOKUP((ROW(A73)-15),'List of tables'!$A$4:$I$83,2,FALSE))</f>
        <v>MS-E06</v>
      </c>
      <c r="B71" s="11" t="str">
        <f>IF(ISNA(VLOOKUP((ROW(B73)-15),'List of tables'!$A$4:$I$83,3,FALSE))," ",VLOOKUP((ROW(B73)-15),'List of tables'!$A$4:$I$83,3,FALSE))</f>
        <v>Accommodation type - households</v>
      </c>
      <c r="C71" s="11" t="str">
        <f>IF(ISNA(VLOOKUP((ROW(I73)-15),'List of tables'!$A$4:$I$83,9,FALSE))," ",VLOOKUP((ROW(I73)-15),'List of tables'!$A$4:$I$83,9,FALSE))</f>
        <v>All households</v>
      </c>
      <c r="D71" s="11" t="str">
        <f>IF(ISNA(VLOOKUP((ROW(D73)-15),'List of tables'!$A$4:$I$83,5,FALSE))," ",VLOOKUP((ROW(D73)-15),'List of tables'!$A$4:$I$83,5,FALSE))</f>
        <v>Local Government District</v>
      </c>
      <c r="E71" s="11" t="str">
        <f>IF(ISNA(VLOOKUP((ROW(E73)-15),'List of tables'!$A$4:$I$83,8,FALSE))," ",VLOOKUP((ROW(E73)-15),'List of tables'!$A$4:$I$83,8,FALSE))</f>
        <v>Housing and accommodation</v>
      </c>
      <c r="F71" s="44" t="str">
        <f t="shared" si="0"/>
        <v>Download file (Excel 158 KB)</v>
      </c>
      <c r="H71" s="9" t="str">
        <f>IF(ISNA(VLOOKUP((ROW(H73)-15),'List of tables'!$A$4:$I$83,6,FALSE))," ",VLOOKUP((ROW(H73)-15),'List of tables'!$A$4:$I$83,6,FALSE))</f>
        <v>https://www.nisra.gov.uk/system/files/statistics/census-2021-ms-e06.xlsx</v>
      </c>
      <c r="I71" s="9" t="str">
        <f>IF(ISNA(VLOOKUP((ROW(I73)-15),'List of tables'!$A$4:$I$83,7,FALSE))," ",VLOOKUP((ROW(I73)-15),'List of tables'!$A$4:$I$83,7,FALSE))</f>
        <v>Download file (Excel 158 KB)</v>
      </c>
    </row>
    <row r="72" spans="1:9" ht="30" customHeight="1">
      <c r="A72" s="46" t="str">
        <f>IF(ISNA(VLOOKUP((ROW(A74)-15),'List of tables'!$A$4:$I$83,2,FALSE))," ",VLOOKUP((ROW(A74)-15),'List of tables'!$A$4:$I$83,2,FALSE))</f>
        <v>MS-E07</v>
      </c>
      <c r="B72" s="11" t="str">
        <f>IF(ISNA(VLOOKUP((ROW(B74)-15),'List of tables'!$A$4:$I$83,3,FALSE))," ",VLOOKUP((ROW(B74)-15),'List of tables'!$A$4:$I$83,3,FALSE))</f>
        <v>Accommodation type - household spaces</v>
      </c>
      <c r="C72" s="11" t="str">
        <f>IF(ISNA(VLOOKUP((ROW(I74)-15),'List of tables'!$A$4:$I$83,9,FALSE))," ",VLOOKUP((ROW(I74)-15),'List of tables'!$A$4:$I$83,9,FALSE))</f>
        <v>All household spaces</v>
      </c>
      <c r="D72" s="11" t="str">
        <f>IF(ISNA(VLOOKUP((ROW(D74)-15),'List of tables'!$A$4:$I$83,5,FALSE))," ",VLOOKUP((ROW(D74)-15),'List of tables'!$A$4:$I$83,5,FALSE))</f>
        <v>Local Government District</v>
      </c>
      <c r="E72" s="11" t="str">
        <f>IF(ISNA(VLOOKUP((ROW(E74)-15),'List of tables'!$A$4:$I$83,8,FALSE))," ",VLOOKUP((ROW(E74)-15),'List of tables'!$A$4:$I$83,8,FALSE))</f>
        <v>Housing and accommodation</v>
      </c>
      <c r="F72" s="44" t="str">
        <f t="shared" si="0"/>
        <v>Download file (Excel 158 KB)</v>
      </c>
      <c r="H72" s="9" t="str">
        <f>IF(ISNA(VLOOKUP((ROW(H74)-15),'List of tables'!$A$4:$I$83,6,FALSE))," ",VLOOKUP((ROW(H74)-15),'List of tables'!$A$4:$I$83,6,FALSE))</f>
        <v>https://www.nisra.gov.uk/system/files/statistics/census-2021-ms-e07.xlsx</v>
      </c>
      <c r="I72" s="9" t="str">
        <f>IF(ISNA(VLOOKUP((ROW(I74)-15),'List of tables'!$A$4:$I$83,7,FALSE))," ",VLOOKUP((ROW(I74)-15),'List of tables'!$A$4:$I$83,7,FALSE))</f>
        <v>Download file (Excel 158 KB)</v>
      </c>
    </row>
    <row r="73" spans="1:9" ht="30" customHeight="1">
      <c r="A73" s="46" t="str">
        <f>IF(ISNA(VLOOKUP((ROW(A75)-15),'List of tables'!$A$4:$I$83,2,FALSE))," ",VLOOKUP((ROW(A75)-15),'List of tables'!$A$4:$I$83,2,FALSE))</f>
        <v>MS-E08</v>
      </c>
      <c r="B73" s="11" t="str">
        <f>IF(ISNA(VLOOKUP((ROW(B75)-15),'List of tables'!$A$4:$I$83,3,FALSE))," ",VLOOKUP((ROW(B75)-15),'List of tables'!$A$4:$I$83,3,FALSE))</f>
        <v>Number of adaptations to accommodation</v>
      </c>
      <c r="C73" s="11" t="str">
        <f>IF(ISNA(VLOOKUP((ROW(I75)-15),'List of tables'!$A$4:$I$83,9,FALSE))," ",VLOOKUP((ROW(I75)-15),'List of tables'!$A$4:$I$83,9,FALSE))</f>
        <v>All households</v>
      </c>
      <c r="D73" s="11" t="str">
        <f>IF(ISNA(VLOOKUP((ROW(D75)-15),'List of tables'!$A$4:$I$83,5,FALSE))," ",VLOOKUP((ROW(D75)-15),'List of tables'!$A$4:$I$83,5,FALSE))</f>
        <v>Local Government District</v>
      </c>
      <c r="E73" s="11" t="str">
        <f>IF(ISNA(VLOOKUP((ROW(E75)-15),'List of tables'!$A$4:$I$83,8,FALSE))," ",VLOOKUP((ROW(E75)-15),'List of tables'!$A$4:$I$83,8,FALSE))</f>
        <v>Housing and accommodation</v>
      </c>
      <c r="F73" s="44" t="str">
        <f t="shared" si="0"/>
        <v>Download file (Excel 156 KB)</v>
      </c>
      <c r="H73" s="9" t="str">
        <f>IF(ISNA(VLOOKUP((ROW(H75)-15),'List of tables'!$A$4:$I$83,6,FALSE))," ",VLOOKUP((ROW(H75)-15),'List of tables'!$A$4:$I$83,6,FALSE))</f>
        <v>https://www.nisra.gov.uk/system/files/statistics/census-2021-ms-e08.xlsx</v>
      </c>
      <c r="I73" s="9" t="str">
        <f>IF(ISNA(VLOOKUP((ROW(I75)-15),'List of tables'!$A$4:$I$83,7,FALSE))," ",VLOOKUP((ROW(I75)-15),'List of tables'!$A$4:$I$83,7,FALSE))</f>
        <v>Download file (Excel 156 KB)</v>
      </c>
    </row>
    <row r="74" spans="1:9" ht="30" customHeight="1">
      <c r="A74" s="46" t="str">
        <f>IF(ISNA(VLOOKUP((ROW(A76)-15),'List of tables'!$A$4:$I$83,2,FALSE))," ",VLOOKUP((ROW(A76)-15),'List of tables'!$A$4:$I$83,2,FALSE))</f>
        <v>MS-E09</v>
      </c>
      <c r="B74" s="11" t="str">
        <f>IF(ISNA(VLOOKUP((ROW(B76)-15),'List of tables'!$A$4:$I$83,3,FALSE))," ",VLOOKUP((ROW(B76)-15),'List of tables'!$A$4:$I$83,3,FALSE))</f>
        <v>Adaptation of accommodation</v>
      </c>
      <c r="C74" s="11" t="str">
        <f>IF(ISNA(VLOOKUP((ROW(I76)-15),'List of tables'!$A$4:$I$83,9,FALSE))," ",VLOOKUP((ROW(I76)-15),'List of tables'!$A$4:$I$83,9,FALSE))</f>
        <v>All households</v>
      </c>
      <c r="D74" s="11" t="str">
        <f>IF(ISNA(VLOOKUP((ROW(D76)-15),'List of tables'!$A$4:$I$83,5,FALSE))," ",VLOOKUP((ROW(D76)-15),'List of tables'!$A$4:$I$83,5,FALSE))</f>
        <v>Local Government District</v>
      </c>
      <c r="E74" s="11" t="str">
        <f>IF(ISNA(VLOOKUP((ROW(E76)-15),'List of tables'!$A$4:$I$83,8,FALSE))," ",VLOOKUP((ROW(E76)-15),'List of tables'!$A$4:$I$83,8,FALSE))</f>
        <v>Housing and accommodation</v>
      </c>
      <c r="F74" s="44" t="str">
        <f t="shared" si="0"/>
        <v>Download file (Excel 160 KB)</v>
      </c>
      <c r="H74" s="9" t="str">
        <f>IF(ISNA(VLOOKUP((ROW(H76)-15),'List of tables'!$A$4:$I$83,6,FALSE))," ",VLOOKUP((ROW(H76)-15),'List of tables'!$A$4:$I$83,6,FALSE))</f>
        <v>https://www.nisra.gov.uk/system/files/statistics/census-2021-ms-e09.xlsx</v>
      </c>
      <c r="I74" s="9" t="str">
        <f>IF(ISNA(VLOOKUP((ROW(I76)-15),'List of tables'!$A$4:$I$83,7,FALSE))," ",VLOOKUP((ROW(I76)-15),'List of tables'!$A$4:$I$83,7,FALSE))</f>
        <v>Download file (Excel 160 KB)</v>
      </c>
    </row>
    <row r="75" spans="1:9" ht="30" customHeight="1">
      <c r="A75" s="46" t="str">
        <f>IF(ISNA(VLOOKUP((ROW(A77)-15),'List of tables'!$A$4:$I$83,2,FALSE))," ",VLOOKUP((ROW(A77)-15),'List of tables'!$A$4:$I$83,2,FALSE))</f>
        <v>MS-E10</v>
      </c>
      <c r="B75" s="11" t="str">
        <f>IF(ISNA(VLOOKUP((ROW(B77)-15),'List of tables'!$A$4:$I$83,3,FALSE))," ",VLOOKUP((ROW(B77)-15),'List of tables'!$A$4:$I$83,3,FALSE))</f>
        <v>Car or van availability</v>
      </c>
      <c r="C75" s="11" t="str">
        <f>IF(ISNA(VLOOKUP((ROW(I77)-15),'List of tables'!$A$4:$I$83,9,FALSE))," ",VLOOKUP((ROW(I77)-15),'List of tables'!$A$4:$I$83,9,FALSE))</f>
        <v>All households</v>
      </c>
      <c r="D75" s="11" t="str">
        <f>IF(ISNA(VLOOKUP((ROW(D77)-15),'List of tables'!$A$4:$I$83,5,FALSE))," ",VLOOKUP((ROW(D77)-15),'List of tables'!$A$4:$I$83,5,FALSE))</f>
        <v>Local Government District</v>
      </c>
      <c r="E75" s="11" t="str">
        <f>IF(ISNA(VLOOKUP((ROW(E77)-15),'List of tables'!$A$4:$I$83,8,FALSE))," ",VLOOKUP((ROW(E77)-15),'List of tables'!$A$4:$I$83,8,FALSE))</f>
        <v>Housing and accommodation</v>
      </c>
      <c r="F75" s="44" t="str">
        <f t="shared" si="0"/>
        <v>Download file (Excel 160 KB)</v>
      </c>
      <c r="H75" s="9" t="str">
        <f>IF(ISNA(VLOOKUP((ROW(H77)-15),'List of tables'!$A$4:$I$83,6,FALSE))," ",VLOOKUP((ROW(H77)-15),'List of tables'!$A$4:$I$83,6,FALSE))</f>
        <v>https://www.nisra.gov.uk/system/files/statistics/census-2021-ms-e10.xlsx</v>
      </c>
      <c r="I75" s="9" t="str">
        <f>IF(ISNA(VLOOKUP((ROW(I77)-15),'List of tables'!$A$4:$I$83,7,FALSE))," ",VLOOKUP((ROW(I77)-15),'List of tables'!$A$4:$I$83,7,FALSE))</f>
        <v>Download file (Excel 160 KB)</v>
      </c>
    </row>
    <row r="76" spans="1:9" ht="30" customHeight="1">
      <c r="A76" s="46" t="str">
        <f>IF(ISNA(VLOOKUP((ROW(A78)-15),'List of tables'!$A$4:$I$83,2,FALSE))," ",VLOOKUP((ROW(A78)-15),'List of tables'!$A$4:$I$83,2,FALSE))</f>
        <v>MS-E11</v>
      </c>
      <c r="B76" s="11" t="str">
        <f>IF(ISNA(VLOOKUP((ROW(B78)-15),'List of tables'!$A$4:$I$83,3,FALSE))," ",VLOOKUP((ROW(B78)-15),'List of tables'!$A$4:$I$83,3,FALSE))</f>
        <v>Central heating (household based) - (classification 1)</v>
      </c>
      <c r="C76" s="11" t="str">
        <f>IF(ISNA(VLOOKUP((ROW(I78)-15),'List of tables'!$A$4:$I$83,9,FALSE))," ",VLOOKUP((ROW(I78)-15),'List of tables'!$A$4:$I$83,9,FALSE))</f>
        <v>All households</v>
      </c>
      <c r="D76" s="11" t="str">
        <f>IF(ISNA(VLOOKUP((ROW(D78)-15),'List of tables'!$A$4:$I$83,5,FALSE))," ",VLOOKUP((ROW(D78)-15),'List of tables'!$A$4:$I$83,5,FALSE))</f>
        <v>Local Government District</v>
      </c>
      <c r="E76" s="11" t="str">
        <f>IF(ISNA(VLOOKUP((ROW(E78)-15),'List of tables'!$A$4:$I$83,8,FALSE))," ",VLOOKUP((ROW(E78)-15),'List of tables'!$A$4:$I$83,8,FALSE))</f>
        <v>Housing and accommodation</v>
      </c>
      <c r="F76" s="44" t="str">
        <f t="shared" si="0"/>
        <v>Download file (Excel 158 KB)</v>
      </c>
      <c r="H76" s="9" t="str">
        <f>IF(ISNA(VLOOKUP((ROW(H78)-15),'List of tables'!$A$4:$I$83,6,FALSE))," ",VLOOKUP((ROW(H78)-15),'List of tables'!$A$4:$I$83,6,FALSE))</f>
        <v>https://www.nisra.gov.uk/system/files/statistics/census-2021-ms-e11.xlsx</v>
      </c>
      <c r="I76" s="9" t="str">
        <f>IF(ISNA(VLOOKUP((ROW(I78)-15),'List of tables'!$A$4:$I$83,7,FALSE))," ",VLOOKUP((ROW(I78)-15),'List of tables'!$A$4:$I$83,7,FALSE))</f>
        <v>Download file (Excel 158 KB)</v>
      </c>
    </row>
    <row r="77" spans="1:9" ht="30" customHeight="1">
      <c r="A77" s="46" t="str">
        <f>IF(ISNA(VLOOKUP((ROW(A79)-15),'List of tables'!$A$4:$I$83,2,FALSE))," ",VLOOKUP((ROW(A79)-15),'List of tables'!$A$4:$I$83,2,FALSE))</f>
        <v>MS-E12</v>
      </c>
      <c r="B77" s="11" t="str">
        <f>IF(ISNA(VLOOKUP((ROW(B79)-15),'List of tables'!$A$4:$I$83,3,FALSE))," ",VLOOKUP((ROW(B79)-15),'List of tables'!$A$4:$I$83,3,FALSE))</f>
        <v>Central heating (system based) - (classification 2)</v>
      </c>
      <c r="C77" s="11" t="str">
        <f>IF(ISNA(VLOOKUP((ROW(I79)-15),'List of tables'!$A$4:$I$83,9,FALSE))," ",VLOOKUP((ROW(I79)-15),'List of tables'!$A$4:$I$83,9,FALSE))</f>
        <v>All households</v>
      </c>
      <c r="D77" s="11" t="str">
        <f>IF(ISNA(VLOOKUP((ROW(D79)-15),'List of tables'!$A$4:$I$83,5,FALSE))," ",VLOOKUP((ROW(D79)-15),'List of tables'!$A$4:$I$83,5,FALSE))</f>
        <v>Local Government District</v>
      </c>
      <c r="E77" s="11" t="str">
        <f>IF(ISNA(VLOOKUP((ROW(E79)-15),'List of tables'!$A$4:$I$83,8,FALSE))," ",VLOOKUP((ROW(E79)-15),'List of tables'!$A$4:$I$83,8,FALSE))</f>
        <v>Housing and accommodation</v>
      </c>
      <c r="F77" s="44" t="str">
        <f t="shared" si="0"/>
        <v>Download file (Excel 161 KB)</v>
      </c>
      <c r="H77" s="9" t="str">
        <f>IF(ISNA(VLOOKUP((ROW(H79)-15),'List of tables'!$A$4:$I$83,6,FALSE))," ",VLOOKUP((ROW(H79)-15),'List of tables'!$A$4:$I$83,6,FALSE))</f>
        <v>https://www.nisra.gov.uk/system/files/statistics/census-2021-ms-e12.xlsx</v>
      </c>
      <c r="I77" s="9" t="str">
        <f>IF(ISNA(VLOOKUP((ROW(I79)-15),'List of tables'!$A$4:$I$83,7,FALSE))," ",VLOOKUP((ROW(I79)-15),'List of tables'!$A$4:$I$83,7,FALSE))</f>
        <v>Download file (Excel 161 KB)</v>
      </c>
    </row>
    <row r="78" spans="1:9" ht="30" customHeight="1">
      <c r="A78" s="46" t="str">
        <f>IF(ISNA(VLOOKUP((ROW(A80)-15),'List of tables'!$A$4:$I$83,2,FALSE))," ",VLOOKUP((ROW(A80)-15),'List of tables'!$A$4:$I$83,2,FALSE))</f>
        <v>MS-E13</v>
      </c>
      <c r="B78" s="11" t="str">
        <f>IF(ISNA(VLOOKUP((ROW(B80)-15),'List of tables'!$A$4:$I$83,3,FALSE))," ",VLOOKUP((ROW(B80)-15),'List of tables'!$A$4:$I$83,3,FALSE))</f>
        <v>Renewable energy systems</v>
      </c>
      <c r="C78" s="11" t="str">
        <f>IF(ISNA(VLOOKUP((ROW(I80)-15),'List of tables'!$A$4:$I$83,9,FALSE))," ",VLOOKUP((ROW(I80)-15),'List of tables'!$A$4:$I$83,9,FALSE))</f>
        <v>All households</v>
      </c>
      <c r="D78" s="11" t="str">
        <f>IF(ISNA(VLOOKUP((ROW(D80)-15),'List of tables'!$A$4:$I$83,5,FALSE))," ",VLOOKUP((ROW(D80)-15),'List of tables'!$A$4:$I$83,5,FALSE))</f>
        <v>Local Government District</v>
      </c>
      <c r="E78" s="11" t="str">
        <f>IF(ISNA(VLOOKUP((ROW(E80)-15),'List of tables'!$A$4:$I$83,8,FALSE))," ",VLOOKUP((ROW(E80)-15),'List of tables'!$A$4:$I$83,8,FALSE))</f>
        <v>Housing and accommodation</v>
      </c>
      <c r="F78" s="44" t="str">
        <f t="shared" si="0"/>
        <v>Download file (Excel 160 KB)</v>
      </c>
      <c r="H78" s="9" t="str">
        <f>IF(ISNA(VLOOKUP((ROW(H80)-15),'List of tables'!$A$4:$I$83,6,FALSE))," ",VLOOKUP((ROW(H80)-15),'List of tables'!$A$4:$I$83,6,FALSE))</f>
        <v>https://www.nisra.gov.uk/system/files/statistics/census-2021-ms-e13.xlsx</v>
      </c>
      <c r="I78" s="9" t="str">
        <f>IF(ISNA(VLOOKUP((ROW(I80)-15),'List of tables'!$A$4:$I$83,7,FALSE))," ",VLOOKUP((ROW(I80)-15),'List of tables'!$A$4:$I$83,7,FALSE))</f>
        <v>Download file (Excel 160 KB)</v>
      </c>
    </row>
    <row r="79" spans="1:9" ht="30" customHeight="1">
      <c r="A79" s="46" t="str">
        <f>IF(ISNA(VLOOKUP((ROW(A81)-15),'List of tables'!$A$4:$I$83,2,FALSE))," ",VLOOKUP((ROW(A81)-15),'List of tables'!$A$4:$I$83,2,FALSE))</f>
        <v>MS-E14</v>
      </c>
      <c r="B79" s="11" t="str">
        <f>IF(ISNA(VLOOKUP((ROW(B81)-15),'List of tables'!$A$4:$I$83,3,FALSE))," ",VLOOKUP((ROW(B81)-15),'List of tables'!$A$4:$I$83,3,FALSE))</f>
        <v>Tenure - usual residents</v>
      </c>
      <c r="C79" s="11" t="str">
        <f>IF(ISNA(VLOOKUP((ROW(I81)-15),'List of tables'!$A$4:$I$83,9,FALSE))," ",VLOOKUP((ROW(I81)-15),'List of tables'!$A$4:$I$83,9,FALSE))</f>
        <v>All usual residents living in households</v>
      </c>
      <c r="D79" s="11" t="str">
        <f>IF(ISNA(VLOOKUP((ROW(D81)-15),'List of tables'!$A$4:$I$83,5,FALSE))," ",VLOOKUP((ROW(D81)-15),'List of tables'!$A$4:$I$83,5,FALSE))</f>
        <v>Local Government District</v>
      </c>
      <c r="E79" s="11" t="str">
        <f>IF(ISNA(VLOOKUP((ROW(E81)-15),'List of tables'!$A$4:$I$83,8,FALSE))," ",VLOOKUP((ROW(E81)-15),'List of tables'!$A$4:$I$83,8,FALSE))</f>
        <v>Housing and accommodation</v>
      </c>
      <c r="F79" s="44" t="str">
        <f t="shared" ref="F79:F91" si="1">IF(LEN(H79)&lt;10,"",HYPERLINK(H79,I79))</f>
        <v>Download file (Excel 158 KB)</v>
      </c>
      <c r="H79" s="9" t="str">
        <f>IF(ISNA(VLOOKUP((ROW(H81)-15),'List of tables'!$A$4:$I$83,6,FALSE))," ",VLOOKUP((ROW(H81)-15),'List of tables'!$A$4:$I$83,6,FALSE))</f>
        <v>https://www.nisra.gov.uk/system/files/statistics/census-2021-ms-e14.xlsx</v>
      </c>
      <c r="I79" s="9" t="str">
        <f>IF(ISNA(VLOOKUP((ROW(I81)-15),'List of tables'!$A$4:$I$83,7,FALSE))," ",VLOOKUP((ROW(I81)-15),'List of tables'!$A$4:$I$83,7,FALSE))</f>
        <v>Download file (Excel 158 KB)</v>
      </c>
    </row>
    <row r="80" spans="1:9" ht="30" customHeight="1">
      <c r="A80" s="46" t="str">
        <f>IF(ISNA(VLOOKUP((ROW(A82)-15),'List of tables'!$A$4:$I$83,2,FALSE))," ",VLOOKUP((ROW(A82)-15),'List of tables'!$A$4:$I$83,2,FALSE))</f>
        <v>MS-E15</v>
      </c>
      <c r="B80" s="11" t="str">
        <f>IF(ISNA(VLOOKUP((ROW(B82)-15),'List of tables'!$A$4:$I$83,3,FALSE))," ",VLOOKUP((ROW(B82)-15),'List of tables'!$A$4:$I$83,3,FALSE))</f>
        <v>Tenure - households</v>
      </c>
      <c r="C80" s="11" t="str">
        <f>IF(ISNA(VLOOKUP((ROW(I82)-15),'List of tables'!$A$4:$I$83,9,FALSE))," ",VLOOKUP((ROW(I82)-15),'List of tables'!$A$4:$I$83,9,FALSE))</f>
        <v>All households</v>
      </c>
      <c r="D80" s="11" t="str">
        <f>IF(ISNA(VLOOKUP((ROW(D82)-15),'List of tables'!$A$4:$I$83,5,FALSE))," ",VLOOKUP((ROW(D82)-15),'List of tables'!$A$4:$I$83,5,FALSE))</f>
        <v>Local Government District</v>
      </c>
      <c r="E80" s="11" t="str">
        <f>IF(ISNA(VLOOKUP((ROW(E82)-15),'List of tables'!$A$4:$I$83,8,FALSE))," ",VLOOKUP((ROW(E82)-15),'List of tables'!$A$4:$I$83,8,FALSE))</f>
        <v>Housing and accommodation</v>
      </c>
      <c r="F80" s="44" t="str">
        <f t="shared" si="1"/>
        <v>Download file (Excel 158 KB)</v>
      </c>
      <c r="H80" s="9" t="str">
        <f>IF(ISNA(VLOOKUP((ROW(H82)-15),'List of tables'!$A$4:$I$83,6,FALSE))," ",VLOOKUP((ROW(H82)-15),'List of tables'!$A$4:$I$83,6,FALSE))</f>
        <v>https://www.nisra.gov.uk/system/files/statistics/census-2021-ms-e15.xlsx</v>
      </c>
      <c r="I80" s="9" t="str">
        <f>IF(ISNA(VLOOKUP((ROW(I82)-15),'List of tables'!$A$4:$I$83,7,FALSE))," ",VLOOKUP((ROW(I82)-15),'List of tables'!$A$4:$I$83,7,FALSE))</f>
        <v>Download file (Excel 158 KB)</v>
      </c>
    </row>
    <row r="81" spans="1:9" ht="30" customHeight="1">
      <c r="A81" s="46" t="str">
        <f>IF(ISNA(VLOOKUP((ROW(A83)-15),'List of tables'!$A$4:$I$83,2,FALSE))," ",VLOOKUP((ROW(A83)-15),'List of tables'!$A$4:$I$83,2,FALSE))</f>
        <v>PS-01</v>
      </c>
      <c r="B81" s="11" t="str">
        <f>IF(ISNA(VLOOKUP((ROW(B83)-15),'List of tables'!$A$4:$I$83,3,FALSE))," ",VLOOKUP((ROW(B83)-15),'List of tables'!$A$4:$I$83,3,FALSE))</f>
        <v>Usually resident population by five year age bands - persons (rounded)</v>
      </c>
      <c r="C81" s="11" t="str">
        <f>IF(ISNA(VLOOKUP((ROW(I83)-15),'List of tables'!$A$4:$I$83,9,FALSE))," ",VLOOKUP((ROW(I83)-15),'List of tables'!$A$4:$I$83,9,FALSE))</f>
        <v>All usual residents</v>
      </c>
      <c r="D81" s="11" t="str">
        <f>IF(ISNA(VLOOKUP((ROW(D83)-15),'List of tables'!$A$4:$I$83,5,FALSE))," ",VLOOKUP((ROW(D83)-15),'List of tables'!$A$4:$I$83,5,FALSE))</f>
        <v>Northern Ireland</v>
      </c>
      <c r="E81" s="11" t="str">
        <f>IF(ISNA(VLOOKUP((ROW(E83)-15),'List of tables'!$A$4:$I$83,8,FALSE))," ",VLOOKUP((ROW(E83)-15),'List of tables'!$A$4:$I$83,8,FALSE))</f>
        <v>Population and household estimates</v>
      </c>
      <c r="F81" s="44" t="str">
        <f t="shared" si="1"/>
        <v>Download file (Excel 228 KB)</v>
      </c>
      <c r="H81" s="9" t="str">
        <f>IF(ISNA(VLOOKUP((ROW(H83)-15),'List of tables'!$A$4:$I$83,6,FALSE))," ",VLOOKUP((ROW(H83)-15),'List of tables'!$A$4:$I$83,6,FALSE))</f>
        <v>https://www.nisra.gov.uk/system/files/statistics/census-2021-population-and-household-estimates-for-northern-ireland-tables-24-may-2022.xlsx</v>
      </c>
      <c r="I81" s="9" t="str">
        <f>IF(ISNA(VLOOKUP((ROW(I83)-15),'List of tables'!$A$4:$I$83,7,FALSE))," ",VLOOKUP((ROW(I83)-15),'List of tables'!$A$4:$I$83,7,FALSE))</f>
        <v>Download file (Excel 228 KB)</v>
      </c>
    </row>
    <row r="82" spans="1:9" ht="30" customHeight="1">
      <c r="A82" s="46" t="str">
        <f>IF(ISNA(VLOOKUP((ROW(A84)-15),'List of tables'!$A$4:$I$83,2,FALSE))," ",VLOOKUP((ROW(A84)-15),'List of tables'!$A$4:$I$83,2,FALSE))</f>
        <v>PS-02</v>
      </c>
      <c r="B82" s="11" t="str">
        <f>IF(ISNA(VLOOKUP((ROW(B84)-15),'List of tables'!$A$4:$I$83,3,FALSE))," ",VLOOKUP((ROW(B84)-15),'List of tables'!$A$4:$I$83,3,FALSE))</f>
        <v>Usually resident population by five year age bands - females (rounded)</v>
      </c>
      <c r="C82" s="11" t="str">
        <f>IF(ISNA(VLOOKUP((ROW(I84)-15),'List of tables'!$A$4:$I$83,9,FALSE))," ",VLOOKUP((ROW(I84)-15),'List of tables'!$A$4:$I$83,9,FALSE))</f>
        <v>All female usual residents</v>
      </c>
      <c r="D82" s="11" t="str">
        <f>IF(ISNA(VLOOKUP((ROW(D84)-15),'List of tables'!$A$4:$I$83,5,FALSE))," ",VLOOKUP((ROW(D84)-15),'List of tables'!$A$4:$I$83,5,FALSE))</f>
        <v>Northern Ireland</v>
      </c>
      <c r="E82" s="11" t="str">
        <f>IF(ISNA(VLOOKUP((ROW(E84)-15),'List of tables'!$A$4:$I$83,8,FALSE))," ",VLOOKUP((ROW(E84)-15),'List of tables'!$A$4:$I$83,8,FALSE))</f>
        <v>Population and household estimates</v>
      </c>
      <c r="F82" s="44" t="str">
        <f t="shared" si="1"/>
        <v>Download file (Excel 228 KB)</v>
      </c>
      <c r="H82" s="9" t="str">
        <f>IF(ISNA(VLOOKUP((ROW(H84)-15),'List of tables'!$A$4:$I$83,6,FALSE))," ",VLOOKUP((ROW(H84)-15),'List of tables'!$A$4:$I$83,6,FALSE))</f>
        <v>https://www.nisra.gov.uk/system/files/statistics/census-2021-population-and-household-estimates-for-northern-ireland-tables-24-may-2022.xlsx</v>
      </c>
      <c r="I82" s="9" t="str">
        <f>IF(ISNA(VLOOKUP((ROW(I84)-15),'List of tables'!$A$4:$I$83,7,FALSE))," ",VLOOKUP((ROW(I84)-15),'List of tables'!$A$4:$I$83,7,FALSE))</f>
        <v>Download file (Excel 228 KB)</v>
      </c>
    </row>
    <row r="83" spans="1:9" ht="30" customHeight="1">
      <c r="A83" s="46" t="str">
        <f>IF(ISNA(VLOOKUP((ROW(A85)-15),'List of tables'!$A$4:$I$83,2,FALSE))," ",VLOOKUP((ROW(A85)-15),'List of tables'!$A$4:$I$83,2,FALSE))</f>
        <v>PS-03</v>
      </c>
      <c r="B83" s="11" t="str">
        <f>IF(ISNA(VLOOKUP((ROW(B85)-15),'List of tables'!$A$4:$I$83,3,FALSE))," ",VLOOKUP((ROW(B85)-15),'List of tables'!$A$4:$I$83,3,FALSE))</f>
        <v>Usually resident population by five year age bands - males (rounded)</v>
      </c>
      <c r="C83" s="11" t="str">
        <f>IF(ISNA(VLOOKUP((ROW(I85)-15),'List of tables'!$A$4:$I$83,9,FALSE))," ",VLOOKUP((ROW(I85)-15),'List of tables'!$A$4:$I$83,9,FALSE))</f>
        <v>All male usual residents</v>
      </c>
      <c r="D83" s="11" t="str">
        <f>IF(ISNA(VLOOKUP((ROW(D85)-15),'List of tables'!$A$4:$I$83,5,FALSE))," ",VLOOKUP((ROW(D85)-15),'List of tables'!$A$4:$I$83,5,FALSE))</f>
        <v>Northern Ireland</v>
      </c>
      <c r="E83" s="11" t="str">
        <f>IF(ISNA(VLOOKUP((ROW(E85)-15),'List of tables'!$A$4:$I$83,8,FALSE))," ",VLOOKUP((ROW(E85)-15),'List of tables'!$A$4:$I$83,8,FALSE))</f>
        <v>Population and household estimates</v>
      </c>
      <c r="F83" s="44" t="str">
        <f t="shared" si="1"/>
        <v>Download file (Excel 228 KB)</v>
      </c>
      <c r="H83" s="9" t="str">
        <f>IF(ISNA(VLOOKUP((ROW(H85)-15),'List of tables'!$A$4:$I$83,6,FALSE))," ",VLOOKUP((ROW(H85)-15),'List of tables'!$A$4:$I$83,6,FALSE))</f>
        <v>https://www.nisra.gov.uk/system/files/statistics/census-2021-population-and-household-estimates-for-northern-ireland-tables-24-may-2022.xlsx</v>
      </c>
      <c r="I83" s="9" t="str">
        <f>IF(ISNA(VLOOKUP((ROW(I85)-15),'List of tables'!$A$4:$I$83,7,FALSE))," ",VLOOKUP((ROW(I85)-15),'List of tables'!$A$4:$I$83,7,FALSE))</f>
        <v>Download file (Excel 228 KB)</v>
      </c>
    </row>
    <row r="84" spans="1:9" ht="30" customHeight="1">
      <c r="A84" s="46" t="str">
        <f>IF(ISNA(VLOOKUP((ROW(A86)-15),'List of tables'!$A$4:$I$83,2,FALSE))," ",VLOOKUP((ROW(A86)-15),'List of tables'!$A$4:$I$83,2,FALSE))</f>
        <v>PS-04</v>
      </c>
      <c r="B84" s="11" t="str">
        <f>IF(ISNA(VLOOKUP((ROW(B86)-15),'List of tables'!$A$4:$I$83,3,FALSE))," ",VLOOKUP((ROW(B86)-15),'List of tables'!$A$4:$I$83,3,FALSE))</f>
        <v>Usually resident population by five year age bands and sex (rounded)</v>
      </c>
      <c r="C84" s="11" t="str">
        <f>IF(ISNA(VLOOKUP((ROW(I86)-15),'List of tables'!$A$4:$I$83,9,FALSE))," ",VLOOKUP((ROW(I86)-15),'List of tables'!$A$4:$I$83,9,FALSE))</f>
        <v>All usual residents</v>
      </c>
      <c r="D84" s="11" t="str">
        <f>IF(ISNA(VLOOKUP((ROW(D86)-15),'List of tables'!$A$4:$I$83,5,FALSE))," ",VLOOKUP((ROW(D86)-15),'List of tables'!$A$4:$I$83,5,FALSE))</f>
        <v>Northern Ireland</v>
      </c>
      <c r="E84" s="11" t="str">
        <f>IF(ISNA(VLOOKUP((ROW(E86)-15),'List of tables'!$A$4:$I$83,8,FALSE))," ",VLOOKUP((ROW(E86)-15),'List of tables'!$A$4:$I$83,8,FALSE))</f>
        <v>Population and household estimates</v>
      </c>
      <c r="F84" s="44" t="str">
        <f t="shared" si="1"/>
        <v>Download file (Excel 228 KB)</v>
      </c>
      <c r="H84" s="9" t="str">
        <f>IF(ISNA(VLOOKUP((ROW(H86)-15),'List of tables'!$A$4:$I$83,6,FALSE))," ",VLOOKUP((ROW(H86)-15),'List of tables'!$A$4:$I$83,6,FALSE))</f>
        <v>https://www.nisra.gov.uk/system/files/statistics/census-2021-population-and-household-estimates-for-northern-ireland-tables-24-may-2022.xlsx</v>
      </c>
      <c r="I84" s="9" t="str">
        <f>IF(ISNA(VLOOKUP((ROW(I86)-15),'List of tables'!$A$4:$I$83,7,FALSE))," ",VLOOKUP((ROW(I86)-15),'List of tables'!$A$4:$I$83,7,FALSE))</f>
        <v>Download file (Excel 228 KB)</v>
      </c>
    </row>
    <row r="85" spans="1:9" ht="30" customHeight="1">
      <c r="A85" s="46" t="str">
        <f>IF(ISNA(VLOOKUP((ROW(A87)-15),'List of tables'!$A$4:$I$83,2,FALSE))," ",VLOOKUP((ROW(A87)-15),'List of tables'!$A$4:$I$83,2,FALSE))</f>
        <v>PS-05</v>
      </c>
      <c r="B85" s="11" t="str">
        <f>IF(ISNA(VLOOKUP((ROW(B87)-15),'List of tables'!$A$4:$I$83,3,FALSE))," ",VLOOKUP((ROW(B87)-15),'List of tables'!$A$4:$I$83,3,FALSE))</f>
        <v>Sex ratio (males per 100 females) by five year age bands (rounded)</v>
      </c>
      <c r="C85" s="11" t="str">
        <f>IF(ISNA(VLOOKUP((ROW(I87)-15),'List of tables'!$A$4:$I$83,9,FALSE))," ",VLOOKUP((ROW(I87)-15),'List of tables'!$A$4:$I$83,9,FALSE))</f>
        <v>All usual residents</v>
      </c>
      <c r="D85" s="11" t="str">
        <f>IF(ISNA(VLOOKUP((ROW(D87)-15),'List of tables'!$A$4:$I$83,5,FALSE))," ",VLOOKUP((ROW(D87)-15),'List of tables'!$A$4:$I$83,5,FALSE))</f>
        <v>Northern Ireland</v>
      </c>
      <c r="E85" s="11" t="str">
        <f>IF(ISNA(VLOOKUP((ROW(E87)-15),'List of tables'!$A$4:$I$83,8,FALSE))," ",VLOOKUP((ROW(E87)-15),'List of tables'!$A$4:$I$83,8,FALSE))</f>
        <v>Population and household estimates</v>
      </c>
      <c r="F85" s="44" t="str">
        <f t="shared" si="1"/>
        <v>Download file (Excel 228 KB)</v>
      </c>
      <c r="H85" s="9" t="str">
        <f>IF(ISNA(VLOOKUP((ROW(H87)-15),'List of tables'!$A$4:$I$83,6,FALSE))," ",VLOOKUP((ROW(H87)-15),'List of tables'!$A$4:$I$83,6,FALSE))</f>
        <v>https://www.nisra.gov.uk/system/files/statistics/census-2021-population-and-household-estimates-for-northern-ireland-tables-24-may-2022.xlsx</v>
      </c>
      <c r="I85" s="9" t="str">
        <f>IF(ISNA(VLOOKUP((ROW(I87)-15),'List of tables'!$A$4:$I$83,7,FALSE))," ",VLOOKUP((ROW(I87)-15),'List of tables'!$A$4:$I$83,7,FALSE))</f>
        <v>Download file (Excel 228 KB)</v>
      </c>
    </row>
    <row r="86" spans="1:9" ht="30" customHeight="1">
      <c r="A86" s="46" t="str">
        <f>IF(ISNA(VLOOKUP((ROW(A88)-15),'List of tables'!$A$4:$I$83,2,FALSE))," ",VLOOKUP((ROW(A88)-15),'List of tables'!$A$4:$I$83,2,FALSE))</f>
        <v>PS-06</v>
      </c>
      <c r="B86" s="11" t="str">
        <f>IF(ISNA(VLOOKUP((ROW(B88)-15),'List of tables'!$A$4:$I$83,3,FALSE))," ",VLOOKUP((ROW(B88)-15),'List of tables'!$A$4:$I$83,3,FALSE))</f>
        <v>Usually resident population by broad age bands and sex (rounded)</v>
      </c>
      <c r="C86" s="11" t="str">
        <f>IF(ISNA(VLOOKUP((ROW(I88)-15),'List of tables'!$A$4:$I$83,9,FALSE))," ",VLOOKUP((ROW(I88)-15),'List of tables'!$A$4:$I$83,9,FALSE))</f>
        <v>All usual residents</v>
      </c>
      <c r="D86" s="11" t="str">
        <f>IF(ISNA(VLOOKUP((ROW(D88)-15),'List of tables'!$A$4:$I$83,5,FALSE))," ",VLOOKUP((ROW(D88)-15),'List of tables'!$A$4:$I$83,5,FALSE))</f>
        <v>Northern Ireland</v>
      </c>
      <c r="E86" s="11" t="str">
        <f>IF(ISNA(VLOOKUP((ROW(E88)-15),'List of tables'!$A$4:$I$83,8,FALSE))," ",VLOOKUP((ROW(E88)-15),'List of tables'!$A$4:$I$83,8,FALSE))</f>
        <v>Population and household estimates</v>
      </c>
      <c r="F86" s="44" t="str">
        <f t="shared" si="1"/>
        <v>Download file (Excel 228 KB)</v>
      </c>
      <c r="H86" s="9" t="str">
        <f>IF(ISNA(VLOOKUP((ROW(H88)-15),'List of tables'!$A$4:$I$83,6,FALSE))," ",VLOOKUP((ROW(H88)-15),'List of tables'!$A$4:$I$83,6,FALSE))</f>
        <v>https://www.nisra.gov.uk/system/files/statistics/census-2021-population-and-household-estimates-for-northern-ireland-tables-24-may-2022.xlsx</v>
      </c>
      <c r="I86" s="9" t="str">
        <f>IF(ISNA(VLOOKUP((ROW(I88)-15),'List of tables'!$A$4:$I$83,7,FALSE))," ",VLOOKUP((ROW(I88)-15),'List of tables'!$A$4:$I$83,7,FALSE))</f>
        <v>Download file (Excel 228 KB)</v>
      </c>
    </row>
    <row r="87" spans="1:9" ht="30" customHeight="1">
      <c r="A87" s="46" t="str">
        <f>IF(ISNA(VLOOKUP((ROW(A89)-15),'List of tables'!$A$4:$I$83,2,FALSE))," ",VLOOKUP((ROW(A89)-15),'List of tables'!$A$4:$I$83,2,FALSE))</f>
        <v>PS-07</v>
      </c>
      <c r="B87" s="11" t="str">
        <f>IF(ISNA(VLOOKUP((ROW(B89)-15),'List of tables'!$A$4:$I$83,3,FALSE))," ",VLOOKUP((ROW(B89)-15),'List of tables'!$A$4:$I$83,3,FALSE))</f>
        <v>Usually resident population by sex (rounded)</v>
      </c>
      <c r="C87" s="11" t="str">
        <f>IF(ISNA(VLOOKUP((ROW(I89)-15),'List of tables'!$A$4:$I$83,9,FALSE))," ",VLOOKUP((ROW(I89)-15),'List of tables'!$A$4:$I$83,9,FALSE))</f>
        <v>All usual residents</v>
      </c>
      <c r="D87" s="11" t="str">
        <f>IF(ISNA(VLOOKUP((ROW(D89)-15),'List of tables'!$A$4:$I$83,5,FALSE))," ",VLOOKUP((ROW(D89)-15),'List of tables'!$A$4:$I$83,5,FALSE))</f>
        <v>Northern Ireland</v>
      </c>
      <c r="E87" s="11" t="str">
        <f>IF(ISNA(VLOOKUP((ROW(E89)-15),'List of tables'!$A$4:$I$83,8,FALSE))," ",VLOOKUP((ROW(E89)-15),'List of tables'!$A$4:$I$83,8,FALSE))</f>
        <v>Population and household estimates</v>
      </c>
      <c r="F87" s="44" t="str">
        <f t="shared" si="1"/>
        <v>Download file (Excel 228 KB)</v>
      </c>
      <c r="H87" s="9" t="str">
        <f>IF(ISNA(VLOOKUP((ROW(H89)-15),'List of tables'!$A$4:$I$83,6,FALSE))," ",VLOOKUP((ROW(H89)-15),'List of tables'!$A$4:$I$83,6,FALSE))</f>
        <v>https://www.nisra.gov.uk/system/files/statistics/census-2021-population-and-household-estimates-for-northern-ireland-tables-24-may-2022.xlsx</v>
      </c>
      <c r="I87" s="9" t="str">
        <f>IF(ISNA(VLOOKUP((ROW(I89)-15),'List of tables'!$A$4:$I$83,7,FALSE))," ",VLOOKUP((ROW(I89)-15),'List of tables'!$A$4:$I$83,7,FALSE))</f>
        <v>Download file (Excel 228 KB)</v>
      </c>
    </row>
    <row r="88" spans="1:9" ht="30" customHeight="1">
      <c r="A88" s="46" t="str">
        <f>IF(ISNA(VLOOKUP((ROW(A90)-15),'List of tables'!$A$4:$I$83,2,FALSE))," ",VLOOKUP((ROW(A90)-15),'List of tables'!$A$4:$I$83,2,FALSE))</f>
        <v>PS-08</v>
      </c>
      <c r="B88" s="11" t="str">
        <f>IF(ISNA(VLOOKUP((ROW(B90)-15),'List of tables'!$A$4:$I$83,3,FALSE))," ",VLOOKUP((ROW(B90)-15),'List of tables'!$A$4:$I$83,3,FALSE))</f>
        <v>Usually resident population by residence type (rounded)</v>
      </c>
      <c r="C88" s="11" t="str">
        <f>IF(ISNA(VLOOKUP((ROW(I90)-15),'List of tables'!$A$4:$I$83,9,FALSE))," ",VLOOKUP((ROW(I90)-15),'List of tables'!$A$4:$I$83,9,FALSE))</f>
        <v>All usual residents</v>
      </c>
      <c r="D88" s="11" t="str">
        <f>IF(ISNA(VLOOKUP((ROW(D90)-15),'List of tables'!$A$4:$I$83,5,FALSE))," ",VLOOKUP((ROW(D90)-15),'List of tables'!$A$4:$I$83,5,FALSE))</f>
        <v>Northern Ireland</v>
      </c>
      <c r="E88" s="11" t="str">
        <f>IF(ISNA(VLOOKUP((ROW(E90)-15),'List of tables'!$A$4:$I$83,8,FALSE))," ",VLOOKUP((ROW(E90)-15),'List of tables'!$A$4:$I$83,8,FALSE))</f>
        <v>Population and household estimates</v>
      </c>
      <c r="F88" s="44" t="str">
        <f t="shared" si="1"/>
        <v>Download file (Excel 228 KB)</v>
      </c>
      <c r="H88" s="9" t="str">
        <f>IF(ISNA(VLOOKUP((ROW(H90)-15),'List of tables'!$A$4:$I$83,6,FALSE))," ",VLOOKUP((ROW(H90)-15),'List of tables'!$A$4:$I$83,6,FALSE))</f>
        <v>https://www.nisra.gov.uk/system/files/statistics/census-2021-population-and-household-estimates-for-northern-ireland-tables-24-may-2022.xlsx</v>
      </c>
      <c r="I88" s="9" t="str">
        <f>IF(ISNA(VLOOKUP((ROW(I90)-15),'List of tables'!$A$4:$I$83,7,FALSE))," ",VLOOKUP((ROW(I90)-15),'List of tables'!$A$4:$I$83,7,FALSE))</f>
        <v>Download file (Excel 228 KB)</v>
      </c>
    </row>
    <row r="89" spans="1:9" ht="30" customHeight="1">
      <c r="A89" s="46" t="str">
        <f>IF(ISNA(VLOOKUP((ROW(A91)-15),'List of tables'!$A$4:$I$83,2,FALSE))," ",VLOOKUP((ROW(A91)-15),'List of tables'!$A$4:$I$83,2,FALSE))</f>
        <v>PS-09</v>
      </c>
      <c r="B89" s="11" t="str">
        <f>IF(ISNA(VLOOKUP((ROW(B91)-15),'List of tables'!$A$4:$I$83,3,FALSE))," ",VLOOKUP((ROW(B91)-15),'List of tables'!$A$4:$I$83,3,FALSE))</f>
        <v>Average household size (rounded)</v>
      </c>
      <c r="C89" s="11" t="str">
        <f>IF(ISNA(VLOOKUP((ROW(I91)-15),'List of tables'!$A$4:$I$83,9,FALSE))," ",VLOOKUP((ROW(I91)-15),'List of tables'!$A$4:$I$83,9,FALSE))</f>
        <v>Usually resident population in households; All households</v>
      </c>
      <c r="D89" s="11" t="str">
        <f>IF(ISNA(VLOOKUP((ROW(D91)-15),'List of tables'!$A$4:$I$83,5,FALSE))," ",VLOOKUP((ROW(D91)-15),'List of tables'!$A$4:$I$83,5,FALSE))</f>
        <v>Northern Ireland</v>
      </c>
      <c r="E89" s="11" t="str">
        <f>IF(ISNA(VLOOKUP((ROW(E91)-15),'List of tables'!$A$4:$I$83,8,FALSE))," ",VLOOKUP((ROW(E91)-15),'List of tables'!$A$4:$I$83,8,FALSE))</f>
        <v>Population and household estimates</v>
      </c>
      <c r="F89" s="44" t="str">
        <f t="shared" si="1"/>
        <v>Download file (Excel 228 KB)</v>
      </c>
      <c r="H89" s="9" t="str">
        <f>IF(ISNA(VLOOKUP((ROW(H91)-15),'List of tables'!$A$4:$I$83,6,FALSE))," ",VLOOKUP((ROW(H91)-15),'List of tables'!$A$4:$I$83,6,FALSE))</f>
        <v>https://www.nisra.gov.uk/system/files/statistics/census-2021-population-and-household-estimates-for-northern-ireland-tables-24-may-2022.xlsx</v>
      </c>
      <c r="I89" s="9" t="str">
        <f>IF(ISNA(VLOOKUP((ROW(I91)-15),'List of tables'!$A$4:$I$83,7,FALSE))," ",VLOOKUP((ROW(I91)-15),'List of tables'!$A$4:$I$83,7,FALSE))</f>
        <v>Download file (Excel 228 KB)</v>
      </c>
    </row>
    <row r="90" spans="1:9" ht="30" customHeight="1">
      <c r="A90" s="46" t="str">
        <f>IF(ISNA(VLOOKUP((ROW(A92)-15),'List of tables'!$A$4:$I$83,2,FALSE))," ",VLOOKUP((ROW(A92)-15),'List of tables'!$A$4:$I$83,2,FALSE))</f>
        <v>PS-10</v>
      </c>
      <c r="B90" s="11" t="str">
        <f>IF(ISNA(VLOOKUP((ROW(B92)-15),'List of tables'!$A$4:$I$83,3,FALSE))," ",VLOOKUP((ROW(B92)-15),'List of tables'!$A$4:$I$83,3,FALSE))</f>
        <v>Population density (rounded)</v>
      </c>
      <c r="C90" s="11" t="str">
        <f>IF(ISNA(VLOOKUP((ROW(I92)-15),'List of tables'!$A$4:$I$83,9,FALSE))," ",VLOOKUP((ROW(I92)-15),'List of tables'!$A$4:$I$83,9,FALSE))</f>
        <v>All usual residents</v>
      </c>
      <c r="D90" s="11" t="str">
        <f>IF(ISNA(VLOOKUP((ROW(D92)-15),'List of tables'!$A$4:$I$83,5,FALSE))," ",VLOOKUP((ROW(D92)-15),'List of tables'!$A$4:$I$83,5,FALSE))</f>
        <v>Northern Ireland</v>
      </c>
      <c r="E90" s="11" t="str">
        <f>IF(ISNA(VLOOKUP((ROW(E92)-15),'List of tables'!$A$4:$I$83,8,FALSE))," ",VLOOKUP((ROW(E92)-15),'List of tables'!$A$4:$I$83,8,FALSE))</f>
        <v>Population and household estimates</v>
      </c>
      <c r="F90" s="44" t="str">
        <f t="shared" si="1"/>
        <v>Download file (Excel 228 KB)</v>
      </c>
      <c r="H90" s="9" t="str">
        <f>IF(ISNA(VLOOKUP((ROW(H92)-15),'List of tables'!$A$4:$I$83,6,FALSE))," ",VLOOKUP((ROW(H92)-15),'List of tables'!$A$4:$I$83,6,FALSE))</f>
        <v>https://www.nisra.gov.uk/system/files/statistics/census-2021-population-and-household-estimates-for-northern-ireland-tables-24-may-2022.xlsx</v>
      </c>
      <c r="I90" s="9" t="str">
        <f>IF(ISNA(VLOOKUP((ROW(I92)-15),'List of tables'!$A$4:$I$83,7,FALSE))," ",VLOOKUP((ROW(I92)-15),'List of tables'!$A$4:$I$83,7,FALSE))</f>
        <v>Download file (Excel 228 KB)</v>
      </c>
    </row>
    <row r="91" spans="1:9" ht="30" customHeight="1">
      <c r="A91" s="46" t="str">
        <f>IF(ISNA(VLOOKUP((ROW(A93)-15),'List of tables'!$A$4:$I$83,2,FALSE))," ",VLOOKUP((ROW(A93)-15),'List of tables'!$A$4:$I$83,2,FALSE))</f>
        <v>PS-11</v>
      </c>
      <c r="B91" s="11" t="str">
        <f>IF(ISNA(VLOOKUP((ROW(B93)-15),'List of tables'!$A$4:$I$83,3,FALSE))," ",VLOOKUP((ROW(B93)-15),'List of tables'!$A$4:$I$83,3,FALSE))</f>
        <v>Usually resident population by broad age bands and sex - 1851-2021 (rounded)</v>
      </c>
      <c r="C91" s="11" t="str">
        <f>IF(ISNA(VLOOKUP((ROW(I93)-15),'List of tables'!$A$4:$I$83,9,FALSE))," ",VLOOKUP((ROW(I93)-15),'List of tables'!$A$4:$I$83,9,FALSE))</f>
        <v>All usual residents</v>
      </c>
      <c r="D91" s="11" t="str">
        <f>IF(ISNA(VLOOKUP((ROW(D93)-15),'List of tables'!$A$4:$I$83,5,FALSE))," ",VLOOKUP((ROW(D93)-15),'List of tables'!$A$4:$I$83,5,FALSE))</f>
        <v>Northern Ireland</v>
      </c>
      <c r="E91" s="11" t="str">
        <f>IF(ISNA(VLOOKUP((ROW(E93)-15),'List of tables'!$A$4:$I$83,8,FALSE))," ",VLOOKUP((ROW(E93)-15),'List of tables'!$A$4:$I$83,8,FALSE))</f>
        <v>Population and household estimates</v>
      </c>
      <c r="F91" s="44" t="str">
        <f t="shared" si="1"/>
        <v>Download file (Excel 228 KB)</v>
      </c>
      <c r="H91" s="9" t="str">
        <f>IF(ISNA(VLOOKUP((ROW(H93)-15),'List of tables'!$A$4:$I$83,6,FALSE))," ",VLOOKUP((ROW(H93)-15),'List of tables'!$A$4:$I$83,6,FALSE))</f>
        <v>https://www.nisra.gov.uk/system/files/statistics/census-2021-population-and-household-estimates-for-northern-ireland-tables-24-may-2022.xlsx</v>
      </c>
      <c r="I91" s="9" t="str">
        <f>IF(ISNA(VLOOKUP((ROW(I93)-15),'List of tables'!$A$4:$I$83,7,FALSE))," ",VLOOKUP((ROW(I93)-15),'List of tables'!$A$4:$I$83,7,FALSE))</f>
        <v>Download file (Excel 228 KB)</v>
      </c>
    </row>
  </sheetData>
  <pageMargins left="0.23622047244094491" right="0.23622047244094491" top="0.74803149606299213" bottom="0.74803149606299213" header="0.31496062992125984" footer="0.31496062992125984"/>
  <pageSetup paperSize="8" scale="92" orientation="landscape" r:id="rId1"/>
  <headerFooter alignWithMargins="0">
    <oddHeader>&amp;C&amp;"Arial,Bold"2011 Census Standard Output - Find table</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3"/>
  <sheetViews>
    <sheetView zoomScaleNormal="100" workbookViewId="0">
      <pane xSplit="1" ySplit="3" topLeftCell="B4" activePane="bottomRight" state="frozen"/>
      <selection pane="topRight"/>
      <selection pane="bottomLeft"/>
      <selection pane="bottomRight"/>
    </sheetView>
  </sheetViews>
  <sheetFormatPr defaultColWidth="9.1796875" defaultRowHeight="12.5"/>
  <cols>
    <col min="1" max="1" width="2.81640625" style="36" bestFit="1" customWidth="1"/>
    <col min="2" max="2" width="13.1796875" style="36" bestFit="1" customWidth="1"/>
    <col min="3" max="3" width="69.453125" style="36" bestFit="1" customWidth="1"/>
    <col min="4" max="4" width="60.7265625" style="35" customWidth="1"/>
    <col min="5" max="5" width="21.7265625" style="36" customWidth="1"/>
    <col min="6" max="6" width="71.7265625" style="36" customWidth="1"/>
    <col min="7" max="7" width="25.81640625" style="36" customWidth="1"/>
    <col min="8" max="8" width="23.54296875" style="36" bestFit="1" customWidth="1"/>
    <col min="9" max="9" width="46.54296875" style="36" bestFit="1" customWidth="1"/>
    <col min="10" max="11" width="12.81640625" style="36" customWidth="1"/>
    <col min="12" max="12" width="13.1796875" style="36" bestFit="1" customWidth="1"/>
    <col min="13" max="14" width="9.1796875" style="36"/>
    <col min="15" max="15" width="19.54296875" style="36" bestFit="1" customWidth="1"/>
    <col min="16" max="16384" width="9.1796875" style="36"/>
  </cols>
  <sheetData>
    <row r="1" spans="1:15" ht="19">
      <c r="A1" s="47" t="s">
        <v>212</v>
      </c>
      <c r="C1" s="34"/>
    </row>
    <row r="3" spans="1:15" s="34" customFormat="1" ht="25" customHeight="1">
      <c r="A3" s="34">
        <v>0</v>
      </c>
      <c r="B3" s="34" t="s">
        <v>2</v>
      </c>
      <c r="C3" s="34" t="s">
        <v>1</v>
      </c>
      <c r="D3" s="34" t="s">
        <v>184</v>
      </c>
      <c r="E3" s="34" t="s">
        <v>20</v>
      </c>
      <c r="F3" s="34" t="s">
        <v>23</v>
      </c>
      <c r="G3" s="34" t="s">
        <v>371</v>
      </c>
      <c r="H3" s="34" t="s">
        <v>215</v>
      </c>
      <c r="I3" s="34" t="s">
        <v>36</v>
      </c>
    </row>
    <row r="4" spans="1:15" ht="25" customHeight="1">
      <c r="A4" s="36">
        <f>IF(AND(NOT(ISERR(FIND($M$4,D4))),NOT(ISERR(FIND($M$5,D4))),NOT(ISERR(FIND($M$6,D4))),NOT(ISERR(FIND($M$7,D4))) ),A3+1,A3)</f>
        <v>1</v>
      </c>
      <c r="B4" s="25" t="s">
        <v>47</v>
      </c>
      <c r="C4" s="25" t="s">
        <v>48</v>
      </c>
      <c r="D4" s="35" t="s">
        <v>27</v>
      </c>
      <c r="E4" s="25" t="s">
        <v>131</v>
      </c>
      <c r="F4" s="43" t="s">
        <v>148</v>
      </c>
      <c r="G4" s="61" t="s">
        <v>372</v>
      </c>
      <c r="H4" s="54" t="s">
        <v>216</v>
      </c>
      <c r="I4" s="41" t="s">
        <v>37</v>
      </c>
      <c r="L4" s="39" t="s">
        <v>3</v>
      </c>
      <c r="M4" s="36" t="str">
        <f>IF('Find table'!V8=0," ",'Find table'!V8)</f>
        <v/>
      </c>
      <c r="O4" s="36" t="s">
        <v>22</v>
      </c>
    </row>
    <row r="5" spans="1:15" ht="25" customHeight="1">
      <c r="A5" s="36">
        <f t="shared" ref="A5:A68" si="0">IF(AND(NOT(ISERR(FIND($M$4,D5))),NOT(ISERR(FIND($M$5,D5))),NOT(ISERR(FIND($M$6,D5))),NOT(ISERR(FIND($M$7,D5))) ),A4+1,A4)</f>
        <v>2</v>
      </c>
      <c r="B5" s="25" t="s">
        <v>49</v>
      </c>
      <c r="C5" s="25" t="s">
        <v>218</v>
      </c>
      <c r="D5" s="35" t="s">
        <v>195</v>
      </c>
      <c r="E5" s="25" t="s">
        <v>131</v>
      </c>
      <c r="F5" s="43" t="s">
        <v>149</v>
      </c>
      <c r="G5" s="61" t="s">
        <v>357</v>
      </c>
      <c r="H5" s="54" t="s">
        <v>216</v>
      </c>
      <c r="I5" s="41" t="s">
        <v>37</v>
      </c>
      <c r="L5" s="39" t="s">
        <v>4</v>
      </c>
      <c r="M5" s="36" t="str">
        <f>IF('Find table'!V9=0," ",'Find table'!V9)</f>
        <v/>
      </c>
    </row>
    <row r="6" spans="1:15" ht="25" customHeight="1">
      <c r="A6" s="36">
        <f t="shared" si="0"/>
        <v>3</v>
      </c>
      <c r="B6" s="25" t="s">
        <v>50</v>
      </c>
      <c r="C6" s="25" t="s">
        <v>219</v>
      </c>
      <c r="D6" s="35" t="s">
        <v>189</v>
      </c>
      <c r="E6" s="25" t="s">
        <v>131</v>
      </c>
      <c r="F6" s="43" t="s">
        <v>150</v>
      </c>
      <c r="G6" s="61" t="s">
        <v>358</v>
      </c>
      <c r="H6" s="54" t="s">
        <v>216</v>
      </c>
      <c r="I6" s="41" t="s">
        <v>127</v>
      </c>
      <c r="L6" s="39" t="s">
        <v>5</v>
      </c>
      <c r="M6" s="36" t="str">
        <f>IF('Find table'!V10=0," ",'Find table'!V10)</f>
        <v/>
      </c>
    </row>
    <row r="7" spans="1:15" ht="25" customHeight="1">
      <c r="A7" s="36">
        <f t="shared" si="0"/>
        <v>4</v>
      </c>
      <c r="B7" s="25" t="s">
        <v>51</v>
      </c>
      <c r="C7" s="25" t="s">
        <v>220</v>
      </c>
      <c r="D7" s="35" t="s">
        <v>190</v>
      </c>
      <c r="E7" s="25" t="s">
        <v>131</v>
      </c>
      <c r="F7" s="43" t="s">
        <v>151</v>
      </c>
      <c r="G7" s="61" t="s">
        <v>358</v>
      </c>
      <c r="H7" s="54" t="s">
        <v>216</v>
      </c>
      <c r="I7" s="41" t="s">
        <v>128</v>
      </c>
      <c r="L7" s="39" t="s">
        <v>5</v>
      </c>
      <c r="M7" s="36" t="str">
        <f>IF('Find table'!V11=0," ",'Find table'!V11)</f>
        <v/>
      </c>
    </row>
    <row r="8" spans="1:15" ht="25" customHeight="1">
      <c r="A8" s="36">
        <f t="shared" si="0"/>
        <v>5</v>
      </c>
      <c r="B8" s="25" t="s">
        <v>52</v>
      </c>
      <c r="C8" s="25" t="s">
        <v>53</v>
      </c>
      <c r="D8" s="35" t="s">
        <v>185</v>
      </c>
      <c r="E8" s="25" t="s">
        <v>131</v>
      </c>
      <c r="F8" s="43" t="s">
        <v>152</v>
      </c>
      <c r="G8" s="61" t="s">
        <v>359</v>
      </c>
      <c r="H8" s="54" t="s">
        <v>216</v>
      </c>
      <c r="I8" s="25" t="s">
        <v>37</v>
      </c>
    </row>
    <row r="9" spans="1:15" ht="25" customHeight="1">
      <c r="A9" s="36">
        <f t="shared" si="0"/>
        <v>6</v>
      </c>
      <c r="B9" s="25" t="s">
        <v>54</v>
      </c>
      <c r="C9" s="25" t="s">
        <v>55</v>
      </c>
      <c r="D9" s="35" t="s">
        <v>28</v>
      </c>
      <c r="E9" s="25" t="s">
        <v>131</v>
      </c>
      <c r="F9" s="43" t="s">
        <v>153</v>
      </c>
      <c r="G9" s="61" t="s">
        <v>363</v>
      </c>
      <c r="H9" s="54" t="s">
        <v>216</v>
      </c>
      <c r="I9" s="25" t="s">
        <v>37</v>
      </c>
    </row>
    <row r="10" spans="1:15" ht="25" customHeight="1">
      <c r="A10" s="36">
        <f t="shared" si="0"/>
        <v>7</v>
      </c>
      <c r="B10" s="25" t="s">
        <v>56</v>
      </c>
      <c r="C10" s="25" t="s">
        <v>0</v>
      </c>
      <c r="D10" s="35" t="s">
        <v>33</v>
      </c>
      <c r="E10" s="25" t="s">
        <v>131</v>
      </c>
      <c r="F10" s="43" t="s">
        <v>154</v>
      </c>
      <c r="G10" s="61" t="s">
        <v>361</v>
      </c>
      <c r="H10" s="54" t="s">
        <v>216</v>
      </c>
      <c r="I10" s="41" t="s">
        <v>37</v>
      </c>
    </row>
    <row r="11" spans="1:15" ht="25" customHeight="1">
      <c r="A11" s="36">
        <f t="shared" si="0"/>
        <v>8</v>
      </c>
      <c r="B11" s="25" t="s">
        <v>57</v>
      </c>
      <c r="C11" s="25" t="s">
        <v>58</v>
      </c>
      <c r="D11" s="35" t="s">
        <v>205</v>
      </c>
      <c r="E11" s="25" t="s">
        <v>131</v>
      </c>
      <c r="F11" s="43" t="s">
        <v>155</v>
      </c>
      <c r="G11" s="61" t="s">
        <v>373</v>
      </c>
      <c r="H11" s="54" t="s">
        <v>216</v>
      </c>
      <c r="I11" s="41" t="s">
        <v>37</v>
      </c>
    </row>
    <row r="12" spans="1:15" ht="25" customHeight="1">
      <c r="A12" s="36">
        <f t="shared" si="0"/>
        <v>9</v>
      </c>
      <c r="B12" s="25" t="s">
        <v>59</v>
      </c>
      <c r="C12" s="25" t="s">
        <v>60</v>
      </c>
      <c r="D12" s="35" t="s">
        <v>198</v>
      </c>
      <c r="E12" s="25" t="s">
        <v>131</v>
      </c>
      <c r="F12" s="43" t="s">
        <v>156</v>
      </c>
      <c r="G12" s="61" t="s">
        <v>362</v>
      </c>
      <c r="H12" s="54" t="s">
        <v>216</v>
      </c>
      <c r="I12" s="41" t="s">
        <v>37</v>
      </c>
    </row>
    <row r="13" spans="1:15" ht="25" customHeight="1">
      <c r="A13" s="36">
        <f t="shared" si="0"/>
        <v>10</v>
      </c>
      <c r="B13" s="25" t="s">
        <v>61</v>
      </c>
      <c r="C13" s="25" t="s">
        <v>62</v>
      </c>
      <c r="D13" s="35" t="s">
        <v>199</v>
      </c>
      <c r="E13" s="25" t="s">
        <v>131</v>
      </c>
      <c r="F13" s="43" t="s">
        <v>157</v>
      </c>
      <c r="G13" s="61" t="s">
        <v>357</v>
      </c>
      <c r="H13" s="54" t="s">
        <v>216</v>
      </c>
      <c r="I13" s="41" t="s">
        <v>37</v>
      </c>
    </row>
    <row r="14" spans="1:15" ht="25" customHeight="1">
      <c r="A14" s="36">
        <f t="shared" si="0"/>
        <v>11</v>
      </c>
      <c r="B14" s="25" t="s">
        <v>63</v>
      </c>
      <c r="C14" s="25" t="s">
        <v>64</v>
      </c>
      <c r="D14" s="35" t="s">
        <v>200</v>
      </c>
      <c r="E14" s="25" t="s">
        <v>24</v>
      </c>
      <c r="F14" s="43" t="s">
        <v>158</v>
      </c>
      <c r="G14" s="61" t="s">
        <v>364</v>
      </c>
      <c r="H14" s="54" t="s">
        <v>216</v>
      </c>
      <c r="I14" s="41" t="s">
        <v>37</v>
      </c>
    </row>
    <row r="15" spans="1:15" ht="25" customHeight="1">
      <c r="A15" s="36">
        <f t="shared" si="0"/>
        <v>12</v>
      </c>
      <c r="B15" s="26" t="s">
        <v>65</v>
      </c>
      <c r="C15" s="25" t="s">
        <v>66</v>
      </c>
      <c r="D15" s="35" t="s">
        <v>191</v>
      </c>
      <c r="E15" s="25" t="s">
        <v>131</v>
      </c>
      <c r="F15" s="43" t="s">
        <v>159</v>
      </c>
      <c r="G15" s="61" t="s">
        <v>358</v>
      </c>
      <c r="H15" s="54" t="s">
        <v>216</v>
      </c>
      <c r="I15" s="55" t="s">
        <v>245</v>
      </c>
    </row>
    <row r="16" spans="1:15" ht="25" customHeight="1">
      <c r="A16" s="36">
        <f t="shared" si="0"/>
        <v>13</v>
      </c>
      <c r="B16" s="26" t="s">
        <v>67</v>
      </c>
      <c r="C16" s="25" t="s">
        <v>68</v>
      </c>
      <c r="D16" s="35" t="s">
        <v>197</v>
      </c>
      <c r="E16" s="25" t="s">
        <v>131</v>
      </c>
      <c r="F16" s="43" t="s">
        <v>160</v>
      </c>
      <c r="G16" s="61" t="s">
        <v>361</v>
      </c>
      <c r="H16" s="54" t="s">
        <v>216</v>
      </c>
      <c r="I16" s="55" t="s">
        <v>245</v>
      </c>
      <c r="J16" s="43"/>
      <c r="M16" s="43"/>
    </row>
    <row r="17" spans="1:13" ht="25" customHeight="1">
      <c r="A17" s="36">
        <f t="shared" si="0"/>
        <v>14</v>
      </c>
      <c r="B17" s="26" t="s">
        <v>69</v>
      </c>
      <c r="C17" s="25" t="s">
        <v>70</v>
      </c>
      <c r="D17" s="35" t="s">
        <v>32</v>
      </c>
      <c r="E17" s="25" t="s">
        <v>131</v>
      </c>
      <c r="F17" s="43" t="s">
        <v>161</v>
      </c>
      <c r="G17" s="61" t="s">
        <v>365</v>
      </c>
      <c r="H17" s="54" t="s">
        <v>216</v>
      </c>
      <c r="I17" s="41" t="s">
        <v>37</v>
      </c>
      <c r="J17" s="43"/>
      <c r="M17" s="43"/>
    </row>
    <row r="18" spans="1:13" ht="25" customHeight="1">
      <c r="A18" s="36">
        <f t="shared" si="0"/>
        <v>15</v>
      </c>
      <c r="B18" s="26" t="s">
        <v>71</v>
      </c>
      <c r="C18" s="25" t="s">
        <v>72</v>
      </c>
      <c r="D18" s="35" t="s">
        <v>31</v>
      </c>
      <c r="E18" s="25" t="s">
        <v>131</v>
      </c>
      <c r="F18" s="43" t="s">
        <v>162</v>
      </c>
      <c r="G18" s="61" t="s">
        <v>365</v>
      </c>
      <c r="H18" s="54" t="s">
        <v>216</v>
      </c>
      <c r="I18" s="41" t="s">
        <v>37</v>
      </c>
      <c r="J18" s="43"/>
      <c r="M18" s="43"/>
    </row>
    <row r="19" spans="1:13" ht="25" customHeight="1">
      <c r="A19" s="36">
        <f t="shared" si="0"/>
        <v>16</v>
      </c>
      <c r="B19" s="26" t="s">
        <v>73</v>
      </c>
      <c r="C19" s="25" t="s">
        <v>211</v>
      </c>
      <c r="D19" s="35" t="s">
        <v>186</v>
      </c>
      <c r="E19" s="25" t="s">
        <v>131</v>
      </c>
      <c r="F19" s="43" t="s">
        <v>163</v>
      </c>
      <c r="G19" s="61" t="s">
        <v>368</v>
      </c>
      <c r="H19" s="54" t="s">
        <v>216</v>
      </c>
      <c r="I19" s="25" t="s">
        <v>37</v>
      </c>
      <c r="J19" s="43"/>
      <c r="M19" s="43"/>
    </row>
    <row r="20" spans="1:13" ht="25" customHeight="1">
      <c r="A20" s="36">
        <f t="shared" si="0"/>
        <v>17</v>
      </c>
      <c r="B20" s="27" t="s">
        <v>74</v>
      </c>
      <c r="C20" s="25" t="s">
        <v>75</v>
      </c>
      <c r="D20" s="35" t="s">
        <v>187</v>
      </c>
      <c r="E20" s="25" t="s">
        <v>131</v>
      </c>
      <c r="F20" s="43" t="s">
        <v>164</v>
      </c>
      <c r="G20" s="61" t="s">
        <v>367</v>
      </c>
      <c r="H20" s="54" t="s">
        <v>216</v>
      </c>
      <c r="I20" s="25" t="s">
        <v>37</v>
      </c>
      <c r="J20" s="43"/>
      <c r="M20" s="43"/>
    </row>
    <row r="21" spans="1:13" ht="25" customHeight="1">
      <c r="A21" s="36">
        <f t="shared" si="0"/>
        <v>18</v>
      </c>
      <c r="B21" s="26" t="s">
        <v>76</v>
      </c>
      <c r="C21" s="25" t="s">
        <v>77</v>
      </c>
      <c r="D21" s="35" t="s">
        <v>196</v>
      </c>
      <c r="E21" s="25" t="s">
        <v>24</v>
      </c>
      <c r="F21" s="43" t="s">
        <v>165</v>
      </c>
      <c r="G21" s="61" t="s">
        <v>358</v>
      </c>
      <c r="H21" s="54" t="s">
        <v>216</v>
      </c>
      <c r="I21" s="41" t="s">
        <v>37</v>
      </c>
      <c r="J21" s="43"/>
      <c r="M21" s="43"/>
    </row>
    <row r="22" spans="1:13" ht="25" customHeight="1">
      <c r="A22" s="36">
        <f t="shared" si="0"/>
        <v>19</v>
      </c>
      <c r="B22" s="26" t="s">
        <v>78</v>
      </c>
      <c r="C22" s="25" t="s">
        <v>224</v>
      </c>
      <c r="D22" s="35" t="s">
        <v>232</v>
      </c>
      <c r="E22" s="25" t="s">
        <v>131</v>
      </c>
      <c r="F22" s="43" t="s">
        <v>166</v>
      </c>
      <c r="G22" s="61" t="s">
        <v>368</v>
      </c>
      <c r="H22" s="54" t="s">
        <v>216</v>
      </c>
      <c r="I22" s="25" t="s">
        <v>37</v>
      </c>
      <c r="J22" s="43"/>
      <c r="M22" s="43"/>
    </row>
    <row r="23" spans="1:13" ht="25" customHeight="1">
      <c r="A23" s="36">
        <f t="shared" si="0"/>
        <v>20</v>
      </c>
      <c r="B23" s="27" t="s">
        <v>79</v>
      </c>
      <c r="C23" s="25" t="s">
        <v>225</v>
      </c>
      <c r="D23" s="35" t="s">
        <v>233</v>
      </c>
      <c r="E23" s="25" t="s">
        <v>131</v>
      </c>
      <c r="F23" s="43" t="s">
        <v>167</v>
      </c>
      <c r="G23" s="61" t="s">
        <v>369</v>
      </c>
      <c r="H23" s="54" t="s">
        <v>216</v>
      </c>
      <c r="I23" s="25" t="s">
        <v>37</v>
      </c>
      <c r="J23" s="43"/>
      <c r="M23" s="43"/>
    </row>
    <row r="24" spans="1:13" ht="25" customHeight="1">
      <c r="A24" s="36">
        <f t="shared" si="0"/>
        <v>21</v>
      </c>
      <c r="B24" s="26" t="s">
        <v>80</v>
      </c>
      <c r="C24" s="25" t="s">
        <v>226</v>
      </c>
      <c r="D24" s="35" t="s">
        <v>236</v>
      </c>
      <c r="E24" s="25" t="s">
        <v>131</v>
      </c>
      <c r="F24" s="43" t="s">
        <v>168</v>
      </c>
      <c r="G24" s="61" t="s">
        <v>363</v>
      </c>
      <c r="H24" s="54" t="s">
        <v>216</v>
      </c>
      <c r="I24" s="25" t="s">
        <v>37</v>
      </c>
      <c r="J24" s="43"/>
      <c r="M24" s="43"/>
    </row>
    <row r="25" spans="1:13" ht="25" customHeight="1">
      <c r="A25" s="36">
        <f t="shared" si="0"/>
        <v>22</v>
      </c>
      <c r="B25" s="27" t="s">
        <v>81</v>
      </c>
      <c r="C25" s="25" t="s">
        <v>82</v>
      </c>
      <c r="D25" s="35" t="s">
        <v>34</v>
      </c>
      <c r="E25" s="25" t="s">
        <v>131</v>
      </c>
      <c r="F25" s="43" t="s">
        <v>169</v>
      </c>
      <c r="G25" s="61" t="s">
        <v>357</v>
      </c>
      <c r="H25" s="54" t="s">
        <v>243</v>
      </c>
      <c r="I25" s="25" t="s">
        <v>37</v>
      </c>
      <c r="J25" s="43"/>
      <c r="M25" s="43"/>
    </row>
    <row r="26" spans="1:13" ht="25" customHeight="1">
      <c r="A26" s="36">
        <f t="shared" si="0"/>
        <v>23</v>
      </c>
      <c r="B26" s="26" t="s">
        <v>83</v>
      </c>
      <c r="C26" s="25" t="s">
        <v>84</v>
      </c>
      <c r="D26" s="35" t="s">
        <v>144</v>
      </c>
      <c r="E26" s="25" t="s">
        <v>131</v>
      </c>
      <c r="F26" s="43" t="s">
        <v>170</v>
      </c>
      <c r="G26" s="61" t="s">
        <v>370</v>
      </c>
      <c r="H26" s="54" t="s">
        <v>243</v>
      </c>
      <c r="I26" s="25" t="s">
        <v>38</v>
      </c>
      <c r="J26" s="43"/>
      <c r="M26" s="43"/>
    </row>
    <row r="27" spans="1:13" ht="25" customHeight="1">
      <c r="A27" s="36">
        <f t="shared" si="0"/>
        <v>24</v>
      </c>
      <c r="B27" s="26" t="s">
        <v>85</v>
      </c>
      <c r="C27" s="25" t="s">
        <v>86</v>
      </c>
      <c r="D27" s="35" t="s">
        <v>145</v>
      </c>
      <c r="E27" s="25" t="s">
        <v>131</v>
      </c>
      <c r="F27" s="43" t="s">
        <v>171</v>
      </c>
      <c r="G27" s="61" t="s">
        <v>370</v>
      </c>
      <c r="H27" s="54" t="s">
        <v>243</v>
      </c>
      <c r="I27" s="25" t="s">
        <v>38</v>
      </c>
      <c r="J27"/>
      <c r="L27" s="43"/>
      <c r="M27" s="43"/>
    </row>
    <row r="28" spans="1:13" ht="25" customHeight="1">
      <c r="A28" s="36">
        <f t="shared" si="0"/>
        <v>25</v>
      </c>
      <c r="B28" s="26" t="s">
        <v>294</v>
      </c>
      <c r="C28" s="25" t="s">
        <v>295</v>
      </c>
      <c r="D28" s="35" t="s">
        <v>296</v>
      </c>
      <c r="E28" s="25" t="s">
        <v>131</v>
      </c>
      <c r="F28" s="43" t="s">
        <v>355</v>
      </c>
      <c r="G28" s="64" t="s">
        <v>365</v>
      </c>
      <c r="H28" s="54" t="s">
        <v>243</v>
      </c>
      <c r="I28" s="25" t="s">
        <v>241</v>
      </c>
      <c r="J28"/>
      <c r="L28" s="43"/>
    </row>
    <row r="29" spans="1:13" ht="25" customHeight="1">
      <c r="A29" s="36">
        <f t="shared" si="0"/>
        <v>26</v>
      </c>
      <c r="B29" s="26" t="s">
        <v>87</v>
      </c>
      <c r="C29" s="25" t="s">
        <v>88</v>
      </c>
      <c r="D29" s="35" t="s">
        <v>29</v>
      </c>
      <c r="E29" s="25" t="s">
        <v>131</v>
      </c>
      <c r="F29" s="43" t="s">
        <v>172</v>
      </c>
      <c r="G29" s="61" t="s">
        <v>357</v>
      </c>
      <c r="H29" s="54" t="s">
        <v>243</v>
      </c>
      <c r="I29" s="25" t="s">
        <v>38</v>
      </c>
      <c r="J29" s="43"/>
      <c r="M29" s="43"/>
    </row>
    <row r="30" spans="1:13" ht="25" customHeight="1">
      <c r="A30" s="36">
        <f t="shared" si="0"/>
        <v>27</v>
      </c>
      <c r="B30" s="26" t="s">
        <v>89</v>
      </c>
      <c r="C30" s="25" t="s">
        <v>26</v>
      </c>
      <c r="D30" s="35" t="s">
        <v>146</v>
      </c>
      <c r="E30" s="25" t="s">
        <v>131</v>
      </c>
      <c r="F30" s="43" t="s">
        <v>173</v>
      </c>
      <c r="G30" s="61" t="s">
        <v>365</v>
      </c>
      <c r="H30" s="54" t="s">
        <v>243</v>
      </c>
      <c r="I30" s="25" t="s">
        <v>38</v>
      </c>
      <c r="J30" s="43"/>
      <c r="M30" s="43"/>
    </row>
    <row r="31" spans="1:13" ht="25" customHeight="1">
      <c r="A31" s="36">
        <f t="shared" si="0"/>
        <v>28</v>
      </c>
      <c r="B31" s="26" t="s">
        <v>90</v>
      </c>
      <c r="C31" s="25" t="s">
        <v>227</v>
      </c>
      <c r="D31" s="35" t="s">
        <v>234</v>
      </c>
      <c r="E31" s="25" t="s">
        <v>131</v>
      </c>
      <c r="F31" s="43" t="s">
        <v>174</v>
      </c>
      <c r="G31" s="61" t="s">
        <v>366</v>
      </c>
      <c r="H31" s="54" t="s">
        <v>243</v>
      </c>
      <c r="I31" s="25" t="s">
        <v>37</v>
      </c>
      <c r="J31" s="43"/>
      <c r="M31" s="43"/>
    </row>
    <row r="32" spans="1:13" ht="25" customHeight="1">
      <c r="A32" s="36">
        <f t="shared" si="0"/>
        <v>29</v>
      </c>
      <c r="B32" s="27" t="s">
        <v>91</v>
      </c>
      <c r="C32" s="25" t="s">
        <v>228</v>
      </c>
      <c r="D32" s="35" t="s">
        <v>235</v>
      </c>
      <c r="E32" s="25" t="s">
        <v>131</v>
      </c>
      <c r="F32" s="43" t="s">
        <v>175</v>
      </c>
      <c r="G32" s="61" t="s">
        <v>374</v>
      </c>
      <c r="H32" s="54" t="s">
        <v>243</v>
      </c>
      <c r="I32" s="25" t="s">
        <v>37</v>
      </c>
      <c r="J32" s="43"/>
      <c r="M32" s="43"/>
    </row>
    <row r="33" spans="1:13" ht="25" customHeight="1">
      <c r="A33" s="36">
        <f t="shared" si="0"/>
        <v>30</v>
      </c>
      <c r="B33" s="26" t="s">
        <v>92</v>
      </c>
      <c r="C33" s="25" t="s">
        <v>229</v>
      </c>
      <c r="D33" s="35" t="s">
        <v>237</v>
      </c>
      <c r="E33" s="25" t="s">
        <v>131</v>
      </c>
      <c r="F33" s="43" t="s">
        <v>176</v>
      </c>
      <c r="G33" s="61" t="s">
        <v>370</v>
      </c>
      <c r="H33" s="54" t="s">
        <v>243</v>
      </c>
      <c r="I33" s="25" t="s">
        <v>37</v>
      </c>
      <c r="J33" s="43"/>
      <c r="M33" s="43"/>
    </row>
    <row r="34" spans="1:13" ht="25" customHeight="1">
      <c r="A34" s="36">
        <f t="shared" si="0"/>
        <v>31</v>
      </c>
      <c r="B34" s="26" t="s">
        <v>93</v>
      </c>
      <c r="C34" s="25" t="s">
        <v>25</v>
      </c>
      <c r="D34" s="35" t="s">
        <v>30</v>
      </c>
      <c r="E34" s="25" t="s">
        <v>131</v>
      </c>
      <c r="F34" s="43" t="s">
        <v>177</v>
      </c>
      <c r="G34" s="61" t="s">
        <v>370</v>
      </c>
      <c r="H34" s="54" t="s">
        <v>243</v>
      </c>
      <c r="I34" s="25" t="s">
        <v>37</v>
      </c>
      <c r="J34" s="43"/>
      <c r="M34" s="43"/>
    </row>
    <row r="35" spans="1:13" ht="25" customHeight="1">
      <c r="A35" s="36">
        <f t="shared" si="0"/>
        <v>32</v>
      </c>
      <c r="B35" s="26" t="s">
        <v>94</v>
      </c>
      <c r="C35" s="25" t="s">
        <v>95</v>
      </c>
      <c r="D35" s="35" t="s">
        <v>188</v>
      </c>
      <c r="E35" s="25" t="s">
        <v>24</v>
      </c>
      <c r="F35" s="43" t="s">
        <v>178</v>
      </c>
      <c r="G35" s="61" t="s">
        <v>357</v>
      </c>
      <c r="H35" s="54" t="s">
        <v>243</v>
      </c>
      <c r="I35" s="25" t="s">
        <v>37</v>
      </c>
      <c r="J35" s="43"/>
      <c r="M35" s="43"/>
    </row>
    <row r="36" spans="1:13" ht="25" customHeight="1">
      <c r="A36" s="36">
        <f t="shared" si="0"/>
        <v>33</v>
      </c>
      <c r="B36" s="26" t="s">
        <v>96</v>
      </c>
      <c r="C36" s="25" t="s">
        <v>221</v>
      </c>
      <c r="D36" s="35" t="s">
        <v>222</v>
      </c>
      <c r="E36" s="25" t="s">
        <v>24</v>
      </c>
      <c r="F36" s="43" t="s">
        <v>179</v>
      </c>
      <c r="G36" s="61" t="s">
        <v>375</v>
      </c>
      <c r="H36" s="54" t="s">
        <v>243</v>
      </c>
      <c r="I36" s="41" t="s">
        <v>37</v>
      </c>
      <c r="J36" s="43"/>
      <c r="M36" s="43"/>
    </row>
    <row r="37" spans="1:13" ht="25" customHeight="1">
      <c r="A37" s="36">
        <f t="shared" si="0"/>
        <v>34</v>
      </c>
      <c r="B37" s="26" t="s">
        <v>97</v>
      </c>
      <c r="C37" s="25" t="s">
        <v>98</v>
      </c>
      <c r="D37" s="35" t="s">
        <v>35</v>
      </c>
      <c r="E37" s="25" t="s">
        <v>131</v>
      </c>
      <c r="F37" s="43" t="s">
        <v>180</v>
      </c>
      <c r="G37" s="61" t="s">
        <v>366</v>
      </c>
      <c r="H37" s="54" t="s">
        <v>243</v>
      </c>
      <c r="I37" s="25" t="s">
        <v>37</v>
      </c>
      <c r="J37" s="43"/>
      <c r="M37" s="43"/>
    </row>
    <row r="38" spans="1:13" ht="25" customHeight="1">
      <c r="A38" s="36">
        <f t="shared" si="0"/>
        <v>35</v>
      </c>
      <c r="B38" s="26" t="s">
        <v>99</v>
      </c>
      <c r="C38" s="25" t="s">
        <v>100</v>
      </c>
      <c r="D38" s="35" t="s">
        <v>192</v>
      </c>
      <c r="E38" s="25" t="s">
        <v>131</v>
      </c>
      <c r="F38" s="43" t="s">
        <v>181</v>
      </c>
      <c r="G38" s="61" t="s">
        <v>370</v>
      </c>
      <c r="H38" s="54" t="s">
        <v>243</v>
      </c>
      <c r="I38" s="25" t="s">
        <v>37</v>
      </c>
      <c r="J38" s="43"/>
      <c r="M38" s="43"/>
    </row>
    <row r="39" spans="1:13" ht="25" customHeight="1">
      <c r="A39" s="36">
        <f t="shared" si="0"/>
        <v>36</v>
      </c>
      <c r="B39" s="26" t="s">
        <v>246</v>
      </c>
      <c r="C39" s="25" t="s">
        <v>247</v>
      </c>
      <c r="D39" s="35" t="s">
        <v>297</v>
      </c>
      <c r="E39" s="25" t="s">
        <v>131</v>
      </c>
      <c r="F39" s="43" t="s">
        <v>327</v>
      </c>
      <c r="G39" s="64" t="s">
        <v>364</v>
      </c>
      <c r="H39" s="54" t="s">
        <v>323</v>
      </c>
      <c r="I39" s="25" t="s">
        <v>37</v>
      </c>
      <c r="J39"/>
      <c r="L39" s="43"/>
    </row>
    <row r="40" spans="1:13" ht="25" customHeight="1">
      <c r="A40" s="36">
        <f t="shared" si="0"/>
        <v>37</v>
      </c>
      <c r="B40" s="26" t="s">
        <v>248</v>
      </c>
      <c r="C40" s="25" t="s">
        <v>249</v>
      </c>
      <c r="D40" s="35" t="s">
        <v>298</v>
      </c>
      <c r="E40" s="25" t="s">
        <v>131</v>
      </c>
      <c r="F40" s="43" t="s">
        <v>328</v>
      </c>
      <c r="G40" s="64" t="s">
        <v>389</v>
      </c>
      <c r="H40" s="54" t="s">
        <v>323</v>
      </c>
      <c r="I40" s="25" t="s">
        <v>37</v>
      </c>
      <c r="J40"/>
      <c r="L40" s="43"/>
    </row>
    <row r="41" spans="1:13" ht="25" customHeight="1">
      <c r="A41" s="36">
        <f t="shared" si="0"/>
        <v>38</v>
      </c>
      <c r="B41" s="26" t="s">
        <v>250</v>
      </c>
      <c r="C41" s="25" t="s">
        <v>251</v>
      </c>
      <c r="D41" s="35" t="s">
        <v>299</v>
      </c>
      <c r="E41" s="25" t="s">
        <v>131</v>
      </c>
      <c r="F41" s="43" t="s">
        <v>329</v>
      </c>
      <c r="G41" s="64" t="s">
        <v>366</v>
      </c>
      <c r="H41" s="54" t="s">
        <v>323</v>
      </c>
      <c r="I41" s="25" t="s">
        <v>241</v>
      </c>
      <c r="J41"/>
      <c r="L41" s="43"/>
    </row>
    <row r="42" spans="1:13" ht="25" customHeight="1">
      <c r="A42" s="36">
        <f t="shared" si="0"/>
        <v>39</v>
      </c>
      <c r="B42" s="26" t="s">
        <v>252</v>
      </c>
      <c r="C42" s="25" t="s">
        <v>253</v>
      </c>
      <c r="D42" s="35" t="s">
        <v>300</v>
      </c>
      <c r="E42" s="25" t="s">
        <v>131</v>
      </c>
      <c r="F42" s="43" t="s">
        <v>330</v>
      </c>
      <c r="G42" s="64" t="s">
        <v>366</v>
      </c>
      <c r="H42" s="54" t="s">
        <v>323</v>
      </c>
      <c r="I42" s="25" t="s">
        <v>37</v>
      </c>
      <c r="J42"/>
      <c r="L42" s="43"/>
    </row>
    <row r="43" spans="1:13" ht="25" customHeight="1">
      <c r="A43" s="36">
        <f t="shared" si="0"/>
        <v>40</v>
      </c>
      <c r="B43" s="26" t="s">
        <v>254</v>
      </c>
      <c r="C43" s="25" t="s">
        <v>255</v>
      </c>
      <c r="D43" s="35" t="s">
        <v>305</v>
      </c>
      <c r="E43" s="25" t="s">
        <v>131</v>
      </c>
      <c r="F43" s="43" t="s">
        <v>331</v>
      </c>
      <c r="G43" s="64" t="s">
        <v>358</v>
      </c>
      <c r="H43" s="54" t="s">
        <v>323</v>
      </c>
      <c r="I43" s="25" t="s">
        <v>37</v>
      </c>
      <c r="J43"/>
      <c r="L43" s="43"/>
    </row>
    <row r="44" spans="1:13" ht="25" customHeight="1">
      <c r="A44" s="36">
        <f t="shared" si="0"/>
        <v>41</v>
      </c>
      <c r="B44" s="26" t="s">
        <v>256</v>
      </c>
      <c r="C44" s="25" t="s">
        <v>257</v>
      </c>
      <c r="D44" s="35" t="s">
        <v>306</v>
      </c>
      <c r="E44" s="25" t="s">
        <v>131</v>
      </c>
      <c r="F44" s="43" t="s">
        <v>332</v>
      </c>
      <c r="G44" s="64" t="s">
        <v>358</v>
      </c>
      <c r="H44" s="54" t="s">
        <v>323</v>
      </c>
      <c r="I44" s="25" t="s">
        <v>37</v>
      </c>
      <c r="J44"/>
      <c r="L44" s="43"/>
    </row>
    <row r="45" spans="1:13" ht="25" customHeight="1">
      <c r="A45" s="36">
        <f t="shared" si="0"/>
        <v>42</v>
      </c>
      <c r="B45" s="26" t="s">
        <v>258</v>
      </c>
      <c r="C45" s="25" t="s">
        <v>259</v>
      </c>
      <c r="D45" s="35" t="s">
        <v>307</v>
      </c>
      <c r="E45" s="25" t="s">
        <v>131</v>
      </c>
      <c r="F45" s="43" t="s">
        <v>333</v>
      </c>
      <c r="G45" s="64" t="s">
        <v>363</v>
      </c>
      <c r="H45" s="54" t="s">
        <v>323</v>
      </c>
      <c r="I45" s="25" t="s">
        <v>37</v>
      </c>
      <c r="J45"/>
      <c r="L45" s="43"/>
    </row>
    <row r="46" spans="1:13" ht="25" customHeight="1">
      <c r="A46" s="36">
        <f t="shared" si="0"/>
        <v>43</v>
      </c>
      <c r="B46" s="26" t="s">
        <v>260</v>
      </c>
      <c r="C46" s="25" t="s">
        <v>390</v>
      </c>
      <c r="D46" s="35" t="s">
        <v>308</v>
      </c>
      <c r="E46" s="25" t="s">
        <v>131</v>
      </c>
      <c r="F46" s="43" t="s">
        <v>334</v>
      </c>
      <c r="G46" s="64" t="s">
        <v>358</v>
      </c>
      <c r="H46" s="54" t="s">
        <v>323</v>
      </c>
      <c r="I46" s="25" t="s">
        <v>37</v>
      </c>
      <c r="J46"/>
      <c r="L46" s="43"/>
    </row>
    <row r="47" spans="1:13" ht="25" customHeight="1">
      <c r="A47" s="36">
        <f t="shared" si="0"/>
        <v>44</v>
      </c>
      <c r="B47" s="26" t="s">
        <v>261</v>
      </c>
      <c r="C47" s="25" t="s">
        <v>376</v>
      </c>
      <c r="D47" s="35" t="s">
        <v>309</v>
      </c>
      <c r="E47" s="25" t="s">
        <v>131</v>
      </c>
      <c r="F47" s="43" t="s">
        <v>335</v>
      </c>
      <c r="G47" s="64" t="s">
        <v>358</v>
      </c>
      <c r="H47" s="54" t="s">
        <v>323</v>
      </c>
      <c r="I47" s="25" t="s">
        <v>37</v>
      </c>
      <c r="J47"/>
      <c r="L47" s="43"/>
    </row>
    <row r="48" spans="1:13" ht="25" customHeight="1">
      <c r="A48" s="36">
        <f t="shared" si="0"/>
        <v>45</v>
      </c>
      <c r="B48" s="26" t="s">
        <v>262</v>
      </c>
      <c r="C48" s="25" t="s">
        <v>377</v>
      </c>
      <c r="D48" s="35" t="s">
        <v>310</v>
      </c>
      <c r="E48" s="25" t="s">
        <v>131</v>
      </c>
      <c r="F48" s="43" t="s">
        <v>336</v>
      </c>
      <c r="G48" s="64" t="s">
        <v>358</v>
      </c>
      <c r="H48" s="54" t="s">
        <v>323</v>
      </c>
      <c r="I48" s="25" t="s">
        <v>37</v>
      </c>
      <c r="J48"/>
      <c r="L48" s="43"/>
    </row>
    <row r="49" spans="1:13" ht="25" customHeight="1">
      <c r="A49" s="36">
        <f t="shared" si="0"/>
        <v>46</v>
      </c>
      <c r="B49" s="26" t="s">
        <v>263</v>
      </c>
      <c r="C49" s="25" t="s">
        <v>264</v>
      </c>
      <c r="D49" s="35" t="s">
        <v>311</v>
      </c>
      <c r="E49" s="25" t="s">
        <v>131</v>
      </c>
      <c r="F49" s="43" t="s">
        <v>337</v>
      </c>
      <c r="G49" s="64" t="s">
        <v>358</v>
      </c>
      <c r="H49" s="54" t="s">
        <v>323</v>
      </c>
      <c r="I49" s="25" t="s">
        <v>37</v>
      </c>
      <c r="J49"/>
      <c r="L49" s="43"/>
    </row>
    <row r="50" spans="1:13" ht="25" customHeight="1">
      <c r="A50" s="36">
        <f t="shared" si="0"/>
        <v>47</v>
      </c>
      <c r="B50" s="26" t="s">
        <v>265</v>
      </c>
      <c r="C50" s="25" t="s">
        <v>378</v>
      </c>
      <c r="D50" s="35" t="s">
        <v>312</v>
      </c>
      <c r="E50" s="25" t="s">
        <v>131</v>
      </c>
      <c r="F50" s="43" t="s">
        <v>338</v>
      </c>
      <c r="G50" s="64" t="s">
        <v>358</v>
      </c>
      <c r="H50" s="54" t="s">
        <v>323</v>
      </c>
      <c r="I50" s="25" t="s">
        <v>37</v>
      </c>
      <c r="J50"/>
      <c r="L50" s="43"/>
    </row>
    <row r="51" spans="1:13" ht="25" customHeight="1">
      <c r="A51" s="36">
        <f t="shared" si="0"/>
        <v>48</v>
      </c>
      <c r="B51" s="26" t="s">
        <v>266</v>
      </c>
      <c r="C51" s="25" t="s">
        <v>381</v>
      </c>
      <c r="D51" s="35" t="s">
        <v>313</v>
      </c>
      <c r="E51" s="25" t="s">
        <v>131</v>
      </c>
      <c r="F51" s="43" t="s">
        <v>339</v>
      </c>
      <c r="G51" s="64" t="s">
        <v>358</v>
      </c>
      <c r="H51" s="54" t="s">
        <v>323</v>
      </c>
      <c r="I51" s="25" t="s">
        <v>37</v>
      </c>
      <c r="J51"/>
      <c r="L51" s="43"/>
    </row>
    <row r="52" spans="1:13" ht="25" customHeight="1">
      <c r="A52" s="36">
        <f t="shared" si="0"/>
        <v>49</v>
      </c>
      <c r="B52" s="26" t="s">
        <v>267</v>
      </c>
      <c r="C52" s="25" t="s">
        <v>268</v>
      </c>
      <c r="D52" s="35" t="s">
        <v>314</v>
      </c>
      <c r="E52" s="25" t="s">
        <v>131</v>
      </c>
      <c r="F52" s="43" t="s">
        <v>340</v>
      </c>
      <c r="G52" s="64" t="s">
        <v>358</v>
      </c>
      <c r="H52" s="54" t="s">
        <v>323</v>
      </c>
      <c r="I52" s="25" t="s">
        <v>37</v>
      </c>
      <c r="J52"/>
      <c r="L52" s="43"/>
    </row>
    <row r="53" spans="1:13" ht="25" customHeight="1">
      <c r="A53" s="36">
        <f t="shared" si="0"/>
        <v>50</v>
      </c>
      <c r="B53" s="26" t="s">
        <v>269</v>
      </c>
      <c r="C53" s="25" t="s">
        <v>379</v>
      </c>
      <c r="D53" s="35" t="s">
        <v>315</v>
      </c>
      <c r="E53" s="25" t="s">
        <v>131</v>
      </c>
      <c r="F53" s="43" t="s">
        <v>341</v>
      </c>
      <c r="G53" s="64" t="s">
        <v>358</v>
      </c>
      <c r="H53" s="54" t="s">
        <v>323</v>
      </c>
      <c r="I53" s="25" t="s">
        <v>37</v>
      </c>
      <c r="J53"/>
      <c r="L53" s="43"/>
    </row>
    <row r="54" spans="1:13" ht="25" customHeight="1">
      <c r="A54" s="36">
        <f t="shared" si="0"/>
        <v>51</v>
      </c>
      <c r="B54" s="26" t="s">
        <v>270</v>
      </c>
      <c r="C54" s="25" t="s">
        <v>380</v>
      </c>
      <c r="D54" s="35" t="s">
        <v>316</v>
      </c>
      <c r="E54" s="25" t="s">
        <v>131</v>
      </c>
      <c r="F54" s="43" t="s">
        <v>342</v>
      </c>
      <c r="G54" s="64" t="s">
        <v>358</v>
      </c>
      <c r="H54" s="54" t="s">
        <v>323</v>
      </c>
      <c r="I54" s="25" t="s">
        <v>37</v>
      </c>
      <c r="J54"/>
      <c r="L54" s="43"/>
    </row>
    <row r="55" spans="1:13" ht="25" customHeight="1">
      <c r="A55" s="36">
        <f t="shared" si="0"/>
        <v>52</v>
      </c>
      <c r="B55" s="26" t="s">
        <v>271</v>
      </c>
      <c r="C55" s="25" t="s">
        <v>272</v>
      </c>
      <c r="D55" s="35" t="s">
        <v>301</v>
      </c>
      <c r="E55" s="25" t="s">
        <v>131</v>
      </c>
      <c r="F55" s="43" t="s">
        <v>343</v>
      </c>
      <c r="G55" s="64" t="s">
        <v>375</v>
      </c>
      <c r="H55" s="54" t="s">
        <v>323</v>
      </c>
      <c r="I55" s="25" t="s">
        <v>324</v>
      </c>
      <c r="J55"/>
      <c r="L55" s="43"/>
    </row>
    <row r="56" spans="1:13" ht="25" customHeight="1">
      <c r="A56" s="36">
        <f t="shared" si="0"/>
        <v>53</v>
      </c>
      <c r="B56" s="25" t="s">
        <v>101</v>
      </c>
      <c r="C56" s="36" t="s">
        <v>231</v>
      </c>
      <c r="D56" s="36" t="s">
        <v>238</v>
      </c>
      <c r="E56" s="25" t="s">
        <v>131</v>
      </c>
      <c r="F56" s="43" t="s">
        <v>182</v>
      </c>
      <c r="G56" s="61" t="s">
        <v>356</v>
      </c>
      <c r="H56" s="54" t="s">
        <v>242</v>
      </c>
      <c r="I56" s="41" t="s">
        <v>241</v>
      </c>
      <c r="J56" s="43"/>
      <c r="M56" s="43"/>
    </row>
    <row r="57" spans="1:13" ht="25" customHeight="1">
      <c r="A57" s="36">
        <f t="shared" si="0"/>
        <v>54</v>
      </c>
      <c r="B57" s="25" t="s">
        <v>103</v>
      </c>
      <c r="C57" s="25" t="s">
        <v>102</v>
      </c>
      <c r="D57" s="35" t="s">
        <v>239</v>
      </c>
      <c r="E57" s="25" t="s">
        <v>131</v>
      </c>
      <c r="F57" s="43" t="s">
        <v>183</v>
      </c>
      <c r="G57" s="61" t="s">
        <v>370</v>
      </c>
      <c r="H57" s="54" t="s">
        <v>242</v>
      </c>
      <c r="I57" s="41" t="s">
        <v>129</v>
      </c>
      <c r="J57" s="43"/>
      <c r="M57" s="43"/>
    </row>
    <row r="58" spans="1:13" ht="25" customHeight="1">
      <c r="A58" s="36">
        <f t="shared" si="0"/>
        <v>55</v>
      </c>
      <c r="B58" s="25" t="s">
        <v>230</v>
      </c>
      <c r="C58" s="25" t="s">
        <v>104</v>
      </c>
      <c r="D58" s="35" t="s">
        <v>213</v>
      </c>
      <c r="E58" s="25" t="s">
        <v>24</v>
      </c>
      <c r="F58" s="43" t="s">
        <v>240</v>
      </c>
      <c r="G58" s="61" t="s">
        <v>365</v>
      </c>
      <c r="H58" s="54" t="s">
        <v>242</v>
      </c>
      <c r="I58" s="41" t="s">
        <v>130</v>
      </c>
      <c r="J58" s="43"/>
      <c r="M58" s="43"/>
    </row>
    <row r="59" spans="1:13" ht="25" customHeight="1">
      <c r="A59" s="36">
        <f t="shared" si="0"/>
        <v>56</v>
      </c>
      <c r="B59" s="25" t="s">
        <v>273</v>
      </c>
      <c r="C59" s="25" t="s">
        <v>274</v>
      </c>
      <c r="D59" s="35" t="s">
        <v>322</v>
      </c>
      <c r="E59" s="25" t="s">
        <v>131</v>
      </c>
      <c r="F59" s="43" t="s">
        <v>344</v>
      </c>
      <c r="G59" s="64" t="s">
        <v>361</v>
      </c>
      <c r="H59" s="54" t="s">
        <v>242</v>
      </c>
      <c r="I59" s="41" t="s">
        <v>325</v>
      </c>
      <c r="J59"/>
      <c r="L59" s="43"/>
    </row>
    <row r="60" spans="1:13" ht="25" customHeight="1">
      <c r="A60" s="36">
        <f t="shared" si="0"/>
        <v>57</v>
      </c>
      <c r="B60" s="25" t="s">
        <v>275</v>
      </c>
      <c r="C60" s="25" t="s">
        <v>276</v>
      </c>
      <c r="D60" s="35" t="s">
        <v>319</v>
      </c>
      <c r="E60" s="25" t="s">
        <v>131</v>
      </c>
      <c r="F60" s="43" t="s">
        <v>345</v>
      </c>
      <c r="G60" s="64" t="s">
        <v>370</v>
      </c>
      <c r="H60" s="54" t="s">
        <v>242</v>
      </c>
      <c r="I60" s="41" t="s">
        <v>326</v>
      </c>
      <c r="J60"/>
      <c r="L60" s="43"/>
    </row>
    <row r="61" spans="1:13" ht="25" customHeight="1">
      <c r="A61" s="36">
        <f t="shared" si="0"/>
        <v>58</v>
      </c>
      <c r="B61" s="25" t="s">
        <v>277</v>
      </c>
      <c r="C61" s="25" t="s">
        <v>278</v>
      </c>
      <c r="D61" s="35" t="s">
        <v>320</v>
      </c>
      <c r="E61" s="25" t="s">
        <v>131</v>
      </c>
      <c r="F61" s="43" t="s">
        <v>346</v>
      </c>
      <c r="G61" s="64" t="s">
        <v>370</v>
      </c>
      <c r="H61" s="54" t="s">
        <v>242</v>
      </c>
      <c r="I61" s="41" t="s">
        <v>241</v>
      </c>
      <c r="J61"/>
      <c r="L61" s="43"/>
    </row>
    <row r="62" spans="1:13" ht="25" customHeight="1">
      <c r="A62" s="36">
        <f t="shared" si="0"/>
        <v>59</v>
      </c>
      <c r="B62" s="25" t="s">
        <v>279</v>
      </c>
      <c r="C62" s="25" t="s">
        <v>280</v>
      </c>
      <c r="D62" s="35" t="s">
        <v>321</v>
      </c>
      <c r="E62" s="25" t="s">
        <v>131</v>
      </c>
      <c r="F62" s="43" t="s">
        <v>347</v>
      </c>
      <c r="G62" s="64" t="s">
        <v>370</v>
      </c>
      <c r="H62" s="54" t="s">
        <v>242</v>
      </c>
      <c r="I62" s="41" t="s">
        <v>325</v>
      </c>
      <c r="J62"/>
      <c r="L62" s="43"/>
    </row>
    <row r="63" spans="1:13" ht="25" customHeight="1">
      <c r="A63" s="36">
        <f t="shared" si="0"/>
        <v>60</v>
      </c>
      <c r="B63" s="25" t="s">
        <v>281</v>
      </c>
      <c r="C63" s="25" t="s">
        <v>282</v>
      </c>
      <c r="D63" s="35" t="s">
        <v>302</v>
      </c>
      <c r="E63" s="25" t="s">
        <v>131</v>
      </c>
      <c r="F63" s="43" t="s">
        <v>348</v>
      </c>
      <c r="G63" s="64" t="s">
        <v>365</v>
      </c>
      <c r="H63" s="54" t="s">
        <v>242</v>
      </c>
      <c r="I63" s="41" t="s">
        <v>241</v>
      </c>
      <c r="J63"/>
      <c r="L63" s="43"/>
    </row>
    <row r="64" spans="1:13" ht="25" customHeight="1">
      <c r="A64" s="36">
        <f t="shared" si="0"/>
        <v>61</v>
      </c>
      <c r="B64" s="25" t="s">
        <v>283</v>
      </c>
      <c r="C64" s="25" t="s">
        <v>284</v>
      </c>
      <c r="D64" s="35" t="s">
        <v>303</v>
      </c>
      <c r="E64" s="25" t="s">
        <v>131</v>
      </c>
      <c r="F64" s="43" t="s">
        <v>349</v>
      </c>
      <c r="G64" s="64" t="s">
        <v>358</v>
      </c>
      <c r="H64" s="54" t="s">
        <v>242</v>
      </c>
      <c r="I64" s="41" t="s">
        <v>241</v>
      </c>
      <c r="J64"/>
      <c r="L64" s="43"/>
    </row>
    <row r="65" spans="1:13" ht="25" customHeight="1">
      <c r="A65" s="36">
        <f t="shared" si="0"/>
        <v>62</v>
      </c>
      <c r="B65" s="25" t="s">
        <v>285</v>
      </c>
      <c r="C65" s="25" t="s">
        <v>286</v>
      </c>
      <c r="D65" s="35" t="s">
        <v>304</v>
      </c>
      <c r="E65" s="25" t="s">
        <v>131</v>
      </c>
      <c r="F65" s="43" t="s">
        <v>350</v>
      </c>
      <c r="G65" s="64" t="s">
        <v>358</v>
      </c>
      <c r="H65" s="54" t="s">
        <v>242</v>
      </c>
      <c r="I65" s="41" t="s">
        <v>241</v>
      </c>
      <c r="J65"/>
      <c r="L65" s="43"/>
    </row>
    <row r="66" spans="1:13" ht="25" customHeight="1">
      <c r="A66" s="36">
        <f t="shared" si="0"/>
        <v>63</v>
      </c>
      <c r="B66" s="25" t="s">
        <v>287</v>
      </c>
      <c r="C66" s="25" t="s">
        <v>382</v>
      </c>
      <c r="D66" s="35" t="s">
        <v>386</v>
      </c>
      <c r="E66" s="25" t="s">
        <v>131</v>
      </c>
      <c r="F66" s="43" t="s">
        <v>351</v>
      </c>
      <c r="G66" s="64" t="s">
        <v>370</v>
      </c>
      <c r="H66" s="54" t="s">
        <v>242</v>
      </c>
      <c r="I66" s="41" t="s">
        <v>241</v>
      </c>
      <c r="J66"/>
      <c r="L66" s="43"/>
    </row>
    <row r="67" spans="1:13" ht="25" customHeight="1">
      <c r="A67" s="36">
        <f t="shared" si="0"/>
        <v>64</v>
      </c>
      <c r="B67" s="25" t="s">
        <v>288</v>
      </c>
      <c r="C67" s="25" t="s">
        <v>383</v>
      </c>
      <c r="D67" s="35" t="s">
        <v>387</v>
      </c>
      <c r="E67" s="25" t="s">
        <v>131</v>
      </c>
      <c r="F67" s="43" t="s">
        <v>352</v>
      </c>
      <c r="G67" s="64" t="s">
        <v>357</v>
      </c>
      <c r="H67" s="54" t="s">
        <v>242</v>
      </c>
      <c r="I67" s="41" t="s">
        <v>241</v>
      </c>
      <c r="J67"/>
      <c r="L67" s="43"/>
    </row>
    <row r="68" spans="1:13" ht="25" customHeight="1">
      <c r="A68" s="36">
        <f t="shared" si="0"/>
        <v>65</v>
      </c>
      <c r="B68" s="25" t="s">
        <v>290</v>
      </c>
      <c r="C68" s="25" t="s">
        <v>289</v>
      </c>
      <c r="D68" s="35" t="s">
        <v>385</v>
      </c>
      <c r="E68" s="25" t="s">
        <v>131</v>
      </c>
      <c r="F68" s="63" t="s">
        <v>353</v>
      </c>
      <c r="G68" s="64" t="s">
        <v>358</v>
      </c>
      <c r="H68" s="54" t="s">
        <v>242</v>
      </c>
      <c r="I68" s="41" t="s">
        <v>241</v>
      </c>
      <c r="J68"/>
      <c r="L68" s="43"/>
    </row>
    <row r="69" spans="1:13" ht="25" customHeight="1">
      <c r="A69" s="36">
        <f t="shared" ref="A69:A82" si="1">IF(AND(NOT(ISERR(FIND($M$4,D69))),NOT(ISERR(FIND($M$5,D69))),NOT(ISERR(FIND($M$6,D69))),NOT(ISERR(FIND($M$7,D69))) ),A68+1,A68)</f>
        <v>66</v>
      </c>
      <c r="B69" s="25" t="s">
        <v>292</v>
      </c>
      <c r="C69" s="25" t="s">
        <v>291</v>
      </c>
      <c r="D69" s="35" t="s">
        <v>318</v>
      </c>
      <c r="E69" s="25" t="s">
        <v>131</v>
      </c>
      <c r="F69" s="63" t="s">
        <v>354</v>
      </c>
      <c r="G69" s="64" t="s">
        <v>370</v>
      </c>
      <c r="H69" s="54" t="s">
        <v>242</v>
      </c>
      <c r="I69" s="41" t="s">
        <v>326</v>
      </c>
      <c r="J69"/>
      <c r="L69" s="43"/>
    </row>
    <row r="70" spans="1:13" ht="25" customHeight="1">
      <c r="A70" s="36">
        <f t="shared" si="1"/>
        <v>67</v>
      </c>
      <c r="B70" s="25" t="s">
        <v>384</v>
      </c>
      <c r="C70" s="25" t="s">
        <v>293</v>
      </c>
      <c r="D70" s="35" t="s">
        <v>317</v>
      </c>
      <c r="E70" s="25" t="s">
        <v>131</v>
      </c>
      <c r="F70" s="63" t="s">
        <v>388</v>
      </c>
      <c r="G70" s="64" t="s">
        <v>370</v>
      </c>
      <c r="H70" s="54" t="s">
        <v>242</v>
      </c>
      <c r="I70" s="41" t="s">
        <v>241</v>
      </c>
      <c r="J70"/>
      <c r="L70" s="43"/>
    </row>
    <row r="71" spans="1:13" ht="25" customHeight="1">
      <c r="A71" s="36">
        <f t="shared" si="1"/>
        <v>68</v>
      </c>
      <c r="B71" s="37" t="s">
        <v>106</v>
      </c>
      <c r="C71" s="38" t="s">
        <v>132</v>
      </c>
      <c r="D71" s="35" t="s">
        <v>206</v>
      </c>
      <c r="E71" s="25" t="s">
        <v>24</v>
      </c>
      <c r="F71" s="42" t="s">
        <v>147</v>
      </c>
      <c r="G71" s="61" t="s">
        <v>360</v>
      </c>
      <c r="H71" s="54" t="s">
        <v>217</v>
      </c>
      <c r="I71" s="36" t="s">
        <v>37</v>
      </c>
      <c r="J71" s="43"/>
      <c r="M71" s="43"/>
    </row>
    <row r="72" spans="1:13" ht="25" customHeight="1">
      <c r="A72" s="36">
        <f t="shared" si="1"/>
        <v>69</v>
      </c>
      <c r="B72" s="37" t="s">
        <v>108</v>
      </c>
      <c r="C72" s="38" t="s">
        <v>133</v>
      </c>
      <c r="D72" s="35" t="s">
        <v>207</v>
      </c>
      <c r="E72" s="25" t="s">
        <v>24</v>
      </c>
      <c r="F72" s="42" t="s">
        <v>147</v>
      </c>
      <c r="G72" s="61" t="s">
        <v>360</v>
      </c>
      <c r="H72" s="54" t="s">
        <v>217</v>
      </c>
      <c r="I72" s="36" t="s">
        <v>127</v>
      </c>
      <c r="J72" s="43"/>
      <c r="M72" s="43"/>
    </row>
    <row r="73" spans="1:13" ht="25" customHeight="1">
      <c r="A73" s="36">
        <f t="shared" si="1"/>
        <v>70</v>
      </c>
      <c r="B73" s="37" t="s">
        <v>110</v>
      </c>
      <c r="C73" s="38" t="s">
        <v>134</v>
      </c>
      <c r="D73" s="35" t="s">
        <v>208</v>
      </c>
      <c r="E73" s="25" t="s">
        <v>24</v>
      </c>
      <c r="F73" s="42" t="s">
        <v>147</v>
      </c>
      <c r="G73" s="61" t="s">
        <v>360</v>
      </c>
      <c r="H73" s="54" t="s">
        <v>217</v>
      </c>
      <c r="I73" s="36" t="s">
        <v>128</v>
      </c>
      <c r="J73" s="43"/>
      <c r="M73" s="43"/>
    </row>
    <row r="74" spans="1:13" ht="25" customHeight="1">
      <c r="A74" s="36">
        <f t="shared" si="1"/>
        <v>71</v>
      </c>
      <c r="B74" s="37" t="s">
        <v>112</v>
      </c>
      <c r="C74" s="38" t="s">
        <v>135</v>
      </c>
      <c r="D74" s="35" t="s">
        <v>209</v>
      </c>
      <c r="E74" s="25" t="s">
        <v>24</v>
      </c>
      <c r="F74" s="42" t="s">
        <v>147</v>
      </c>
      <c r="G74" s="61" t="s">
        <v>360</v>
      </c>
      <c r="H74" s="54" t="s">
        <v>217</v>
      </c>
      <c r="I74" s="36" t="s">
        <v>37</v>
      </c>
      <c r="J74" s="43"/>
      <c r="M74" s="43"/>
    </row>
    <row r="75" spans="1:13" ht="25" customHeight="1">
      <c r="A75" s="36">
        <f t="shared" si="1"/>
        <v>72</v>
      </c>
      <c r="B75" s="37" t="s">
        <v>114</v>
      </c>
      <c r="C75" s="38" t="s">
        <v>136</v>
      </c>
      <c r="D75" s="35" t="s">
        <v>210</v>
      </c>
      <c r="E75" s="25" t="s">
        <v>24</v>
      </c>
      <c r="F75" s="42" t="s">
        <v>147</v>
      </c>
      <c r="G75" s="61" t="s">
        <v>360</v>
      </c>
      <c r="H75" s="54" t="s">
        <v>217</v>
      </c>
      <c r="I75" s="36" t="s">
        <v>37</v>
      </c>
      <c r="J75" s="43"/>
      <c r="M75" s="43"/>
    </row>
    <row r="76" spans="1:13" ht="25" customHeight="1">
      <c r="A76" s="36">
        <f t="shared" si="1"/>
        <v>73</v>
      </c>
      <c r="B76" s="37" t="s">
        <v>115</v>
      </c>
      <c r="C76" s="38" t="s">
        <v>137</v>
      </c>
      <c r="D76" s="35" t="s">
        <v>201</v>
      </c>
      <c r="E76" s="25" t="s">
        <v>24</v>
      </c>
      <c r="F76" s="42" t="s">
        <v>147</v>
      </c>
      <c r="G76" s="61" t="s">
        <v>360</v>
      </c>
      <c r="H76" s="54" t="s">
        <v>217</v>
      </c>
      <c r="I76" s="36" t="s">
        <v>37</v>
      </c>
      <c r="J76" s="43"/>
      <c r="M76" s="43"/>
    </row>
    <row r="77" spans="1:13" ht="25" customHeight="1">
      <c r="A77" s="36">
        <f t="shared" si="1"/>
        <v>74</v>
      </c>
      <c r="B77" s="37" t="s">
        <v>117</v>
      </c>
      <c r="C77" s="38" t="s">
        <v>138</v>
      </c>
      <c r="D77" s="35" t="s">
        <v>202</v>
      </c>
      <c r="E77" s="25" t="s">
        <v>24</v>
      </c>
      <c r="F77" s="42" t="s">
        <v>147</v>
      </c>
      <c r="G77" s="61" t="s">
        <v>360</v>
      </c>
      <c r="H77" s="54" t="s">
        <v>217</v>
      </c>
      <c r="I77" s="36" t="s">
        <v>37</v>
      </c>
      <c r="J77" s="43"/>
      <c r="M77" s="43"/>
    </row>
    <row r="78" spans="1:13" ht="25" customHeight="1">
      <c r="A78" s="36">
        <f t="shared" si="1"/>
        <v>75</v>
      </c>
      <c r="B78" s="37" t="s">
        <v>119</v>
      </c>
      <c r="C78" s="38" t="s">
        <v>139</v>
      </c>
      <c r="D78" s="35" t="s">
        <v>203</v>
      </c>
      <c r="E78" s="25" t="s">
        <v>24</v>
      </c>
      <c r="F78" s="42" t="s">
        <v>147</v>
      </c>
      <c r="G78" s="61" t="s">
        <v>360</v>
      </c>
      <c r="H78" s="54" t="s">
        <v>217</v>
      </c>
      <c r="I78" s="36" t="s">
        <v>37</v>
      </c>
      <c r="J78" s="43"/>
      <c r="M78" s="43"/>
    </row>
    <row r="79" spans="1:13" ht="25" customHeight="1">
      <c r="A79" s="36">
        <f t="shared" si="1"/>
        <v>76</v>
      </c>
      <c r="B79" s="37" t="s">
        <v>121</v>
      </c>
      <c r="C79" s="38" t="s">
        <v>140</v>
      </c>
      <c r="D79" s="35" t="s">
        <v>193</v>
      </c>
      <c r="E79" s="25" t="s">
        <v>24</v>
      </c>
      <c r="F79" s="42" t="s">
        <v>147</v>
      </c>
      <c r="G79" s="61" t="s">
        <v>360</v>
      </c>
      <c r="H79" s="54" t="s">
        <v>217</v>
      </c>
      <c r="I79" s="36" t="s">
        <v>129</v>
      </c>
      <c r="J79" s="43"/>
      <c r="M79" s="43"/>
    </row>
    <row r="80" spans="1:13" ht="25" customHeight="1">
      <c r="A80" s="36">
        <f t="shared" si="1"/>
        <v>77</v>
      </c>
      <c r="B80" s="37" t="s">
        <v>123</v>
      </c>
      <c r="C80" s="38" t="s">
        <v>141</v>
      </c>
      <c r="D80" s="35" t="s">
        <v>194</v>
      </c>
      <c r="E80" s="25" t="s">
        <v>24</v>
      </c>
      <c r="F80" s="42" t="s">
        <v>147</v>
      </c>
      <c r="G80" s="61" t="s">
        <v>360</v>
      </c>
      <c r="H80" s="54" t="s">
        <v>217</v>
      </c>
      <c r="I80" s="36" t="s">
        <v>37</v>
      </c>
      <c r="J80" s="43"/>
      <c r="M80" s="43"/>
    </row>
    <row r="81" spans="1:13" ht="25" customHeight="1">
      <c r="A81" s="36">
        <f t="shared" si="1"/>
        <v>78</v>
      </c>
      <c r="B81" s="37" t="s">
        <v>124</v>
      </c>
      <c r="C81" s="38" t="s">
        <v>142</v>
      </c>
      <c r="D81" s="35" t="s">
        <v>204</v>
      </c>
      <c r="E81" s="25" t="s">
        <v>24</v>
      </c>
      <c r="F81" s="42" t="s">
        <v>147</v>
      </c>
      <c r="G81" s="61" t="s">
        <v>360</v>
      </c>
      <c r="H81" s="54" t="s">
        <v>217</v>
      </c>
      <c r="I81" s="36" t="s">
        <v>37</v>
      </c>
      <c r="J81" s="43"/>
      <c r="M81" s="43"/>
    </row>
    <row r="82" spans="1:13" ht="25" customHeight="1">
      <c r="A82" s="36">
        <f t="shared" si="1"/>
        <v>79</v>
      </c>
      <c r="B82" s="37" t="s">
        <v>126</v>
      </c>
      <c r="C82" s="40" t="s">
        <v>143</v>
      </c>
      <c r="D82" s="35" t="s">
        <v>214</v>
      </c>
      <c r="E82" s="25" t="s">
        <v>24</v>
      </c>
      <c r="F82" s="42" t="s">
        <v>147</v>
      </c>
      <c r="G82" s="61" t="s">
        <v>360</v>
      </c>
      <c r="H82" s="54" t="s">
        <v>217</v>
      </c>
      <c r="I82" s="36" t="s">
        <v>130</v>
      </c>
      <c r="J82" s="43"/>
      <c r="M82" s="43"/>
    </row>
    <row r="83" spans="1:13">
      <c r="B83" s="35"/>
    </row>
  </sheetData>
  <autoFilter ref="A3:I83"/>
  <sortState ref="B385:H397">
    <sortCondition ref="B385"/>
  </sortState>
  <conditionalFormatting sqref="B4:B8 B10">
    <cfRule type="expression" dxfId="9" priority="142">
      <formula>#REF!="Y"</formula>
    </cfRule>
  </conditionalFormatting>
  <conditionalFormatting sqref="B71:B75 B77">
    <cfRule type="expression" dxfId="8" priority="1">
      <formula>#REF!="Y"</formula>
    </cfRule>
  </conditionalFormatting>
  <pageMargins left="0.25" right="0.25" top="0.75" bottom="0.75" header="0.3" footer="0.3"/>
  <pageSetup paperSize="8" scale="6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47"/>
  <sheetViews>
    <sheetView zoomScaleNormal="100" workbookViewId="0">
      <pane ySplit="2" topLeftCell="A3" activePane="bottomLeft" state="frozen"/>
      <selection pane="bottomLeft"/>
    </sheetView>
  </sheetViews>
  <sheetFormatPr defaultColWidth="9.1796875" defaultRowHeight="15.5"/>
  <cols>
    <col min="1" max="1" width="17.1796875" style="4" customWidth="1"/>
    <col min="2" max="2" width="75.54296875" style="4" customWidth="1"/>
    <col min="3" max="16384" width="9.1796875" style="4"/>
  </cols>
  <sheetData>
    <row r="1" spans="1:2" ht="19">
      <c r="A1" s="53" t="s">
        <v>105</v>
      </c>
    </row>
    <row r="2" spans="1:2" ht="30" customHeight="1">
      <c r="A2" s="15" t="s">
        <v>40</v>
      </c>
      <c r="B2" s="15" t="s">
        <v>1</v>
      </c>
    </row>
    <row r="3" spans="1:2">
      <c r="A3" s="31" t="s">
        <v>106</v>
      </c>
      <c r="B3" s="32" t="s">
        <v>107</v>
      </c>
    </row>
    <row r="4" spans="1:2">
      <c r="A4" s="31" t="s">
        <v>108</v>
      </c>
      <c r="B4" s="32" t="s">
        <v>109</v>
      </c>
    </row>
    <row r="5" spans="1:2">
      <c r="A5" s="31" t="s">
        <v>110</v>
      </c>
      <c r="B5" s="32" t="s">
        <v>111</v>
      </c>
    </row>
    <row r="6" spans="1:2">
      <c r="A6" s="31" t="s">
        <v>112</v>
      </c>
      <c r="B6" s="32" t="s">
        <v>113</v>
      </c>
    </row>
    <row r="7" spans="1:2">
      <c r="A7" s="31" t="s">
        <v>114</v>
      </c>
      <c r="B7" s="32" t="s">
        <v>66</v>
      </c>
    </row>
    <row r="8" spans="1:2">
      <c r="A8" s="31" t="s">
        <v>115</v>
      </c>
      <c r="B8" s="32" t="s">
        <v>116</v>
      </c>
    </row>
    <row r="9" spans="1:2">
      <c r="A9" s="31" t="s">
        <v>117</v>
      </c>
      <c r="B9" s="32" t="s">
        <v>118</v>
      </c>
    </row>
    <row r="10" spans="1:2">
      <c r="A10" s="31" t="s">
        <v>119</v>
      </c>
      <c r="B10" s="32" t="s">
        <v>120</v>
      </c>
    </row>
    <row r="11" spans="1:2">
      <c r="A11" s="31" t="s">
        <v>121</v>
      </c>
      <c r="B11" s="32" t="s">
        <v>122</v>
      </c>
    </row>
    <row r="12" spans="1:2">
      <c r="A12" s="31" t="s">
        <v>123</v>
      </c>
      <c r="B12" s="32" t="s">
        <v>70</v>
      </c>
    </row>
    <row r="13" spans="1:2">
      <c r="A13" s="31" t="s">
        <v>124</v>
      </c>
      <c r="B13" s="32" t="s">
        <v>125</v>
      </c>
    </row>
    <row r="14" spans="1:2">
      <c r="A14" s="31" t="s">
        <v>126</v>
      </c>
      <c r="B14" s="33" t="s">
        <v>104</v>
      </c>
    </row>
    <row r="15" spans="1:2">
      <c r="A15" s="5"/>
    </row>
    <row r="16" spans="1:2">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6"/>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7"/>
    </row>
  </sheetData>
  <hyperlinks>
    <hyperlink ref="A14" location="PS_12!A1" display="PS-12"/>
    <hyperlink ref="A13" location="PS_11!A1" display="PS-11"/>
    <hyperlink ref="A8" location="PS_06!A1" display="PS-06"/>
    <hyperlink ref="A9" location="PS_07!A1" display="PS-07"/>
    <hyperlink ref="A10" location="PS_08!A1" display="PS-08"/>
    <hyperlink ref="A11" location="PS_09!A1" display="PS-09"/>
    <hyperlink ref="A12" location="PS_10!A1" display="PS-10"/>
  </hyperlinks>
  <pageMargins left="0.23622047244094491" right="0.23622047244094491" top="0.74803149606299213" bottom="0.74803149606299213" header="0.31496062992125984" footer="0.31496062992125984"/>
  <pageSetup paperSize="9" scale="78" orientation="portrait" r:id="rId1"/>
  <headerFooter alignWithMargins="0">
    <oddHeader>&amp;A</oddHeader>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69"/>
  <sheetViews>
    <sheetView zoomScaleNormal="100" workbookViewId="0">
      <pane ySplit="2" topLeftCell="A30" activePane="bottomLeft" state="frozen"/>
      <selection pane="bottomLeft"/>
    </sheetView>
  </sheetViews>
  <sheetFormatPr defaultColWidth="9.1796875" defaultRowHeight="15.5"/>
  <cols>
    <col min="1" max="1" width="17.1796875" style="14" customWidth="1"/>
    <col min="2" max="2" width="115.1796875" style="14" bestFit="1" customWidth="1"/>
    <col min="3" max="16384" width="9.1796875" style="4"/>
  </cols>
  <sheetData>
    <row r="1" spans="1:2" ht="19">
      <c r="A1" s="52" t="s">
        <v>46</v>
      </c>
    </row>
    <row r="2" spans="1:2" s="16" customFormat="1" ht="30" customHeight="1">
      <c r="A2" s="15" t="s">
        <v>40</v>
      </c>
      <c r="B2" s="15" t="s">
        <v>1</v>
      </c>
    </row>
    <row r="3" spans="1:2">
      <c r="A3" s="28" t="s">
        <v>47</v>
      </c>
      <c r="B3" s="28" t="s">
        <v>48</v>
      </c>
    </row>
    <row r="4" spans="1:2">
      <c r="A4" s="28" t="s">
        <v>49</v>
      </c>
      <c r="B4" s="28" t="s">
        <v>218</v>
      </c>
    </row>
    <row r="5" spans="1:2">
      <c r="A5" s="28" t="s">
        <v>50</v>
      </c>
      <c r="B5" s="28" t="s">
        <v>219</v>
      </c>
    </row>
    <row r="6" spans="1:2">
      <c r="A6" s="28" t="s">
        <v>51</v>
      </c>
      <c r="B6" s="28" t="s">
        <v>220</v>
      </c>
    </row>
    <row r="7" spans="1:2">
      <c r="A7" s="28" t="s">
        <v>52</v>
      </c>
      <c r="B7" s="28" t="s">
        <v>53</v>
      </c>
    </row>
    <row r="8" spans="1:2">
      <c r="A8" s="28" t="s">
        <v>54</v>
      </c>
      <c r="B8" s="28" t="s">
        <v>55</v>
      </c>
    </row>
    <row r="9" spans="1:2">
      <c r="A9" s="28" t="s">
        <v>56</v>
      </c>
      <c r="B9" s="28" t="s">
        <v>0</v>
      </c>
    </row>
    <row r="10" spans="1:2">
      <c r="A10" s="28" t="s">
        <v>57</v>
      </c>
      <c r="B10" s="28" t="s">
        <v>58</v>
      </c>
    </row>
    <row r="11" spans="1:2">
      <c r="A11" s="28" t="s">
        <v>59</v>
      </c>
      <c r="B11" s="28" t="s">
        <v>60</v>
      </c>
    </row>
    <row r="12" spans="1:2">
      <c r="A12" s="28" t="s">
        <v>61</v>
      </c>
      <c r="B12" s="28" t="s">
        <v>62</v>
      </c>
    </row>
    <row r="13" spans="1:2">
      <c r="A13" s="28" t="s">
        <v>63</v>
      </c>
      <c r="B13" s="28" t="s">
        <v>64</v>
      </c>
    </row>
    <row r="14" spans="1:2">
      <c r="A14" s="29" t="s">
        <v>65</v>
      </c>
      <c r="B14" s="28" t="s">
        <v>66</v>
      </c>
    </row>
    <row r="15" spans="1:2">
      <c r="A15" s="29" t="s">
        <v>67</v>
      </c>
      <c r="B15" s="28" t="s">
        <v>68</v>
      </c>
    </row>
    <row r="16" spans="1:2">
      <c r="A16" s="29" t="s">
        <v>69</v>
      </c>
      <c r="B16" s="28" t="s">
        <v>70</v>
      </c>
    </row>
    <row r="17" spans="1:2">
      <c r="A17" s="29" t="s">
        <v>71</v>
      </c>
      <c r="B17" s="28" t="s">
        <v>72</v>
      </c>
    </row>
    <row r="18" spans="1:2">
      <c r="A18" s="29" t="s">
        <v>73</v>
      </c>
      <c r="B18" s="28" t="s">
        <v>211</v>
      </c>
    </row>
    <row r="19" spans="1:2">
      <c r="A19" s="30" t="s">
        <v>74</v>
      </c>
      <c r="B19" s="28" t="s">
        <v>75</v>
      </c>
    </row>
    <row r="20" spans="1:2">
      <c r="A20" s="29" t="s">
        <v>76</v>
      </c>
      <c r="B20" s="28" t="s">
        <v>77</v>
      </c>
    </row>
    <row r="21" spans="1:2">
      <c r="A21" s="29" t="s">
        <v>78</v>
      </c>
      <c r="B21" s="28" t="s">
        <v>224</v>
      </c>
    </row>
    <row r="22" spans="1:2">
      <c r="A22" s="30" t="s">
        <v>79</v>
      </c>
      <c r="B22" s="28" t="s">
        <v>225</v>
      </c>
    </row>
    <row r="23" spans="1:2">
      <c r="A23" s="29" t="s">
        <v>80</v>
      </c>
      <c r="B23" s="28" t="s">
        <v>226</v>
      </c>
    </row>
    <row r="24" spans="1:2">
      <c r="A24" s="30" t="s">
        <v>81</v>
      </c>
      <c r="B24" s="28" t="s">
        <v>82</v>
      </c>
    </row>
    <row r="25" spans="1:2">
      <c r="A25" s="29" t="s">
        <v>83</v>
      </c>
      <c r="B25" s="28" t="s">
        <v>84</v>
      </c>
    </row>
    <row r="26" spans="1:2">
      <c r="A26" s="29" t="s">
        <v>85</v>
      </c>
      <c r="B26" s="28" t="s">
        <v>86</v>
      </c>
    </row>
    <row r="27" spans="1:2">
      <c r="A27" s="57" t="s">
        <v>294</v>
      </c>
      <c r="B27" s="57" t="s">
        <v>295</v>
      </c>
    </row>
    <row r="28" spans="1:2">
      <c r="A28" s="58" t="s">
        <v>87</v>
      </c>
      <c r="B28" s="59" t="s">
        <v>88</v>
      </c>
    </row>
    <row r="29" spans="1:2">
      <c r="A29" s="58" t="s">
        <v>89</v>
      </c>
      <c r="B29" s="59" t="s">
        <v>26</v>
      </c>
    </row>
    <row r="30" spans="1:2">
      <c r="A30" s="58" t="s">
        <v>90</v>
      </c>
      <c r="B30" s="59" t="s">
        <v>227</v>
      </c>
    </row>
    <row r="31" spans="1:2">
      <c r="A31" s="60" t="s">
        <v>91</v>
      </c>
      <c r="B31" s="59" t="s">
        <v>228</v>
      </c>
    </row>
    <row r="32" spans="1:2">
      <c r="A32" s="58" t="s">
        <v>92</v>
      </c>
      <c r="B32" s="59" t="s">
        <v>229</v>
      </c>
    </row>
    <row r="33" spans="1:2">
      <c r="A33" s="58" t="s">
        <v>93</v>
      </c>
      <c r="B33" s="59" t="s">
        <v>25</v>
      </c>
    </row>
    <row r="34" spans="1:2">
      <c r="A34" s="58" t="s">
        <v>94</v>
      </c>
      <c r="B34" s="59" t="s">
        <v>95</v>
      </c>
    </row>
    <row r="35" spans="1:2">
      <c r="A35" s="58" t="s">
        <v>96</v>
      </c>
      <c r="B35" s="59" t="s">
        <v>221</v>
      </c>
    </row>
    <row r="36" spans="1:2">
      <c r="A36" s="58" t="s">
        <v>97</v>
      </c>
      <c r="B36" s="59" t="s">
        <v>98</v>
      </c>
    </row>
    <row r="37" spans="1:2">
      <c r="A37" s="58" t="s">
        <v>99</v>
      </c>
      <c r="B37" s="59" t="s">
        <v>100</v>
      </c>
    </row>
    <row r="38" spans="1:2">
      <c r="A38" s="56" t="s">
        <v>246</v>
      </c>
      <c r="B38" s="56" t="s">
        <v>247</v>
      </c>
    </row>
    <row r="39" spans="1:2">
      <c r="A39" s="56" t="s">
        <v>248</v>
      </c>
      <c r="B39" s="56" t="s">
        <v>249</v>
      </c>
    </row>
    <row r="40" spans="1:2">
      <c r="A40" s="56" t="s">
        <v>250</v>
      </c>
      <c r="B40" s="56" t="s">
        <v>251</v>
      </c>
    </row>
    <row r="41" spans="1:2">
      <c r="A41" s="56" t="s">
        <v>252</v>
      </c>
      <c r="B41" s="56" t="s">
        <v>253</v>
      </c>
    </row>
    <row r="42" spans="1:2">
      <c r="A42" s="56" t="s">
        <v>254</v>
      </c>
      <c r="B42" s="56" t="s">
        <v>255</v>
      </c>
    </row>
    <row r="43" spans="1:2">
      <c r="A43" s="56" t="s">
        <v>256</v>
      </c>
      <c r="B43" s="56" t="s">
        <v>257</v>
      </c>
    </row>
    <row r="44" spans="1:2">
      <c r="A44" s="56" t="s">
        <v>258</v>
      </c>
      <c r="B44" s="56" t="s">
        <v>259</v>
      </c>
    </row>
    <row r="45" spans="1:2">
      <c r="A45" s="56" t="s">
        <v>260</v>
      </c>
      <c r="B45" s="56" t="s">
        <v>390</v>
      </c>
    </row>
    <row r="46" spans="1:2">
      <c r="A46" s="57" t="s">
        <v>261</v>
      </c>
      <c r="B46" s="57" t="s">
        <v>376</v>
      </c>
    </row>
    <row r="47" spans="1:2">
      <c r="A47" s="57" t="s">
        <v>262</v>
      </c>
      <c r="B47" s="57" t="s">
        <v>377</v>
      </c>
    </row>
    <row r="48" spans="1:2">
      <c r="A48" s="57" t="s">
        <v>263</v>
      </c>
      <c r="B48" s="57" t="s">
        <v>264</v>
      </c>
    </row>
    <row r="49" spans="1:2">
      <c r="A49" s="57" t="s">
        <v>265</v>
      </c>
      <c r="B49" s="57" t="s">
        <v>378</v>
      </c>
    </row>
    <row r="50" spans="1:2">
      <c r="A50" s="57" t="s">
        <v>266</v>
      </c>
      <c r="B50" s="57" t="s">
        <v>381</v>
      </c>
    </row>
    <row r="51" spans="1:2">
      <c r="A51" s="57" t="s">
        <v>267</v>
      </c>
      <c r="B51" s="57" t="s">
        <v>268</v>
      </c>
    </row>
    <row r="52" spans="1:2">
      <c r="A52" s="57" t="s">
        <v>269</v>
      </c>
      <c r="B52" s="57" t="s">
        <v>379</v>
      </c>
    </row>
    <row r="53" spans="1:2">
      <c r="A53" s="57" t="s">
        <v>270</v>
      </c>
      <c r="B53" s="57" t="s">
        <v>380</v>
      </c>
    </row>
    <row r="54" spans="1:2">
      <c r="A54" s="57" t="s">
        <v>271</v>
      </c>
      <c r="B54" s="57" t="s">
        <v>272</v>
      </c>
    </row>
    <row r="55" spans="1:2">
      <c r="A55" s="59" t="s">
        <v>101</v>
      </c>
      <c r="B55" s="56" t="s">
        <v>231</v>
      </c>
    </row>
    <row r="56" spans="1:2">
      <c r="A56" s="59" t="s">
        <v>103</v>
      </c>
      <c r="B56" s="59" t="s">
        <v>102</v>
      </c>
    </row>
    <row r="57" spans="1:2">
      <c r="A57" s="59" t="s">
        <v>230</v>
      </c>
      <c r="B57" s="59" t="s">
        <v>104</v>
      </c>
    </row>
    <row r="58" spans="1:2">
      <c r="A58" s="57" t="s">
        <v>273</v>
      </c>
      <c r="B58" s="57" t="s">
        <v>274</v>
      </c>
    </row>
    <row r="59" spans="1:2">
      <c r="A59" s="57" t="s">
        <v>275</v>
      </c>
      <c r="B59" s="57" t="s">
        <v>276</v>
      </c>
    </row>
    <row r="60" spans="1:2">
      <c r="A60" s="57" t="s">
        <v>277</v>
      </c>
      <c r="B60" s="57" t="s">
        <v>278</v>
      </c>
    </row>
    <row r="61" spans="1:2">
      <c r="A61" s="57" t="s">
        <v>279</v>
      </c>
      <c r="B61" s="57" t="s">
        <v>280</v>
      </c>
    </row>
    <row r="62" spans="1:2">
      <c r="A62" s="57" t="s">
        <v>281</v>
      </c>
      <c r="B62" s="57" t="s">
        <v>282</v>
      </c>
    </row>
    <row r="63" spans="1:2">
      <c r="A63" s="57" t="s">
        <v>283</v>
      </c>
      <c r="B63" s="57" t="s">
        <v>284</v>
      </c>
    </row>
    <row r="64" spans="1:2">
      <c r="A64" s="57" t="s">
        <v>285</v>
      </c>
      <c r="B64" s="57" t="s">
        <v>286</v>
      </c>
    </row>
    <row r="65" spans="1:2">
      <c r="A65" s="57" t="s">
        <v>287</v>
      </c>
      <c r="B65" s="57" t="s">
        <v>382</v>
      </c>
    </row>
    <row r="66" spans="1:2">
      <c r="A66" s="57" t="s">
        <v>288</v>
      </c>
      <c r="B66" s="57" t="s">
        <v>383</v>
      </c>
    </row>
    <row r="67" spans="1:2">
      <c r="A67" s="57" t="s">
        <v>290</v>
      </c>
      <c r="B67" s="57" t="s">
        <v>289</v>
      </c>
    </row>
    <row r="68" spans="1:2">
      <c r="A68" s="57" t="s">
        <v>292</v>
      </c>
      <c r="B68" s="57" t="s">
        <v>291</v>
      </c>
    </row>
    <row r="69" spans="1:2">
      <c r="A69" s="62" t="s">
        <v>384</v>
      </c>
      <c r="B69" s="62" t="s">
        <v>293</v>
      </c>
    </row>
  </sheetData>
  <pageMargins left="0.25" right="0.25" top="0.75" bottom="0.75" header="0.3" footer="0.3"/>
  <pageSetup paperSize="9" scale="61" orientation="portrait" r:id="rId1"/>
  <headerFooter alignWithMargins="0">
    <oddHeader>&amp;A</oddHeader>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16"/>
  <sheetViews>
    <sheetView workbookViewId="0">
      <selection activeCell="A16" sqref="A16"/>
    </sheetView>
  </sheetViews>
  <sheetFormatPr defaultRowHeight="12.5"/>
  <cols>
    <col min="1" max="1" width="128.453125" style="2" customWidth="1"/>
  </cols>
  <sheetData>
    <row r="1" spans="1:1" ht="13">
      <c r="A1" s="1" t="s">
        <v>13</v>
      </c>
    </row>
    <row r="3" spans="1:1" ht="13">
      <c r="A3" s="3" t="s">
        <v>11</v>
      </c>
    </row>
    <row r="4" spans="1:1" ht="25">
      <c r="A4" s="2" t="s">
        <v>12</v>
      </c>
    </row>
    <row r="7" spans="1:1" ht="13">
      <c r="A7" s="3" t="s">
        <v>16</v>
      </c>
    </row>
    <row r="8" spans="1:1" ht="50">
      <c r="A8" s="2" t="s">
        <v>14</v>
      </c>
    </row>
    <row r="11" spans="1:1" ht="13">
      <c r="A11" s="3" t="s">
        <v>15</v>
      </c>
    </row>
    <row r="12" spans="1:1">
      <c r="A12" s="2" t="s">
        <v>17</v>
      </c>
    </row>
    <row r="15" spans="1:1" ht="13">
      <c r="A15" s="3" t="s">
        <v>19</v>
      </c>
    </row>
    <row r="16" spans="1:1" ht="25">
      <c r="A16" s="2" t="s">
        <v>18</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Find table</vt:lpstr>
      <vt:lpstr>List of tables</vt:lpstr>
      <vt:lpstr>Population estimates</vt:lpstr>
      <vt:lpstr>Main statistics</vt:lpstr>
      <vt:lpstr>Notes to Tables</vt:lpstr>
      <vt:lpstr>'Find table'!Print_Area</vt:lpstr>
      <vt:lpstr>'List of tables'!Print_Area</vt:lpstr>
      <vt:lpstr>'Find table'!Print_Titles</vt:lpstr>
      <vt:lpstr>'List of tables'!Print_Titles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2011 Census Standard Table Lookup</dc:title>
  <dc:creator>Census Office - NISRA</dc:creator>
  <cp:keywords>Census 2011, Table finder</cp:keywords>
  <cp:lastModifiedBy>Census Office - NISRA</cp:lastModifiedBy>
  <cp:lastPrinted>2016-07-20T14:42:34Z</cp:lastPrinted>
  <dcterms:created xsi:type="dcterms:W3CDTF">2002-04-03T15:37:49Z</dcterms:created>
  <dcterms:modified xsi:type="dcterms:W3CDTF">2022-12-16T12:23:38Z</dcterms:modified>
</cp:coreProperties>
</file>