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defaultThemeVersion="166925"/>
  <xr:revisionPtr revIDLastSave="0" documentId="8_{ED1D8F0A-47EC-4FF6-8CAB-B97CFB0FC626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Product Backlog" sheetId="1" r:id="rId1"/>
    <sheet name="Sprints Log" sheetId="2" r:id="rId2"/>
    <sheet name="Sprint 1" sheetId="3" r:id="rId3"/>
    <sheet name="Sprint 2" sheetId="4" r:id="rId4"/>
    <sheet name="Sprint 3" sheetId="5" r:id="rId5"/>
    <sheet name="Sprint 4" sheetId="6" r:id="rId6"/>
    <sheet name="Sprint 5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D37" i="1"/>
  <c r="J12" i="7"/>
  <c r="J11" i="7"/>
  <c r="J10" i="7"/>
  <c r="J9" i="7"/>
  <c r="I10" i="7"/>
  <c r="I11" i="7"/>
  <c r="I12" i="7"/>
  <c r="I9" i="7"/>
  <c r="I5" i="7"/>
  <c r="J12" i="6"/>
  <c r="J11" i="6"/>
  <c r="J10" i="6"/>
  <c r="J9" i="6"/>
  <c r="I10" i="6"/>
  <c r="I11" i="6"/>
  <c r="I12" i="6"/>
  <c r="I9" i="6"/>
  <c r="I5" i="6"/>
  <c r="J12" i="5"/>
  <c r="J11" i="5"/>
  <c r="J10" i="5"/>
  <c r="J9" i="5"/>
  <c r="I5" i="5"/>
  <c r="J12" i="4"/>
  <c r="J11" i="4"/>
  <c r="J10" i="4"/>
  <c r="J9" i="4"/>
  <c r="I5" i="4"/>
  <c r="J9" i="3"/>
  <c r="J10" i="3"/>
  <c r="J11" i="3" s="1"/>
  <c r="J12" i="3"/>
  <c r="I5" i="3"/>
  <c r="H19" i="2"/>
  <c r="H16" i="2"/>
  <c r="H11" i="2"/>
  <c r="H9" i="2"/>
  <c r="H4" i="2"/>
  <c r="I30" i="1"/>
  <c r="I28" i="1"/>
  <c r="I25" i="1"/>
  <c r="I22" i="1"/>
  <c r="I20" i="1"/>
  <c r="I17" i="1"/>
  <c r="I14" i="1"/>
  <c r="I11" i="1"/>
  <c r="I4" i="1"/>
  <c r="D32" i="1" s="1"/>
  <c r="J4" i="2" s="1"/>
  <c r="J9" i="2" s="1"/>
  <c r="D36" i="1"/>
  <c r="J11" i="2" l="1"/>
  <c r="J16" i="2" s="1"/>
  <c r="J19" i="2" s="1"/>
  <c r="J22" i="2" s="1"/>
  <c r="G4" i="2"/>
  <c r="I4" i="3" s="1"/>
  <c r="I4" i="2"/>
  <c r="I9" i="2" l="1"/>
  <c r="G11" i="2" s="1"/>
  <c r="I4" i="4"/>
  <c r="I11" i="2" l="1"/>
  <c r="G16" i="2" s="1"/>
  <c r="I4" i="5"/>
  <c r="I16" i="2" l="1"/>
  <c r="G19" i="2" s="1"/>
  <c r="I4" i="6"/>
  <c r="I4" i="7" l="1"/>
  <c r="I19" i="2"/>
</calcChain>
</file>

<file path=xl/sharedStrings.xml><?xml version="1.0" encoding="utf-8"?>
<sst xmlns="http://schemas.openxmlformats.org/spreadsheetml/2006/main" count="204" uniqueCount="71">
  <si>
    <t>ID</t>
  </si>
  <si>
    <t>Title</t>
  </si>
  <si>
    <t>Importance (1-10)</t>
  </si>
  <si>
    <t>User stories</t>
  </si>
  <si>
    <t>Estimation (heure/homme)</t>
  </si>
  <si>
    <t>Estimation par epic</t>
  </si>
  <si>
    <t>Status</t>
  </si>
  <si>
    <t>Must</t>
  </si>
  <si>
    <t>Étude générale</t>
  </si>
  <si>
    <t>Définition des membres du projet</t>
  </si>
  <si>
    <t>Terminé</t>
  </si>
  <si>
    <t>Documentation sur les outils et technologies disponibles</t>
  </si>
  <si>
    <t>Choix des outils de travail </t>
  </si>
  <si>
    <t>Élaboration de la charte de projet</t>
  </si>
  <si>
    <t>Définition du "Use Case" de projet</t>
  </si>
  <si>
    <t>Identification des méthodes de collecte de données</t>
  </si>
  <si>
    <t>Identification des sources de données</t>
  </si>
  <si>
    <t>En tant qu'utilisateurs on aimerait avoir une interface par laquelle on sera-t-ont mesuré de visualiser tous les incidents de sécurité de notre entreprise.</t>
  </si>
  <si>
    <t>Déployer un serveur Power BI</t>
  </si>
  <si>
    <t>Importation de données</t>
  </si>
  <si>
    <t>Page d’accueil</t>
  </si>
  <si>
    <t>En tant qu'utilisateur, nous aimerions avoir une interface grâce à laquelle nous pourrons visualiser des incidents filtrés et catégorisés à la demande.</t>
  </si>
  <si>
    <t>Filtrer les incidents par catégorie</t>
  </si>
  <si>
    <t>Rechercher des incidents par des mots-clés</t>
  </si>
  <si>
    <t>En tant qu'utilisateur, nous aimerions avoir une interface à travers laquelle nous pouvons visualiser les incidents visualisés sur des cartes et des régions.</t>
  </si>
  <si>
    <t>Visualiser les incidents sur des cartes</t>
  </si>
  <si>
    <t>Should</t>
  </si>
  <si>
    <t>En tant qu'utilisateur, nous devrions pouvoir sélectionner plusieurs données 
(par date, par IP, par type d'attaque, etc.).</t>
  </si>
  <si>
    <t>Filter Data by Date</t>
  </si>
  <si>
    <t>Filter Data by IP</t>
  </si>
  <si>
    <t>Filter Data by Type of Attack</t>
  </si>
  <si>
    <t>En tant qu'utilisateurs nous aimerions aussi que cette interface analysera 
les logs de sécurité de nos serveurs WEB applicatifs.</t>
  </si>
  <si>
    <t>Afficher les journaux de sécurité des serveurs WEB applicatifs</t>
  </si>
  <si>
    <t>Rechercher les journaux de sécurité des serveurs WEB applicatifs</t>
  </si>
  <si>
    <t>Could</t>
  </si>
  <si>
    <t>En tant que clients on aimerait mesurer à être eu à analyser les logs de 
notre système de protection des serveurs nommés "OWASP".</t>
  </si>
  <si>
    <t>Configurer les serveurs "OWASP" pour envoyer les logs à une plateforme d'analyse de logs centralisée</t>
  </si>
  <si>
    <t>À faire</t>
  </si>
  <si>
    <t>Mettre en place des alertes automatisées pour les événements de sécurité critiques détectés dans les logs</t>
  </si>
  <si>
    <t>Créer des rapports réguliers pour les utilisateurs pour les événements de sécurité détectés dans les logs</t>
  </si>
  <si>
    <t>Won't</t>
  </si>
  <si>
    <t>En tant qu'utilisateur, nous aimerions avoir une interface à travers laquelle nous pouvons exporter des données au format (PDF, Images, CSV...).</t>
  </si>
  <si>
    <t>Exporter les données au format PDF</t>
  </si>
  <si>
    <t>Exporter les données au format CSV</t>
  </si>
  <si>
    <t>Exporter les données au format d'image (PNG, JPEG, etc.)</t>
  </si>
  <si>
    <t>En tant qu'utilisateur, nous aimerions avoir une interface à travers laquelle nous pouvons importer des données quel que soit le format.</t>
  </si>
  <si>
    <t>Détecter automatiquement le format des fichiers importés</t>
  </si>
  <si>
    <t>Valider la qualité et l'intégrité des données importées</t>
  </si>
  <si>
    <t>Aide à la décision</t>
  </si>
  <si>
    <t>Elaboration du module reporting d'aide a la décision</t>
  </si>
  <si>
    <t>Heures totales</t>
  </si>
  <si>
    <t>Durée du sprint</t>
  </si>
  <si>
    <t>Membres de l'équipe</t>
  </si>
  <si>
    <t>Heures quotidiennes par membre</t>
  </si>
  <si>
    <t>Heures totales par jour</t>
  </si>
  <si>
    <t>Nombre total d'heures par sprint</t>
  </si>
  <si>
    <t>Sprints</t>
  </si>
  <si>
    <t>Réalisation (heure/homme)</t>
  </si>
  <si>
    <t>Vélocité estimée</t>
  </si>
  <si>
    <t>Vélocité réel</t>
  </si>
  <si>
    <t>Facteur de focalisation</t>
  </si>
  <si>
    <t>Temps restant</t>
  </si>
  <si>
    <t>Sprint 1</t>
  </si>
  <si>
    <t>Sprint 2</t>
  </si>
  <si>
    <t>Sprint 3</t>
  </si>
  <si>
    <t>Sprint 4</t>
  </si>
  <si>
    <t>Sprint 5</t>
  </si>
  <si>
    <t>Pas réalisé</t>
  </si>
  <si>
    <t>-</t>
  </si>
  <si>
    <t>Temps estimée</t>
  </si>
  <si>
    <t>Temps réalisé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</si>
</sst>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charset val="1"/>
    </font>
  </fonts>
  <fills count="19">
    <fill>
      <patternFill patternType="none"/>
    </fill>
    <fill>
      <patternFill patternType="gray125"/>
    </fill>
    <fill>
      <patternFill patternType="solid">
        <fgColor rgb="FFF9E6FF"/>
        <bgColor indexed="64"/>
      </patternFill>
    </fill>
    <fill>
      <patternFill patternType="solid">
        <fgColor rgb="FFF0FFE0"/>
        <bgColor indexed="64"/>
      </patternFill>
    </fill>
    <fill>
      <patternFill patternType="solid">
        <fgColor rgb="FFFFF2C9"/>
        <bgColor indexed="64"/>
      </patternFill>
    </fill>
    <fill>
      <patternFill patternType="solid">
        <fgColor rgb="FFFFBABA"/>
        <bgColor indexed="64"/>
      </patternFill>
    </fill>
    <fill>
      <patternFill patternType="solid">
        <fgColor rgb="FFFF7878"/>
        <bgColor indexed="64"/>
      </patternFill>
    </fill>
    <fill>
      <patternFill patternType="solid">
        <fgColor rgb="FFFFE694"/>
        <bgColor indexed="64"/>
      </patternFill>
    </fill>
    <fill>
      <patternFill patternType="solid">
        <fgColor rgb="FFEDB3FF"/>
        <bgColor indexed="64"/>
      </patternFill>
    </fill>
    <fill>
      <patternFill patternType="solid">
        <fgColor rgb="FFCEFF99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9B36B"/>
        <bgColor indexed="64"/>
      </patternFill>
    </fill>
    <fill>
      <patternFill patternType="solid">
        <fgColor rgb="FF95C274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/>
      <diagonal/>
    </border>
    <border>
      <left style="thin">
        <color rgb="FF000000"/>
      </left>
      <right style="thin">
        <color theme="1"/>
      </right>
      <top/>
      <bottom style="thin">
        <color rgb="FF000000"/>
      </bottom>
      <diagonal/>
    </border>
    <border>
      <left style="thin">
        <color theme="1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9"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/>
    <xf numFmtId="0" fontId="5" fillId="10" borderId="5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5" borderId="10" xfId="0" applyFill="1" applyBorder="1" applyAlignment="1">
      <alignment horizontal="center"/>
    </xf>
    <xf numFmtId="0" fontId="0" fillId="5" borderId="2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3" fillId="5" borderId="1" xfId="1" applyFill="1" applyBorder="1" applyAlignment="1">
      <alignment horizontal="left" vertical="center"/>
    </xf>
    <xf numFmtId="0" fontId="3" fillId="5" borderId="14" xfId="1" applyFill="1" applyBorder="1" applyAlignment="1">
      <alignment horizontal="left" vertical="center"/>
    </xf>
    <xf numFmtId="0" fontId="3" fillId="5" borderId="2" xfId="1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4" borderId="1" xfId="1" applyFill="1" applyBorder="1"/>
    <xf numFmtId="0" fontId="3" fillId="4" borderId="2" xfId="1" applyFill="1" applyBorder="1"/>
    <xf numFmtId="0" fontId="0" fillId="2" borderId="17" xfId="0" applyFill="1" applyBorder="1"/>
    <xf numFmtId="0" fontId="2" fillId="2" borderId="1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1" xfId="0" applyFill="1" applyBorder="1"/>
    <xf numFmtId="0" fontId="0" fillId="3" borderId="2" xfId="0" applyFill="1" applyBorder="1"/>
    <xf numFmtId="0" fontId="0" fillId="2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6" fillId="2" borderId="17" xfId="0" applyFont="1" applyFill="1" applyBorder="1"/>
    <xf numFmtId="0" fontId="7" fillId="2" borderId="17" xfId="0" applyFont="1" applyFill="1" applyBorder="1"/>
    <xf numFmtId="0" fontId="0" fillId="11" borderId="1" xfId="0" applyFill="1" applyBorder="1"/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5" fillId="10" borderId="2" xfId="0" applyFont="1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3" fillId="14" borderId="1" xfId="1" applyFill="1" applyBorder="1" applyAlignment="1">
      <alignment horizontal="left" vertical="center"/>
    </xf>
    <xf numFmtId="0" fontId="0" fillId="14" borderId="1" xfId="0" applyFill="1" applyBorder="1" applyAlignment="1">
      <alignment horizontal="center"/>
    </xf>
    <xf numFmtId="0" fontId="3" fillId="15" borderId="1" xfId="1" applyFill="1" applyBorder="1" applyAlignment="1">
      <alignment horizontal="left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3" fillId="13" borderId="1" xfId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13" borderId="17" xfId="0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17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3" fillId="16" borderId="1" xfId="1" applyFill="1" applyBorder="1"/>
    <xf numFmtId="2" fontId="0" fillId="0" borderId="1" xfId="0" applyNumberFormat="1" applyBorder="1" applyAlignment="1">
      <alignment horizontal="center" vertical="center"/>
    </xf>
    <xf numFmtId="0" fontId="3" fillId="17" borderId="1" xfId="1" applyFill="1" applyBorder="1" applyAlignment="1">
      <alignment horizontal="left" vertical="center"/>
    </xf>
    <xf numFmtId="0" fontId="0" fillId="17" borderId="17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3" fillId="17" borderId="1" xfId="1" applyFill="1" applyBorder="1"/>
    <xf numFmtId="0" fontId="3" fillId="16" borderId="2" xfId="1" applyFill="1" applyBorder="1"/>
    <xf numFmtId="0" fontId="0" fillId="16" borderId="9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12" borderId="1" xfId="0" applyFill="1" applyBorder="1"/>
    <xf numFmtId="0" fontId="0" fillId="12" borderId="17" xfId="0" applyFill="1" applyBorder="1" applyAlignment="1">
      <alignment horizontal="center"/>
    </xf>
    <xf numFmtId="0" fontId="5" fillId="18" borderId="1" xfId="0" applyFont="1" applyFill="1" applyBorder="1" applyAlignment="1">
      <alignment horizontal="center" vertical="center"/>
    </xf>
    <xf numFmtId="16" fontId="0" fillId="11" borderId="1" xfId="0" applyNumberFormat="1" applyFill="1" applyBorder="1" applyAlignment="1">
      <alignment horizontal="center" vertical="top"/>
    </xf>
    <xf numFmtId="0" fontId="5" fillId="10" borderId="1" xfId="0" applyFont="1" applyFill="1" applyBorder="1" applyAlignment="1">
      <alignment horizontal="center" vertical="center"/>
    </xf>
    <xf numFmtId="0" fontId="0" fillId="15" borderId="14" xfId="0" applyFill="1" applyBorder="1" applyAlignment="1">
      <alignment horizontal="center"/>
    </xf>
    <xf numFmtId="2" fontId="0" fillId="13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2" fontId="0" fillId="16" borderId="2" xfId="0" applyNumberFormat="1" applyFill="1" applyBorder="1" applyAlignment="1">
      <alignment horizontal="center" vertical="center"/>
    </xf>
    <xf numFmtId="2" fontId="0" fillId="16" borderId="15" xfId="0" applyNumberFormat="1" applyFill="1" applyBorder="1" applyAlignment="1">
      <alignment horizontal="center" vertical="center"/>
    </xf>
    <xf numFmtId="2" fontId="0" fillId="16" borderId="14" xfId="0" applyNumberForma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2" fillId="17" borderId="15" xfId="0" applyFont="1" applyFill="1" applyBorder="1" applyAlignment="1">
      <alignment horizontal="center" vertical="center"/>
    </xf>
    <xf numFmtId="0" fontId="2" fillId="17" borderId="14" xfId="0" applyFont="1" applyFill="1" applyBorder="1" applyAlignment="1">
      <alignment horizontal="center" vertical="center"/>
    </xf>
    <xf numFmtId="0" fontId="8" fillId="17" borderId="2" xfId="0" quotePrefix="1" applyFont="1" applyFill="1" applyBorder="1" applyAlignment="1">
      <alignment horizontal="center" vertical="center"/>
    </xf>
    <xf numFmtId="0" fontId="8" fillId="17" borderId="15" xfId="0" quotePrefix="1" applyFont="1" applyFill="1" applyBorder="1" applyAlignment="1">
      <alignment horizontal="center" vertical="center"/>
    </xf>
    <xf numFmtId="0" fontId="8" fillId="17" borderId="14" xfId="0" quotePrefix="1" applyFont="1" applyFill="1" applyBorder="1" applyAlignment="1">
      <alignment horizontal="center" vertical="center"/>
    </xf>
    <xf numFmtId="2" fontId="0" fillId="17" borderId="2" xfId="0" applyNumberFormat="1" applyFill="1" applyBorder="1" applyAlignment="1">
      <alignment horizontal="center" vertical="center"/>
    </xf>
    <xf numFmtId="2" fontId="0" fillId="17" borderId="15" xfId="0" applyNumberFormat="1" applyFill="1" applyBorder="1" applyAlignment="1">
      <alignment horizontal="center" vertical="center"/>
    </xf>
    <xf numFmtId="2" fontId="0" fillId="17" borderId="14" xfId="0" applyNumberForma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89B36B"/>
      <color rgb="FF95C274"/>
      <color rgb="FFF0FFE0"/>
      <color rgb="FF7AA15F"/>
      <color rgb="FF9CC97B"/>
      <color rgb="FFFFF2C9"/>
      <color rgb="FFFFE694"/>
      <color rgb="FFFFBABA"/>
      <color rgb="FFF9E6FF"/>
      <color rgb="FFD54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1'!$I$7</c:f>
              <c:strCache>
                <c:ptCount val="1"/>
                <c:pt idx="0">
                  <c:v>Temps estimée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1'!$H$8:$H$12</c:f>
              <c:numCache>
                <c:formatCode>d\-mmm</c:formatCode>
                <c:ptCount val="5"/>
                <c:pt idx="0">
                  <c:v>44900</c:v>
                </c:pt>
                <c:pt idx="1">
                  <c:v>44901</c:v>
                </c:pt>
                <c:pt idx="2">
                  <c:v>44902</c:v>
                </c:pt>
                <c:pt idx="3">
                  <c:v>44903</c:v>
                </c:pt>
                <c:pt idx="4">
                  <c:v>44904</c:v>
                </c:pt>
              </c:numCache>
            </c:numRef>
          </c:cat>
          <c:val>
            <c:numRef>
              <c:f>'Sprint 1'!$I$8:$I$12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A-4FB1-8B82-2558FD77B1E7}"/>
            </c:ext>
          </c:extLst>
        </c:ser>
        <c:ser>
          <c:idx val="1"/>
          <c:order val="1"/>
          <c:tx>
            <c:strRef>
              <c:f>'Sprint 1'!$J$7</c:f>
              <c:strCache>
                <c:ptCount val="1"/>
                <c:pt idx="0">
                  <c:v>Temps réalisé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1'!$H$8:$H$12</c:f>
              <c:numCache>
                <c:formatCode>d\-mmm</c:formatCode>
                <c:ptCount val="5"/>
                <c:pt idx="0">
                  <c:v>44900</c:v>
                </c:pt>
                <c:pt idx="1">
                  <c:v>44901</c:v>
                </c:pt>
                <c:pt idx="2">
                  <c:v>44902</c:v>
                </c:pt>
                <c:pt idx="3">
                  <c:v>44903</c:v>
                </c:pt>
                <c:pt idx="4">
                  <c:v>44904</c:v>
                </c:pt>
              </c:numCache>
            </c:numRef>
          </c:cat>
          <c:val>
            <c:numRef>
              <c:f>'Sprint 1'!$J$8:$J$12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A-4FB1-8B82-2558FD77B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85256"/>
        <c:axId val="1648982840"/>
      </c:lineChart>
      <c:dateAx>
        <c:axId val="665585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82840"/>
        <c:crosses val="autoZero"/>
        <c:auto val="1"/>
        <c:lblOffset val="100"/>
        <c:baseTimeUnit val="days"/>
      </c:dateAx>
      <c:valAx>
        <c:axId val="16489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2'!$I$7</c:f>
              <c:strCache>
                <c:ptCount val="1"/>
                <c:pt idx="0">
                  <c:v>Temps estimée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2'!$H$8:$H$12</c:f>
              <c:numCache>
                <c:formatCode>d\-mmm</c:formatCode>
                <c:ptCount val="5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</c:numCache>
            </c:numRef>
          </c:cat>
          <c:val>
            <c:numRef>
              <c:f>'Sprint 2'!$I$8:$I$12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9-4ABE-A71A-B81634361AC5}"/>
            </c:ext>
          </c:extLst>
        </c:ser>
        <c:ser>
          <c:idx val="1"/>
          <c:order val="1"/>
          <c:tx>
            <c:strRef>
              <c:f>'Sprint 2'!$J$7</c:f>
              <c:strCache>
                <c:ptCount val="1"/>
                <c:pt idx="0">
                  <c:v>Temps réalisé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2'!$H$8:$H$12</c:f>
              <c:numCache>
                <c:formatCode>d\-mmm</c:formatCode>
                <c:ptCount val="5"/>
                <c:pt idx="0">
                  <c:v>44907</c:v>
                </c:pt>
                <c:pt idx="1">
                  <c:v>44908</c:v>
                </c:pt>
                <c:pt idx="2">
                  <c:v>44909</c:v>
                </c:pt>
                <c:pt idx="3">
                  <c:v>44910</c:v>
                </c:pt>
                <c:pt idx="4">
                  <c:v>44911</c:v>
                </c:pt>
              </c:numCache>
            </c:numRef>
          </c:cat>
          <c:val>
            <c:numRef>
              <c:f>'Sprint 2'!$J$8:$J$12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2.5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9-4ABE-A71A-B81634361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85256"/>
        <c:axId val="1648982840"/>
      </c:lineChart>
      <c:dateAx>
        <c:axId val="665585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82840"/>
        <c:crosses val="autoZero"/>
        <c:auto val="1"/>
        <c:lblOffset val="100"/>
        <c:baseTimeUnit val="days"/>
      </c:dateAx>
      <c:valAx>
        <c:axId val="16489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3'!$I$7</c:f>
              <c:strCache>
                <c:ptCount val="1"/>
                <c:pt idx="0">
                  <c:v>Temps estimée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3'!$H$8:$H$12</c:f>
              <c:numCache>
                <c:formatCode>d\-mmm</c:formatCode>
                <c:ptCount val="5"/>
                <c:pt idx="0">
                  <c:v>44914</c:v>
                </c:pt>
                <c:pt idx="1">
                  <c:v>44915</c:v>
                </c:pt>
                <c:pt idx="2">
                  <c:v>44916</c:v>
                </c:pt>
                <c:pt idx="3">
                  <c:v>44917</c:v>
                </c:pt>
                <c:pt idx="4">
                  <c:v>44918</c:v>
                </c:pt>
              </c:numCache>
            </c:numRef>
          </c:cat>
          <c:val>
            <c:numRef>
              <c:f>'Sprint 3'!$I$8:$I$12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F-43FE-9A0D-4E745DEFB8FD}"/>
            </c:ext>
          </c:extLst>
        </c:ser>
        <c:ser>
          <c:idx val="1"/>
          <c:order val="1"/>
          <c:tx>
            <c:strRef>
              <c:f>'Sprint 3'!$J$7</c:f>
              <c:strCache>
                <c:ptCount val="1"/>
                <c:pt idx="0">
                  <c:v>Temps réalisé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3'!$H$8:$H$12</c:f>
              <c:numCache>
                <c:formatCode>d\-mmm</c:formatCode>
                <c:ptCount val="5"/>
                <c:pt idx="0">
                  <c:v>44914</c:v>
                </c:pt>
                <c:pt idx="1">
                  <c:v>44915</c:v>
                </c:pt>
                <c:pt idx="2">
                  <c:v>44916</c:v>
                </c:pt>
                <c:pt idx="3">
                  <c:v>44917</c:v>
                </c:pt>
                <c:pt idx="4">
                  <c:v>44918</c:v>
                </c:pt>
              </c:numCache>
            </c:numRef>
          </c:cat>
          <c:val>
            <c:numRef>
              <c:f>'Sprint 3'!$J$8:$J$12</c:f>
              <c:numCache>
                <c:formatCode>General</c:formatCode>
                <c:ptCount val="5"/>
                <c:pt idx="0">
                  <c:v>10</c:v>
                </c:pt>
                <c:pt idx="1">
                  <c:v>6.5</c:v>
                </c:pt>
                <c:pt idx="2">
                  <c:v>6.5</c:v>
                </c:pt>
                <c:pt idx="3">
                  <c:v>3.5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F-43FE-9A0D-4E745DEFB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85256"/>
        <c:axId val="1648982840"/>
      </c:lineChart>
      <c:dateAx>
        <c:axId val="665585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82840"/>
        <c:crosses val="autoZero"/>
        <c:auto val="1"/>
        <c:lblOffset val="100"/>
        <c:baseTimeUnit val="days"/>
      </c:dateAx>
      <c:valAx>
        <c:axId val="16489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4'!$I$7</c:f>
              <c:strCache>
                <c:ptCount val="1"/>
                <c:pt idx="0">
                  <c:v>Temps estimée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4'!$H$8:$H$12</c:f>
              <c:numCache>
                <c:formatCode>d\-mmm</c:formatCode>
                <c:ptCount val="5"/>
                <c:pt idx="0">
                  <c:v>44921</c:v>
                </c:pt>
                <c:pt idx="1">
                  <c:v>44922</c:v>
                </c:pt>
                <c:pt idx="2">
                  <c:v>44923</c:v>
                </c:pt>
                <c:pt idx="3">
                  <c:v>44924</c:v>
                </c:pt>
                <c:pt idx="4">
                  <c:v>44925</c:v>
                </c:pt>
              </c:numCache>
            </c:numRef>
          </c:cat>
          <c:val>
            <c:numRef>
              <c:f>'Sprint 4'!$I$8:$I$12</c:f>
              <c:numCache>
                <c:formatCode>General</c:formatCode>
                <c:ptCount val="5"/>
                <c:pt idx="0">
                  <c:v>7.5</c:v>
                </c:pt>
                <c:pt idx="1">
                  <c:v>6</c:v>
                </c:pt>
                <c:pt idx="2">
                  <c:v>4.5</c:v>
                </c:pt>
                <c:pt idx="3">
                  <c:v>3</c:v>
                </c:pt>
                <c:pt idx="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1-4E0E-B81C-9C816EAA2849}"/>
            </c:ext>
          </c:extLst>
        </c:ser>
        <c:ser>
          <c:idx val="1"/>
          <c:order val="1"/>
          <c:tx>
            <c:strRef>
              <c:f>'Sprint 4'!$J$7</c:f>
              <c:strCache>
                <c:ptCount val="1"/>
                <c:pt idx="0">
                  <c:v>Temps réalisé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4'!$H$8:$H$12</c:f>
              <c:numCache>
                <c:formatCode>d\-mmm</c:formatCode>
                <c:ptCount val="5"/>
                <c:pt idx="0">
                  <c:v>44921</c:v>
                </c:pt>
                <c:pt idx="1">
                  <c:v>44922</c:v>
                </c:pt>
                <c:pt idx="2">
                  <c:v>44923</c:v>
                </c:pt>
                <c:pt idx="3">
                  <c:v>44924</c:v>
                </c:pt>
                <c:pt idx="4">
                  <c:v>44925</c:v>
                </c:pt>
              </c:numCache>
            </c:numRef>
          </c:cat>
          <c:val>
            <c:numRef>
              <c:f>'Sprint 4'!$J$8:$J$12</c:f>
              <c:numCache>
                <c:formatCode>General</c:formatCode>
                <c:ptCount val="5"/>
                <c:pt idx="0">
                  <c:v>7.5</c:v>
                </c:pt>
                <c:pt idx="1">
                  <c:v>5.5</c:v>
                </c:pt>
                <c:pt idx="2">
                  <c:v>3.5</c:v>
                </c:pt>
                <c:pt idx="3">
                  <c:v>1.5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1-4E0E-B81C-9C816EAA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85256"/>
        <c:axId val="1648982840"/>
      </c:lineChart>
      <c:dateAx>
        <c:axId val="665585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82840"/>
        <c:crosses val="autoZero"/>
        <c:auto val="1"/>
        <c:lblOffset val="100"/>
        <c:baseTimeUnit val="days"/>
      </c:dateAx>
      <c:valAx>
        <c:axId val="16489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5'!$I$7</c:f>
              <c:strCache>
                <c:ptCount val="1"/>
                <c:pt idx="0">
                  <c:v>Temps estimée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5'!$H$8:$H$12</c:f>
              <c:numCache>
                <c:formatCode>d\-mmm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'Sprint 5'!$I$8:$I$12</c:f>
              <c:numCache>
                <c:formatCode>0.00</c:formatCode>
                <c:ptCount val="5"/>
                <c:pt idx="0" formatCode="General">
                  <c:v>6.67</c:v>
                </c:pt>
                <c:pt idx="1">
                  <c:v>5.3360000000000003</c:v>
                </c:pt>
                <c:pt idx="2">
                  <c:v>4.0020000000000007</c:v>
                </c:pt>
                <c:pt idx="3">
                  <c:v>2.6680000000000006</c:v>
                </c:pt>
                <c:pt idx="4">
                  <c:v>1.3340000000000005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B-4619-96D8-55F5AD173A28}"/>
            </c:ext>
          </c:extLst>
        </c:ser>
        <c:ser>
          <c:idx val="1"/>
          <c:order val="1"/>
          <c:tx>
            <c:strRef>
              <c:f>'Sprint 5'!$J$7</c:f>
              <c:strCache>
                <c:ptCount val="1"/>
                <c:pt idx="0">
                  <c:v>Temps réalisé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5'!$H$8:$H$12</c:f>
              <c:numCache>
                <c:formatCode>d\-mmm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'Sprint 5'!$J$8:$J$12</c:f>
              <c:numCache>
                <c:formatCode>General</c:formatCode>
                <c:ptCount val="5"/>
                <c:pt idx="0">
                  <c:v>6.67</c:v>
                </c:pt>
                <c:pt idx="1">
                  <c:v>4.67</c:v>
                </c:pt>
                <c:pt idx="2">
                  <c:v>3.17</c:v>
                </c:pt>
                <c:pt idx="3">
                  <c:v>0.66999999999999993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B-4619-96D8-55F5AD173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85256"/>
        <c:axId val="1648982840"/>
      </c:lineChart>
      <c:dateAx>
        <c:axId val="665585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82840"/>
        <c:crosses val="autoZero"/>
        <c:auto val="1"/>
        <c:lblOffset val="100"/>
        <c:baseTimeUnit val="days"/>
      </c:dateAx>
      <c:valAx>
        <c:axId val="16489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180975</xdr:rowOff>
    </xdr:from>
    <xdr:to>
      <xdr:col>18</xdr:col>
      <xdr:colOff>295275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DEE61-933F-EC6E-D667-FDB3C1081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180975</xdr:rowOff>
    </xdr:from>
    <xdr:to>
      <xdr:col>18</xdr:col>
      <xdr:colOff>295275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6BB64-67EB-4D90-A3D0-B584B1E3E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180975</xdr:rowOff>
    </xdr:from>
    <xdr:to>
      <xdr:col>18</xdr:col>
      <xdr:colOff>295275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140F0-AE92-4211-A26C-AC44F7D3A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180975</xdr:rowOff>
    </xdr:from>
    <xdr:to>
      <xdr:col>18</xdr:col>
      <xdr:colOff>295275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9910D-FB2F-4A25-BF39-17F947051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180975</xdr:rowOff>
    </xdr:from>
    <xdr:to>
      <xdr:col>18</xdr:col>
      <xdr:colOff>295275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043EA-D2E4-41CC-88AF-951416B9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STS-Projects/power-bi/issues/18" TargetMode="External"/><Relationship Id="rId13" Type="http://schemas.openxmlformats.org/officeDocument/2006/relationships/hyperlink" Target="https://github.com/ESTS-Projects/saFe/issues/22" TargetMode="External"/><Relationship Id="rId18" Type="http://schemas.openxmlformats.org/officeDocument/2006/relationships/hyperlink" Target="https://github.com/ESTS-Projects/powerbi/issues/27" TargetMode="External"/><Relationship Id="rId3" Type="http://schemas.openxmlformats.org/officeDocument/2006/relationships/hyperlink" Target="https://github.com/ESTS-Projects/power-bi/issues/12" TargetMode="External"/><Relationship Id="rId7" Type="http://schemas.openxmlformats.org/officeDocument/2006/relationships/hyperlink" Target="https://github.com/ESTS-Projects/power-bi/issues/19" TargetMode="External"/><Relationship Id="rId12" Type="http://schemas.openxmlformats.org/officeDocument/2006/relationships/hyperlink" Target="https://github.com/ESTS-Projects/powerbi/issues/16" TargetMode="External"/><Relationship Id="rId17" Type="http://schemas.openxmlformats.org/officeDocument/2006/relationships/hyperlink" Target="https://github.com/ESTS-Projects/powerbi/issues/26" TargetMode="External"/><Relationship Id="rId2" Type="http://schemas.openxmlformats.org/officeDocument/2006/relationships/hyperlink" Target="https://github.com/ESTS-Projects/power-bi/issues/14" TargetMode="External"/><Relationship Id="rId16" Type="http://schemas.openxmlformats.org/officeDocument/2006/relationships/hyperlink" Target="https://github.com/ESTS-Projects/saFe/issues/25" TargetMode="External"/><Relationship Id="rId1" Type="http://schemas.openxmlformats.org/officeDocument/2006/relationships/hyperlink" Target="https://github.com/ESTS-Projects/power-bi/issues/11" TargetMode="External"/><Relationship Id="rId6" Type="http://schemas.openxmlformats.org/officeDocument/2006/relationships/hyperlink" Target="https://github.com/ESTS-Projects/power-bi/issues/17" TargetMode="External"/><Relationship Id="rId11" Type="http://schemas.openxmlformats.org/officeDocument/2006/relationships/hyperlink" Target="https://github.com/ESTS-Projects/powerbi/issues/15" TargetMode="External"/><Relationship Id="rId5" Type="http://schemas.openxmlformats.org/officeDocument/2006/relationships/hyperlink" Target="https://github.com/ESTS-Projects/power-bi/issues/10" TargetMode="External"/><Relationship Id="rId15" Type="http://schemas.openxmlformats.org/officeDocument/2006/relationships/hyperlink" Target="https://github.com/ESTS-Projects/saFe/issues/24" TargetMode="External"/><Relationship Id="rId10" Type="http://schemas.openxmlformats.org/officeDocument/2006/relationships/hyperlink" Target="https://github.com/ESTS-Projects/saFe/issues/21" TargetMode="External"/><Relationship Id="rId4" Type="http://schemas.openxmlformats.org/officeDocument/2006/relationships/hyperlink" Target="https://github.com/ESTS-Projects/power-bi/issues/13" TargetMode="External"/><Relationship Id="rId9" Type="http://schemas.openxmlformats.org/officeDocument/2006/relationships/hyperlink" Target="https://github.com/ESTS-Projects/saFe/issues/20" TargetMode="External"/><Relationship Id="rId14" Type="http://schemas.openxmlformats.org/officeDocument/2006/relationships/hyperlink" Target="https://github.com/ESTS-Projects/saFe/issues/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STS-Projects/power-bi/issues/18" TargetMode="External"/><Relationship Id="rId13" Type="http://schemas.openxmlformats.org/officeDocument/2006/relationships/hyperlink" Target="https://github.com/ESTS-Projects/saFe/issues/22" TargetMode="External"/><Relationship Id="rId18" Type="http://schemas.openxmlformats.org/officeDocument/2006/relationships/hyperlink" Target="https://github.com/ESTS-Projects/powerbi/issues/27" TargetMode="External"/><Relationship Id="rId3" Type="http://schemas.openxmlformats.org/officeDocument/2006/relationships/hyperlink" Target="https://github.com/ESTS-Projects/power-bi/issues/12" TargetMode="External"/><Relationship Id="rId7" Type="http://schemas.openxmlformats.org/officeDocument/2006/relationships/hyperlink" Target="https://github.com/ESTS-Projects/power-bi/issues/19" TargetMode="External"/><Relationship Id="rId12" Type="http://schemas.openxmlformats.org/officeDocument/2006/relationships/hyperlink" Target="https://github.com/ESTS-Projects/powerbi/issues/16" TargetMode="External"/><Relationship Id="rId17" Type="http://schemas.openxmlformats.org/officeDocument/2006/relationships/hyperlink" Target="https://github.com/ESTS-Projects/powerbi/issues/26" TargetMode="External"/><Relationship Id="rId2" Type="http://schemas.openxmlformats.org/officeDocument/2006/relationships/hyperlink" Target="https://github.com/ESTS-Projects/power-bi/issues/14" TargetMode="External"/><Relationship Id="rId16" Type="http://schemas.openxmlformats.org/officeDocument/2006/relationships/hyperlink" Target="https://github.com/ESTS-Projects/saFe/issues/25" TargetMode="External"/><Relationship Id="rId1" Type="http://schemas.openxmlformats.org/officeDocument/2006/relationships/hyperlink" Target="https://github.com/ESTS-Projects/power-bi/issues/11" TargetMode="External"/><Relationship Id="rId6" Type="http://schemas.openxmlformats.org/officeDocument/2006/relationships/hyperlink" Target="https://github.com/ESTS-Projects/power-bi/issues/17" TargetMode="External"/><Relationship Id="rId11" Type="http://schemas.openxmlformats.org/officeDocument/2006/relationships/hyperlink" Target="https://github.com/ESTS-Projects/powerbi/issues/15" TargetMode="External"/><Relationship Id="rId5" Type="http://schemas.openxmlformats.org/officeDocument/2006/relationships/hyperlink" Target="https://github.com/ESTS-Projects/power-bi/issues/10" TargetMode="External"/><Relationship Id="rId15" Type="http://schemas.openxmlformats.org/officeDocument/2006/relationships/hyperlink" Target="https://github.com/ESTS-Projects/saFe/issues/24" TargetMode="External"/><Relationship Id="rId10" Type="http://schemas.openxmlformats.org/officeDocument/2006/relationships/hyperlink" Target="https://github.com/ESTS-Projects/saFe/issues/21" TargetMode="External"/><Relationship Id="rId4" Type="http://schemas.openxmlformats.org/officeDocument/2006/relationships/hyperlink" Target="https://github.com/ESTS-Projects/power-bi/issues/13" TargetMode="External"/><Relationship Id="rId9" Type="http://schemas.openxmlformats.org/officeDocument/2006/relationships/hyperlink" Target="https://github.com/ESTS-Projects/saFe/issues/20" TargetMode="External"/><Relationship Id="rId14" Type="http://schemas.openxmlformats.org/officeDocument/2006/relationships/hyperlink" Target="https://github.com/ESTS-Projects/saFe/issues/2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STS-Projects/power-bi/issues/12" TargetMode="External"/><Relationship Id="rId2" Type="http://schemas.openxmlformats.org/officeDocument/2006/relationships/hyperlink" Target="https://github.com/ESTS-Projects/power-bi/issues/14" TargetMode="External"/><Relationship Id="rId1" Type="http://schemas.openxmlformats.org/officeDocument/2006/relationships/hyperlink" Target="https://github.com/ESTS-Projects/power-bi/issues/11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github.com/ESTS-Projects/power-bi/issues/10" TargetMode="External"/><Relationship Id="rId4" Type="http://schemas.openxmlformats.org/officeDocument/2006/relationships/hyperlink" Target="https://github.com/ESTS-Projects/power-bi/issues/1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github.com/ESTS-Projects/powerbi/issues/16" TargetMode="External"/><Relationship Id="rId1" Type="http://schemas.openxmlformats.org/officeDocument/2006/relationships/hyperlink" Target="https://github.com/ESTS-Projects/powerbi/issues/15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STS-Projects/power-bi/issues/18" TargetMode="External"/><Relationship Id="rId2" Type="http://schemas.openxmlformats.org/officeDocument/2006/relationships/hyperlink" Target="https://github.com/ESTS-Projects/power-bi/issues/19" TargetMode="External"/><Relationship Id="rId1" Type="http://schemas.openxmlformats.org/officeDocument/2006/relationships/hyperlink" Target="https://github.com/ESTS-Projects/power-bi/issues/17" TargetMode="External"/><Relationship Id="rId6" Type="http://schemas.openxmlformats.org/officeDocument/2006/relationships/drawing" Target="../drawings/drawing3.xml"/><Relationship Id="rId5" Type="http://schemas.openxmlformats.org/officeDocument/2006/relationships/hyperlink" Target="https://github.com/ESTS-Projects/saFe/issues/21" TargetMode="External"/><Relationship Id="rId4" Type="http://schemas.openxmlformats.org/officeDocument/2006/relationships/hyperlink" Target="https://github.com/ESTS-Projects/saFe/issues/2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STS-Projects/saFe/issues/24" TargetMode="External"/><Relationship Id="rId2" Type="http://schemas.openxmlformats.org/officeDocument/2006/relationships/hyperlink" Target="https://github.com/ESTS-Projects/saFe/issues/23" TargetMode="External"/><Relationship Id="rId1" Type="http://schemas.openxmlformats.org/officeDocument/2006/relationships/hyperlink" Target="https://github.com/ESTS-Projects/saFe/issues/22" TargetMode="Externa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STS-Projects/saFe/issues/24" TargetMode="External"/><Relationship Id="rId2" Type="http://schemas.openxmlformats.org/officeDocument/2006/relationships/hyperlink" Target="https://github.com/ESTS-Projects/saFe/issues/23" TargetMode="External"/><Relationship Id="rId1" Type="http://schemas.openxmlformats.org/officeDocument/2006/relationships/hyperlink" Target="https://github.com/ESTS-Projects/saFe/issues/22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37"/>
  <sheetViews>
    <sheetView topLeftCell="B30" workbookViewId="0">
      <selection activeCell="D33" sqref="D33"/>
    </sheetView>
  </sheetViews>
  <sheetFormatPr defaultRowHeight="15"/>
  <cols>
    <col min="3" max="3" width="37.140625" customWidth="1"/>
    <col min="4" max="4" width="9.140625" customWidth="1"/>
    <col min="5" max="5" width="69.7109375" customWidth="1"/>
    <col min="6" max="6" width="24.28515625" customWidth="1"/>
    <col min="7" max="7" width="91.28515625" customWidth="1"/>
    <col min="8" max="8" width="32" customWidth="1"/>
    <col min="9" max="9" width="31.28515625" customWidth="1"/>
    <col min="10" max="10" width="24.42578125" customWidth="1"/>
  </cols>
  <sheetData>
    <row r="3" spans="3:10">
      <c r="D3" s="6" t="s">
        <v>0</v>
      </c>
      <c r="E3" s="7" t="s">
        <v>1</v>
      </c>
      <c r="F3" s="15" t="s">
        <v>2</v>
      </c>
      <c r="G3" s="15" t="s">
        <v>3</v>
      </c>
      <c r="H3" s="13" t="s">
        <v>4</v>
      </c>
      <c r="I3" s="15" t="s">
        <v>5</v>
      </c>
      <c r="J3" s="8" t="s">
        <v>6</v>
      </c>
    </row>
    <row r="4" spans="3:10" ht="17.25" customHeight="1">
      <c r="C4" s="79" t="s">
        <v>7</v>
      </c>
      <c r="D4" s="84">
        <v>1</v>
      </c>
      <c r="E4" s="87" t="s">
        <v>8</v>
      </c>
      <c r="F4" s="104">
        <v>10</v>
      </c>
      <c r="G4" s="23" t="s">
        <v>9</v>
      </c>
      <c r="H4" s="19">
        <v>1</v>
      </c>
      <c r="I4" s="105">
        <f>SUM(H4,H8,H5,H7,H6,H9,H10)</f>
        <v>18</v>
      </c>
      <c r="J4" s="108" t="s">
        <v>10</v>
      </c>
    </row>
    <row r="5" spans="3:10" ht="18" customHeight="1">
      <c r="C5" s="79"/>
      <c r="D5" s="85"/>
      <c r="E5" s="88"/>
      <c r="F5" s="104"/>
      <c r="G5" s="23" t="s">
        <v>11</v>
      </c>
      <c r="H5" s="14">
        <v>4</v>
      </c>
      <c r="I5" s="106"/>
      <c r="J5" s="109"/>
    </row>
    <row r="6" spans="3:10" ht="18" customHeight="1">
      <c r="C6" s="79"/>
      <c r="D6" s="85"/>
      <c r="E6" s="88"/>
      <c r="F6" s="104"/>
      <c r="G6" s="23" t="s">
        <v>12</v>
      </c>
      <c r="H6" s="19">
        <v>1</v>
      </c>
      <c r="I6" s="106"/>
      <c r="J6" s="109"/>
    </row>
    <row r="7" spans="3:10" ht="18" customHeight="1">
      <c r="C7" s="79"/>
      <c r="D7" s="85"/>
      <c r="E7" s="88"/>
      <c r="F7" s="104"/>
      <c r="G7" s="23" t="s">
        <v>13</v>
      </c>
      <c r="H7" s="20">
        <v>3</v>
      </c>
      <c r="I7" s="106"/>
      <c r="J7" s="109"/>
    </row>
    <row r="8" spans="3:10" ht="18" customHeight="1">
      <c r="C8" s="79"/>
      <c r="D8" s="85"/>
      <c r="E8" s="88"/>
      <c r="F8" s="104"/>
      <c r="G8" s="23" t="s">
        <v>14</v>
      </c>
      <c r="H8" s="18">
        <v>1</v>
      </c>
      <c r="I8" s="106"/>
      <c r="J8" s="109"/>
    </row>
    <row r="9" spans="3:10" ht="18" customHeight="1">
      <c r="C9" s="79"/>
      <c r="D9" s="85"/>
      <c r="E9" s="88"/>
      <c r="F9" s="104"/>
      <c r="G9" s="23" t="s">
        <v>15</v>
      </c>
      <c r="H9" s="22">
        <v>3</v>
      </c>
      <c r="I9" s="106"/>
      <c r="J9" s="109"/>
    </row>
    <row r="10" spans="3:10" ht="18" customHeight="1">
      <c r="C10" s="79"/>
      <c r="D10" s="86"/>
      <c r="E10" s="89"/>
      <c r="F10" s="104"/>
      <c r="G10" s="23" t="s">
        <v>16</v>
      </c>
      <c r="H10" s="22">
        <v>5</v>
      </c>
      <c r="I10" s="107"/>
      <c r="J10" s="110"/>
    </row>
    <row r="11" spans="3:10" ht="17.25" customHeight="1">
      <c r="C11" s="79"/>
      <c r="D11" s="84">
        <v>2</v>
      </c>
      <c r="E11" s="111" t="s">
        <v>17</v>
      </c>
      <c r="F11" s="114">
        <v>10</v>
      </c>
      <c r="G11" s="24" t="s">
        <v>18</v>
      </c>
      <c r="H11" s="21">
        <v>1</v>
      </c>
      <c r="I11" s="105">
        <f>SUM(H11:H13)</f>
        <v>8</v>
      </c>
      <c r="J11" s="108" t="s">
        <v>10</v>
      </c>
    </row>
    <row r="12" spans="3:10" ht="19.5" customHeight="1">
      <c r="C12" s="79"/>
      <c r="D12" s="85"/>
      <c r="E12" s="112"/>
      <c r="F12" s="114"/>
      <c r="G12" s="23" t="s">
        <v>19</v>
      </c>
      <c r="H12" s="19">
        <v>4</v>
      </c>
      <c r="I12" s="106"/>
      <c r="J12" s="109"/>
    </row>
    <row r="13" spans="3:10" ht="18" customHeight="1">
      <c r="C13" s="79"/>
      <c r="D13" s="86"/>
      <c r="E13" s="113"/>
      <c r="F13" s="114"/>
      <c r="G13" s="23" t="s">
        <v>20</v>
      </c>
      <c r="H13" s="20">
        <v>3</v>
      </c>
      <c r="I13" s="107"/>
      <c r="J13" s="110"/>
    </row>
    <row r="14" spans="3:10" ht="16.5" customHeight="1">
      <c r="C14" s="79"/>
      <c r="D14" s="84">
        <v>3</v>
      </c>
      <c r="E14" s="87" t="s">
        <v>21</v>
      </c>
      <c r="F14" s="104">
        <v>9</v>
      </c>
      <c r="G14" s="24" t="s">
        <v>22</v>
      </c>
      <c r="H14" s="10">
        <v>1</v>
      </c>
      <c r="I14" s="105">
        <f>SUM(H14,H15)</f>
        <v>2</v>
      </c>
      <c r="J14" s="108" t="s">
        <v>10</v>
      </c>
    </row>
    <row r="15" spans="3:10" ht="17.25" customHeight="1">
      <c r="C15" s="79"/>
      <c r="D15" s="86"/>
      <c r="E15" s="89"/>
      <c r="F15" s="104"/>
      <c r="G15" s="25" t="s">
        <v>23</v>
      </c>
      <c r="H15" s="10">
        <v>1</v>
      </c>
      <c r="I15" s="107"/>
      <c r="J15" s="110"/>
    </row>
    <row r="16" spans="3:10" ht="35.25" customHeight="1">
      <c r="C16" s="79"/>
      <c r="D16" s="2">
        <v>4</v>
      </c>
      <c r="E16" s="9" t="s">
        <v>24</v>
      </c>
      <c r="F16" s="12">
        <v>8</v>
      </c>
      <c r="G16" s="25" t="s">
        <v>25</v>
      </c>
      <c r="H16" s="27">
        <v>2</v>
      </c>
      <c r="I16" s="1">
        <v>2</v>
      </c>
      <c r="J16" s="16" t="s">
        <v>10</v>
      </c>
    </row>
    <row r="17" spans="3:10" ht="18" customHeight="1">
      <c r="C17" s="81" t="s">
        <v>26</v>
      </c>
      <c r="D17" s="90">
        <v>5</v>
      </c>
      <c r="E17" s="93" t="s">
        <v>27</v>
      </c>
      <c r="F17" s="115">
        <v>7</v>
      </c>
      <c r="G17" s="28" t="s">
        <v>28</v>
      </c>
      <c r="H17" s="3">
        <v>2</v>
      </c>
      <c r="I17" s="117">
        <f>SUM(H17:H19)</f>
        <v>7</v>
      </c>
      <c r="J17" s="120" t="s">
        <v>10</v>
      </c>
    </row>
    <row r="18" spans="3:10" ht="19.5" customHeight="1">
      <c r="C18" s="82"/>
      <c r="D18" s="91"/>
      <c r="E18" s="94"/>
      <c r="F18" s="116"/>
      <c r="G18" s="28" t="s">
        <v>29</v>
      </c>
      <c r="H18" s="3">
        <v>3</v>
      </c>
      <c r="I18" s="118"/>
      <c r="J18" s="121"/>
    </row>
    <row r="19" spans="3:10" ht="18.75" customHeight="1">
      <c r="C19" s="82"/>
      <c r="D19" s="92"/>
      <c r="E19" s="95"/>
      <c r="F19" s="116"/>
      <c r="G19" s="29" t="s">
        <v>30</v>
      </c>
      <c r="H19" s="26">
        <v>2</v>
      </c>
      <c r="I19" s="119"/>
      <c r="J19" s="122"/>
    </row>
    <row r="20" spans="3:10" ht="18" customHeight="1">
      <c r="C20" s="82"/>
      <c r="D20" s="123">
        <v>6</v>
      </c>
      <c r="E20" s="125" t="s">
        <v>31</v>
      </c>
      <c r="F20" s="131">
        <v>6</v>
      </c>
      <c r="G20" s="28" t="s">
        <v>32</v>
      </c>
      <c r="H20" s="3">
        <v>2</v>
      </c>
      <c r="I20" s="117">
        <f>SUM(H20:H21)</f>
        <v>4</v>
      </c>
      <c r="J20" s="120" t="s">
        <v>10</v>
      </c>
    </row>
    <row r="21" spans="3:10" ht="19.5" customHeight="1">
      <c r="C21" s="83"/>
      <c r="D21" s="124"/>
      <c r="E21" s="126"/>
      <c r="F21" s="132"/>
      <c r="G21" s="29" t="s">
        <v>33</v>
      </c>
      <c r="H21" s="26">
        <v>2</v>
      </c>
      <c r="I21" s="118"/>
      <c r="J21" s="121"/>
    </row>
    <row r="22" spans="3:10" ht="19.5" customHeight="1">
      <c r="C22" s="96" t="s">
        <v>34</v>
      </c>
      <c r="D22" s="99">
        <v>7</v>
      </c>
      <c r="E22" s="102" t="s">
        <v>35</v>
      </c>
      <c r="F22" s="129">
        <v>4</v>
      </c>
      <c r="G22" s="17" t="s">
        <v>36</v>
      </c>
      <c r="H22" s="4">
        <v>3</v>
      </c>
      <c r="I22" s="129">
        <f>SUM(H22:H24)</f>
        <v>8</v>
      </c>
      <c r="J22" s="127" t="s">
        <v>37</v>
      </c>
    </row>
    <row r="23" spans="3:10" ht="19.5" customHeight="1">
      <c r="C23" s="97"/>
      <c r="D23" s="100"/>
      <c r="E23" s="103"/>
      <c r="F23" s="130"/>
      <c r="G23" s="17" t="s">
        <v>38</v>
      </c>
      <c r="H23" s="4">
        <v>2</v>
      </c>
      <c r="I23" s="130"/>
      <c r="J23" s="128"/>
    </row>
    <row r="24" spans="3:10" ht="19.5" customHeight="1">
      <c r="C24" s="98"/>
      <c r="D24" s="101"/>
      <c r="E24" s="103"/>
      <c r="F24" s="130"/>
      <c r="G24" s="34" t="s">
        <v>39</v>
      </c>
      <c r="H24" s="32">
        <v>3</v>
      </c>
      <c r="I24" s="130"/>
      <c r="J24" s="128"/>
    </row>
    <row r="25" spans="3:10" ht="18.75" customHeight="1">
      <c r="C25" s="80" t="s">
        <v>40</v>
      </c>
      <c r="D25" s="133">
        <v>8</v>
      </c>
      <c r="E25" s="135" t="s">
        <v>41</v>
      </c>
      <c r="F25" s="141">
        <v>2</v>
      </c>
      <c r="G25" s="38" t="s">
        <v>42</v>
      </c>
      <c r="H25" s="11">
        <v>3</v>
      </c>
      <c r="I25" s="137">
        <f>SUM(H25:H27)</f>
        <v>7</v>
      </c>
      <c r="J25" s="138" t="s">
        <v>37</v>
      </c>
    </row>
    <row r="26" spans="3:10" ht="18.75" customHeight="1">
      <c r="C26" s="80"/>
      <c r="D26" s="140"/>
      <c r="E26" s="139"/>
      <c r="F26" s="142"/>
      <c r="G26" s="39" t="s">
        <v>43</v>
      </c>
      <c r="H26" s="11">
        <v>1</v>
      </c>
      <c r="I26" s="137"/>
      <c r="J26" s="138"/>
    </row>
    <row r="27" spans="3:10" ht="18" customHeight="1">
      <c r="C27" s="80"/>
      <c r="D27" s="134"/>
      <c r="E27" s="136"/>
      <c r="F27" s="143"/>
      <c r="G27" s="30" t="s">
        <v>44</v>
      </c>
      <c r="H27" s="11">
        <v>3</v>
      </c>
      <c r="I27" s="137"/>
      <c r="J27" s="138"/>
    </row>
    <row r="28" spans="3:10" ht="18.75" customHeight="1">
      <c r="C28" s="80"/>
      <c r="D28" s="133">
        <v>9</v>
      </c>
      <c r="E28" s="135" t="s">
        <v>45</v>
      </c>
      <c r="F28" s="35">
        <v>1</v>
      </c>
      <c r="G28" s="33" t="s">
        <v>46</v>
      </c>
      <c r="H28" s="11">
        <v>2</v>
      </c>
      <c r="I28" s="137">
        <f>SUM(H28:H29)</f>
        <v>6</v>
      </c>
      <c r="J28" s="138" t="s">
        <v>37</v>
      </c>
    </row>
    <row r="29" spans="3:10" ht="19.5" customHeight="1">
      <c r="C29" s="80"/>
      <c r="D29" s="134"/>
      <c r="E29" s="136"/>
      <c r="F29" s="35"/>
      <c r="G29" s="33" t="s">
        <v>47</v>
      </c>
      <c r="H29" s="11">
        <v>4</v>
      </c>
      <c r="I29" s="137"/>
      <c r="J29" s="138"/>
    </row>
    <row r="30" spans="3:10" ht="18.75" customHeight="1">
      <c r="C30" s="80"/>
      <c r="D30" s="5">
        <v>10</v>
      </c>
      <c r="E30" s="36" t="s">
        <v>48</v>
      </c>
      <c r="F30" s="11">
        <v>1</v>
      </c>
      <c r="G30" s="30" t="s">
        <v>49</v>
      </c>
      <c r="H30" s="35">
        <v>10</v>
      </c>
      <c r="I30" s="37">
        <f>SUM(H30)</f>
        <v>10</v>
      </c>
      <c r="J30" s="31" t="s">
        <v>37</v>
      </c>
    </row>
    <row r="31" spans="3:10" ht="35.25" customHeight="1"/>
    <row r="32" spans="3:10" ht="18.75" customHeight="1">
      <c r="C32" s="40" t="s">
        <v>50</v>
      </c>
      <c r="D32" s="41">
        <f>SUM(I4:I30)</f>
        <v>72</v>
      </c>
    </row>
    <row r="33" spans="3:4" ht="17.25" customHeight="1">
      <c r="C33" s="40" t="s">
        <v>51</v>
      </c>
      <c r="D33" s="42">
        <v>5</v>
      </c>
    </row>
    <row r="34" spans="3:4" ht="16.5" customHeight="1">
      <c r="C34" s="40" t="s">
        <v>52</v>
      </c>
      <c r="D34" s="42">
        <v>2</v>
      </c>
    </row>
    <row r="35" spans="3:4" ht="18" customHeight="1">
      <c r="C35" s="40" t="s">
        <v>53</v>
      </c>
      <c r="D35" s="42">
        <v>1</v>
      </c>
    </row>
    <row r="36" spans="3:4" ht="15.75" customHeight="1">
      <c r="C36" s="40" t="s">
        <v>54</v>
      </c>
      <c r="D36" s="42">
        <f>D34*D35</f>
        <v>2</v>
      </c>
    </row>
    <row r="37" spans="3:4">
      <c r="C37" s="40" t="s">
        <v>55</v>
      </c>
      <c r="D37" s="42">
        <f>D36*D33</f>
        <v>10</v>
      </c>
    </row>
  </sheetData>
  <mergeCells count="43">
    <mergeCell ref="J22:J24"/>
    <mergeCell ref="I22:I24"/>
    <mergeCell ref="F20:F21"/>
    <mergeCell ref="F22:F24"/>
    <mergeCell ref="D28:D29"/>
    <mergeCell ref="E28:E29"/>
    <mergeCell ref="I28:I29"/>
    <mergeCell ref="J28:J29"/>
    <mergeCell ref="E25:E27"/>
    <mergeCell ref="D25:D27"/>
    <mergeCell ref="F25:F27"/>
    <mergeCell ref="J25:J27"/>
    <mergeCell ref="I25:I27"/>
    <mergeCell ref="F17:F19"/>
    <mergeCell ref="I17:I19"/>
    <mergeCell ref="J17:J19"/>
    <mergeCell ref="D20:D21"/>
    <mergeCell ref="E20:E21"/>
    <mergeCell ref="J20:J21"/>
    <mergeCell ref="I20:I21"/>
    <mergeCell ref="F4:F10"/>
    <mergeCell ref="I4:I10"/>
    <mergeCell ref="J4:J10"/>
    <mergeCell ref="J11:J13"/>
    <mergeCell ref="D14:D15"/>
    <mergeCell ref="E14:E15"/>
    <mergeCell ref="F14:F15"/>
    <mergeCell ref="I11:I13"/>
    <mergeCell ref="I14:I15"/>
    <mergeCell ref="J14:J15"/>
    <mergeCell ref="D11:D13"/>
    <mergeCell ref="E11:E13"/>
    <mergeCell ref="F11:F13"/>
    <mergeCell ref="C4:C16"/>
    <mergeCell ref="C25:C30"/>
    <mergeCell ref="C17:C21"/>
    <mergeCell ref="D4:D10"/>
    <mergeCell ref="E4:E10"/>
    <mergeCell ref="D17:D19"/>
    <mergeCell ref="E17:E19"/>
    <mergeCell ref="C22:C24"/>
    <mergeCell ref="D22:D24"/>
    <mergeCell ref="E22:E24"/>
  </mergeCells>
  <hyperlinks>
    <hyperlink ref="G5" r:id="rId1" xr:uid="{EC006C4B-DD45-49FE-A307-E9F701E6A2EF}"/>
    <hyperlink ref="G6" r:id="rId2" xr:uid="{EC735F58-8D1B-4FC7-B4B8-0DF77679DEF0}"/>
    <hyperlink ref="G7" r:id="rId3" display="Élaboration de la charte de projet " xr:uid="{355F2C69-72A5-484D-93C8-903B0B377279}"/>
    <hyperlink ref="G8" r:id="rId4" xr:uid="{E82D9F03-D3B6-448C-BBDA-6385FEC26318}"/>
    <hyperlink ref="G4" r:id="rId5" xr:uid="{3F163F78-46F0-4B64-8F97-0383DFC17330}"/>
    <hyperlink ref="G11" r:id="rId6" xr:uid="{28E968D4-A187-4839-9D45-90F453D1F84C}"/>
    <hyperlink ref="G12" r:id="rId7" xr:uid="{CAC199A6-EB89-4246-A99D-96B942B85617}"/>
    <hyperlink ref="G13" r:id="rId8" xr:uid="{BA9C8730-CAE7-4687-B1EE-227CF9991520}"/>
    <hyperlink ref="G14" r:id="rId9" xr:uid="{57BEB66B-EF5D-49CB-A81F-2101329F2D0C}"/>
    <hyperlink ref="G15" r:id="rId10" xr:uid="{4478D122-9C52-4DC0-ACF4-99DBC520FDCD}"/>
    <hyperlink ref="G9" r:id="rId11" xr:uid="{7F1702D1-AF42-467A-929D-D79D2DCFB78E}"/>
    <hyperlink ref="G10" r:id="rId12" xr:uid="{99786EDA-030B-4B56-A6EA-F393EACA9221}"/>
    <hyperlink ref="G16" r:id="rId13" xr:uid="{D1A8E17F-13A9-4C4F-BF26-D787E5572677}"/>
    <hyperlink ref="G17" r:id="rId14" xr:uid="{127D23E9-24F2-4B15-A5E2-9D0F4CAB5D47}"/>
    <hyperlink ref="G18" r:id="rId15" xr:uid="{BFFB41E6-4104-4A7C-9B55-3F07B93AA993}"/>
    <hyperlink ref="G19" r:id="rId16" xr:uid="{083DF3D7-23B4-4ACC-901D-2BF392B1D72F}"/>
    <hyperlink ref="G20" r:id="rId17" xr:uid="{1F5E0444-1C6C-48F5-BD14-A34F8AA9CEEC}"/>
    <hyperlink ref="G21" r:id="rId18" xr:uid="{B39671C0-ED3C-407B-9041-2F86FE9D2EF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3013-294A-47BB-AD3E-AF4FDBCF730F}">
  <dimension ref="C3:J30"/>
  <sheetViews>
    <sheetView tabSelected="1" topLeftCell="D1" workbookViewId="0">
      <selection activeCell="G16" sqref="G16:G18"/>
    </sheetView>
  </sheetViews>
  <sheetFormatPr defaultRowHeight="15"/>
  <cols>
    <col min="3" max="3" width="22.42578125" customWidth="1"/>
    <col min="4" max="4" width="92.7109375" customWidth="1"/>
    <col min="5" max="5" width="28.85546875" customWidth="1"/>
    <col min="6" max="6" width="27.85546875" customWidth="1"/>
    <col min="7" max="7" width="25.42578125" customWidth="1"/>
    <col min="8" max="8" width="27.140625" customWidth="1"/>
    <col min="9" max="9" width="23.7109375" customWidth="1"/>
    <col min="10" max="10" width="20.7109375" customWidth="1"/>
  </cols>
  <sheetData>
    <row r="3" spans="3:10">
      <c r="C3" s="15" t="s">
        <v>56</v>
      </c>
      <c r="D3" s="43" t="s">
        <v>3</v>
      </c>
      <c r="E3" s="15" t="s">
        <v>4</v>
      </c>
      <c r="F3" s="15" t="s">
        <v>57</v>
      </c>
      <c r="G3" s="15" t="s">
        <v>58</v>
      </c>
      <c r="H3" s="15" t="s">
        <v>59</v>
      </c>
      <c r="I3" s="15" t="s">
        <v>60</v>
      </c>
      <c r="J3" s="15" t="s">
        <v>61</v>
      </c>
    </row>
    <row r="4" spans="3:10">
      <c r="C4" s="179" t="s">
        <v>62</v>
      </c>
      <c r="D4" s="54" t="s">
        <v>9</v>
      </c>
      <c r="E4" s="46">
        <v>1</v>
      </c>
      <c r="F4" s="56">
        <v>0.5</v>
      </c>
      <c r="G4" s="144">
        <f>'Product Backlog'!D37</f>
        <v>10</v>
      </c>
      <c r="H4" s="144">
        <f>SUM(F4:F8)</f>
        <v>8</v>
      </c>
      <c r="I4" s="144">
        <f>H4/G4</f>
        <v>0.8</v>
      </c>
      <c r="J4" s="144">
        <f>'Product Backlog'!D32</f>
        <v>72</v>
      </c>
    </row>
    <row r="5" spans="3:10">
      <c r="C5" s="180"/>
      <c r="D5" s="54" t="s">
        <v>11</v>
      </c>
      <c r="E5" s="47">
        <v>4</v>
      </c>
      <c r="F5" s="56">
        <v>4</v>
      </c>
      <c r="G5" s="145"/>
      <c r="H5" s="145"/>
      <c r="I5" s="145"/>
      <c r="J5" s="145"/>
    </row>
    <row r="6" spans="3:10">
      <c r="C6" s="180"/>
      <c r="D6" s="54" t="s">
        <v>12</v>
      </c>
      <c r="E6" s="46">
        <v>1</v>
      </c>
      <c r="F6" s="56">
        <v>0.5</v>
      </c>
      <c r="G6" s="145"/>
      <c r="H6" s="145"/>
      <c r="I6" s="145"/>
      <c r="J6" s="145"/>
    </row>
    <row r="7" spans="3:10">
      <c r="C7" s="180"/>
      <c r="D7" s="54" t="s">
        <v>13</v>
      </c>
      <c r="E7" s="46">
        <v>3</v>
      </c>
      <c r="F7" s="56">
        <v>2.5</v>
      </c>
      <c r="G7" s="145"/>
      <c r="H7" s="145"/>
      <c r="I7" s="145"/>
      <c r="J7" s="145"/>
    </row>
    <row r="8" spans="3:10">
      <c r="C8" s="181"/>
      <c r="D8" s="54" t="s">
        <v>14</v>
      </c>
      <c r="E8" s="47">
        <v>1</v>
      </c>
      <c r="F8" s="56">
        <v>0.5</v>
      </c>
      <c r="G8" s="146"/>
      <c r="H8" s="146"/>
      <c r="I8" s="146"/>
      <c r="J8" s="146"/>
    </row>
    <row r="9" spans="3:10">
      <c r="C9" s="182" t="s">
        <v>63</v>
      </c>
      <c r="D9" s="48" t="s">
        <v>15</v>
      </c>
      <c r="E9" s="49">
        <v>3</v>
      </c>
      <c r="F9" s="53">
        <v>3.5</v>
      </c>
      <c r="G9" s="147">
        <f>'Product Backlog'!D37*I4</f>
        <v>8</v>
      </c>
      <c r="H9" s="147">
        <f>SUM(F9:F10)</f>
        <v>8</v>
      </c>
      <c r="I9" s="147">
        <f>H9/G9</f>
        <v>1</v>
      </c>
      <c r="J9" s="147">
        <f>J4-SUM(E4:E8)</f>
        <v>62</v>
      </c>
    </row>
    <row r="10" spans="3:10">
      <c r="C10" s="183"/>
      <c r="D10" s="48" t="s">
        <v>16</v>
      </c>
      <c r="E10" s="49">
        <v>5</v>
      </c>
      <c r="F10" s="53">
        <v>4.5</v>
      </c>
      <c r="G10" s="148"/>
      <c r="H10" s="148"/>
      <c r="I10" s="148"/>
      <c r="J10" s="148"/>
    </row>
    <row r="11" spans="3:10">
      <c r="C11" s="184" t="s">
        <v>64</v>
      </c>
      <c r="D11" s="50" t="s">
        <v>18</v>
      </c>
      <c r="E11" s="51">
        <v>1</v>
      </c>
      <c r="F11" s="57">
        <v>0.5</v>
      </c>
      <c r="G11" s="149">
        <f>'Product Backlog'!D37*I9</f>
        <v>10</v>
      </c>
      <c r="H11" s="149">
        <f>SUM(F11:F15)</f>
        <v>7.5</v>
      </c>
      <c r="I11" s="149">
        <f>H11/G11</f>
        <v>0.75</v>
      </c>
      <c r="J11" s="149">
        <f>J9-SUM(E9:E10)</f>
        <v>54</v>
      </c>
    </row>
    <row r="12" spans="3:10">
      <c r="C12" s="185"/>
      <c r="D12" s="50" t="s">
        <v>19</v>
      </c>
      <c r="E12" s="51">
        <v>4</v>
      </c>
      <c r="F12" s="57">
        <v>3</v>
      </c>
      <c r="G12" s="150"/>
      <c r="H12" s="150"/>
      <c r="I12" s="150"/>
      <c r="J12" s="150"/>
    </row>
    <row r="13" spans="3:10">
      <c r="C13" s="185"/>
      <c r="D13" s="50" t="s">
        <v>20</v>
      </c>
      <c r="E13" s="51">
        <v>3</v>
      </c>
      <c r="F13" s="57">
        <v>3</v>
      </c>
      <c r="G13" s="150"/>
      <c r="H13" s="150"/>
      <c r="I13" s="150"/>
      <c r="J13" s="150"/>
    </row>
    <row r="14" spans="3:10">
      <c r="C14" s="185"/>
      <c r="D14" s="50" t="s">
        <v>22</v>
      </c>
      <c r="E14" s="51">
        <v>1</v>
      </c>
      <c r="F14" s="57">
        <v>0.5</v>
      </c>
      <c r="G14" s="150"/>
      <c r="H14" s="150"/>
      <c r="I14" s="150"/>
      <c r="J14" s="150"/>
    </row>
    <row r="15" spans="3:10">
      <c r="C15" s="186"/>
      <c r="D15" s="50" t="s">
        <v>23</v>
      </c>
      <c r="E15" s="51">
        <v>1</v>
      </c>
      <c r="F15" s="58">
        <v>0.5</v>
      </c>
      <c r="G15" s="151"/>
      <c r="H15" s="151"/>
      <c r="I15" s="151"/>
      <c r="J15" s="151"/>
    </row>
    <row r="16" spans="3:10">
      <c r="C16" s="170" t="s">
        <v>65</v>
      </c>
      <c r="D16" s="64" t="s">
        <v>25</v>
      </c>
      <c r="E16" s="65">
        <v>2</v>
      </c>
      <c r="F16" s="66">
        <v>1.5</v>
      </c>
      <c r="G16" s="173">
        <f>'Product Backlog'!D37*I11</f>
        <v>7.5</v>
      </c>
      <c r="H16" s="152">
        <f>SUM(F16:F18)</f>
        <v>5</v>
      </c>
      <c r="I16" s="176">
        <f>H16/G16</f>
        <v>0.66666666666666663</v>
      </c>
      <c r="J16" s="152">
        <f>J11-SUM(E11:E15)</f>
        <v>44</v>
      </c>
    </row>
    <row r="17" spans="3:10">
      <c r="C17" s="171"/>
      <c r="D17" s="67" t="s">
        <v>28</v>
      </c>
      <c r="E17" s="65">
        <v>2</v>
      </c>
      <c r="F17" s="66">
        <v>1</v>
      </c>
      <c r="G17" s="174"/>
      <c r="H17" s="153"/>
      <c r="I17" s="177"/>
      <c r="J17" s="153"/>
    </row>
    <row r="18" spans="3:10">
      <c r="C18" s="172"/>
      <c r="D18" s="67" t="s">
        <v>29</v>
      </c>
      <c r="E18" s="65">
        <v>3</v>
      </c>
      <c r="F18" s="66">
        <v>2.5</v>
      </c>
      <c r="G18" s="175"/>
      <c r="H18" s="154"/>
      <c r="I18" s="178"/>
      <c r="J18" s="154"/>
    </row>
    <row r="19" spans="3:10">
      <c r="C19" s="161" t="s">
        <v>66</v>
      </c>
      <c r="D19" s="62" t="s">
        <v>30</v>
      </c>
      <c r="E19" s="60">
        <v>2</v>
      </c>
      <c r="F19" s="61">
        <v>1.5</v>
      </c>
      <c r="G19" s="164">
        <f>'Product Backlog'!D37*I16</f>
        <v>6.6666666666666661</v>
      </c>
      <c r="H19" s="155">
        <f>SUM(F19:F21)</f>
        <v>5.5</v>
      </c>
      <c r="I19" s="155">
        <f>H19/G19</f>
        <v>0.82500000000000007</v>
      </c>
      <c r="J19" s="155">
        <f>J16-SUM(E16:E18)</f>
        <v>37</v>
      </c>
    </row>
    <row r="20" spans="3:10">
      <c r="C20" s="162"/>
      <c r="D20" s="62" t="s">
        <v>32</v>
      </c>
      <c r="E20" s="60">
        <v>2</v>
      </c>
      <c r="F20" s="61">
        <v>2</v>
      </c>
      <c r="G20" s="165"/>
      <c r="H20" s="156"/>
      <c r="I20" s="156"/>
      <c r="J20" s="156"/>
    </row>
    <row r="21" spans="3:10">
      <c r="C21" s="163"/>
      <c r="D21" s="68" t="s">
        <v>33</v>
      </c>
      <c r="E21" s="69">
        <v>2</v>
      </c>
      <c r="F21" s="70">
        <v>2</v>
      </c>
      <c r="G21" s="166"/>
      <c r="H21" s="157"/>
      <c r="I21" s="157"/>
      <c r="J21" s="157"/>
    </row>
    <row r="22" spans="3:10">
      <c r="C22" s="167" t="s">
        <v>67</v>
      </c>
      <c r="D22" s="72" t="s">
        <v>36</v>
      </c>
      <c r="E22" s="45">
        <v>3</v>
      </c>
      <c r="F22" s="73" t="s">
        <v>68</v>
      </c>
      <c r="G22" s="73" t="s">
        <v>68</v>
      </c>
      <c r="H22" s="73" t="s">
        <v>68</v>
      </c>
      <c r="I22" s="42" t="s">
        <v>68</v>
      </c>
      <c r="J22" s="158">
        <f>J19-SUM(E19:E21)</f>
        <v>31</v>
      </c>
    </row>
    <row r="23" spans="3:10">
      <c r="C23" s="168"/>
      <c r="D23" s="72" t="s">
        <v>38</v>
      </c>
      <c r="E23" s="45">
        <v>2</v>
      </c>
      <c r="F23" s="73" t="s">
        <v>68</v>
      </c>
      <c r="G23" s="73" t="s">
        <v>68</v>
      </c>
      <c r="H23" s="73" t="s">
        <v>68</v>
      </c>
      <c r="I23" s="42" t="s">
        <v>68</v>
      </c>
      <c r="J23" s="159"/>
    </row>
    <row r="24" spans="3:10">
      <c r="C24" s="168"/>
      <c r="D24" s="72" t="s">
        <v>39</v>
      </c>
      <c r="E24" s="45">
        <v>3</v>
      </c>
      <c r="F24" s="73" t="s">
        <v>68</v>
      </c>
      <c r="G24" s="73" t="s">
        <v>68</v>
      </c>
      <c r="H24" s="73" t="s">
        <v>68</v>
      </c>
      <c r="I24" s="42" t="s">
        <v>68</v>
      </c>
      <c r="J24" s="159"/>
    </row>
    <row r="25" spans="3:10">
      <c r="C25" s="168"/>
      <c r="D25" s="72" t="s">
        <v>42</v>
      </c>
      <c r="E25" s="45">
        <v>3</v>
      </c>
      <c r="F25" s="73" t="s">
        <v>68</v>
      </c>
      <c r="G25" s="73" t="s">
        <v>68</v>
      </c>
      <c r="H25" s="73" t="s">
        <v>68</v>
      </c>
      <c r="I25" s="42" t="s">
        <v>68</v>
      </c>
      <c r="J25" s="159"/>
    </row>
    <row r="26" spans="3:10">
      <c r="C26" s="168"/>
      <c r="D26" s="72" t="s">
        <v>43</v>
      </c>
      <c r="E26" s="45">
        <v>1</v>
      </c>
      <c r="F26" s="73" t="s">
        <v>68</v>
      </c>
      <c r="G26" s="73" t="s">
        <v>68</v>
      </c>
      <c r="H26" s="73" t="s">
        <v>68</v>
      </c>
      <c r="I26" s="42" t="s">
        <v>68</v>
      </c>
      <c r="J26" s="159"/>
    </row>
    <row r="27" spans="3:10">
      <c r="C27" s="168"/>
      <c r="D27" s="72" t="s">
        <v>44</v>
      </c>
      <c r="E27" s="45">
        <v>3</v>
      </c>
      <c r="F27" s="73" t="s">
        <v>68</v>
      </c>
      <c r="G27" s="73" t="s">
        <v>68</v>
      </c>
      <c r="H27" s="73" t="s">
        <v>68</v>
      </c>
      <c r="I27" s="42" t="s">
        <v>68</v>
      </c>
      <c r="J27" s="159"/>
    </row>
    <row r="28" spans="3:10">
      <c r="C28" s="168"/>
      <c r="D28" s="72" t="s">
        <v>46</v>
      </c>
      <c r="E28" s="45">
        <v>2</v>
      </c>
      <c r="F28" s="73" t="s">
        <v>68</v>
      </c>
      <c r="G28" s="73" t="s">
        <v>68</v>
      </c>
      <c r="H28" s="73" t="s">
        <v>68</v>
      </c>
      <c r="I28" s="42" t="s">
        <v>68</v>
      </c>
      <c r="J28" s="159"/>
    </row>
    <row r="29" spans="3:10">
      <c r="C29" s="168"/>
      <c r="D29" s="72" t="s">
        <v>47</v>
      </c>
      <c r="E29" s="45">
        <v>4</v>
      </c>
      <c r="F29" s="73" t="s">
        <v>68</v>
      </c>
      <c r="G29" s="73" t="s">
        <v>68</v>
      </c>
      <c r="H29" s="73" t="s">
        <v>68</v>
      </c>
      <c r="I29" s="42" t="s">
        <v>68</v>
      </c>
      <c r="J29" s="159"/>
    </row>
    <row r="30" spans="3:10">
      <c r="C30" s="169"/>
      <c r="D30" s="72" t="s">
        <v>49</v>
      </c>
      <c r="E30" s="45">
        <v>10</v>
      </c>
      <c r="F30" s="73" t="s">
        <v>68</v>
      </c>
      <c r="G30" s="73" t="s">
        <v>68</v>
      </c>
      <c r="H30" s="73" t="s">
        <v>68</v>
      </c>
      <c r="I30" s="42" t="s">
        <v>68</v>
      </c>
      <c r="J30" s="160"/>
    </row>
  </sheetData>
  <mergeCells count="27">
    <mergeCell ref="I4:I8"/>
    <mergeCell ref="I9:I10"/>
    <mergeCell ref="I11:I15"/>
    <mergeCell ref="C16:C18"/>
    <mergeCell ref="G16:G18"/>
    <mergeCell ref="H16:H18"/>
    <mergeCell ref="I16:I18"/>
    <mergeCell ref="G4:G8"/>
    <mergeCell ref="G9:G10"/>
    <mergeCell ref="G11:G15"/>
    <mergeCell ref="H4:H8"/>
    <mergeCell ref="H9:H10"/>
    <mergeCell ref="H11:H15"/>
    <mergeCell ref="C4:C8"/>
    <mergeCell ref="C9:C10"/>
    <mergeCell ref="C11:C15"/>
    <mergeCell ref="J22:J30"/>
    <mergeCell ref="C19:C21"/>
    <mergeCell ref="G19:G21"/>
    <mergeCell ref="H19:H21"/>
    <mergeCell ref="I19:I21"/>
    <mergeCell ref="C22:C30"/>
    <mergeCell ref="J4:J8"/>
    <mergeCell ref="J9:J10"/>
    <mergeCell ref="J11:J15"/>
    <mergeCell ref="J16:J18"/>
    <mergeCell ref="J19:J21"/>
  </mergeCells>
  <hyperlinks>
    <hyperlink ref="D5" r:id="rId1" xr:uid="{F14119DE-F769-4F47-947E-8CED13BDF22B}"/>
    <hyperlink ref="D6" r:id="rId2" xr:uid="{24F166E9-8242-46E8-8724-F698C382E291}"/>
    <hyperlink ref="D7" r:id="rId3" display="Élaboration de la charte de projet " xr:uid="{07CD7765-7B29-40AD-BE21-1F683969C4A3}"/>
    <hyperlink ref="D8" r:id="rId4" xr:uid="{763A60AE-5C95-489E-A8D6-7A613161387D}"/>
    <hyperlink ref="D4" r:id="rId5" xr:uid="{E042BCF4-1A35-4FD5-99E7-B7A4221B637A}"/>
    <hyperlink ref="D11" r:id="rId6" xr:uid="{40A621E5-2550-478E-B531-4CCD0E3ACA7A}"/>
    <hyperlink ref="D12" r:id="rId7" xr:uid="{7E2578D6-ACF7-48E0-9FAB-6C89A06C943E}"/>
    <hyperlink ref="D13" r:id="rId8" xr:uid="{C96F0867-2410-4C64-A62B-84E76E6F4295}"/>
    <hyperlink ref="D14" r:id="rId9" xr:uid="{621A40F9-9559-464C-BD90-9D3EDDB85D68}"/>
    <hyperlink ref="D15" r:id="rId10" xr:uid="{7E468DC6-E020-4A65-809A-6A1F499D7E8C}"/>
    <hyperlink ref="D9" r:id="rId11" xr:uid="{270B1564-B53F-40D3-94F5-42122246E97B}"/>
    <hyperlink ref="D10" r:id="rId12" xr:uid="{65BA6333-A710-4FAE-BDEF-B838FE3FED32}"/>
    <hyperlink ref="D16" r:id="rId13" xr:uid="{DD7734A3-9C99-4C3E-AE36-A860A4F85F76}"/>
    <hyperlink ref="D17" r:id="rId14" xr:uid="{0A03415E-7869-49B9-8DA7-A761439D20E7}"/>
    <hyperlink ref="D18" r:id="rId15" xr:uid="{3B12605D-58D3-4788-B79F-B0EB10A38F92}"/>
    <hyperlink ref="D19" r:id="rId16" xr:uid="{91E9E8C4-4997-40E9-9EA1-A2CCDBAB7DCE}"/>
    <hyperlink ref="D20" r:id="rId17" xr:uid="{EC35DE21-C79E-40CB-86B5-568EF0FDBF52}"/>
    <hyperlink ref="D21" r:id="rId18" xr:uid="{E7DB9553-6A50-43B5-96EA-57873D3AFC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863A-419A-4AA7-BF59-1FB79086E568}">
  <dimension ref="C4:J12"/>
  <sheetViews>
    <sheetView topLeftCell="F1" workbookViewId="0">
      <selection activeCell="I12" sqref="I12"/>
    </sheetView>
  </sheetViews>
  <sheetFormatPr defaultRowHeight="15"/>
  <cols>
    <col min="3" max="3" width="15.28515625" customWidth="1"/>
    <col min="4" max="4" width="51" customWidth="1"/>
    <col min="5" max="5" width="29.28515625" customWidth="1"/>
    <col min="6" max="6" width="26.7109375" customWidth="1"/>
    <col min="7" max="7" width="23.28515625" customWidth="1"/>
    <col min="8" max="8" width="18.42578125" customWidth="1"/>
    <col min="9" max="9" width="15.140625" customWidth="1"/>
    <col min="10" max="10" width="13.28515625" customWidth="1"/>
  </cols>
  <sheetData>
    <row r="4" spans="3:10">
      <c r="C4" s="13" t="s">
        <v>56</v>
      </c>
      <c r="D4" s="44" t="s">
        <v>3</v>
      </c>
      <c r="E4" s="13" t="s">
        <v>4</v>
      </c>
      <c r="F4" s="13" t="s">
        <v>57</v>
      </c>
      <c r="H4" s="76" t="s">
        <v>58</v>
      </c>
      <c r="I4" s="46">
        <f>'Sprints Log'!G4</f>
        <v>10</v>
      </c>
    </row>
    <row r="5" spans="3:10">
      <c r="C5" s="187" t="s">
        <v>62</v>
      </c>
      <c r="D5" s="54" t="s">
        <v>9</v>
      </c>
      <c r="E5" s="46">
        <v>1</v>
      </c>
      <c r="F5" s="47">
        <v>0.5</v>
      </c>
      <c r="H5" s="76" t="s">
        <v>59</v>
      </c>
      <c r="I5" s="46">
        <f>'Sprints Log'!H4</f>
        <v>8</v>
      </c>
    </row>
    <row r="6" spans="3:10">
      <c r="C6" s="187"/>
      <c r="D6" s="54" t="s">
        <v>11</v>
      </c>
      <c r="E6" s="47">
        <v>4</v>
      </c>
      <c r="F6" s="47">
        <v>4</v>
      </c>
    </row>
    <row r="7" spans="3:10">
      <c r="C7" s="187"/>
      <c r="D7" s="54" t="s">
        <v>12</v>
      </c>
      <c r="E7" s="46">
        <v>1</v>
      </c>
      <c r="F7" s="47">
        <v>0.5</v>
      </c>
      <c r="I7" s="74" t="s">
        <v>69</v>
      </c>
      <c r="J7" s="74" t="s">
        <v>70</v>
      </c>
    </row>
    <row r="8" spans="3:10">
      <c r="C8" s="187"/>
      <c r="D8" s="54" t="s">
        <v>13</v>
      </c>
      <c r="E8" s="46">
        <v>3</v>
      </c>
      <c r="F8" s="47">
        <v>2.5</v>
      </c>
      <c r="H8" s="75">
        <v>44900</v>
      </c>
      <c r="I8" s="71">
        <v>10</v>
      </c>
      <c r="J8" s="71">
        <v>10</v>
      </c>
    </row>
    <row r="9" spans="3:10">
      <c r="C9" s="187"/>
      <c r="D9" s="54" t="s">
        <v>14</v>
      </c>
      <c r="E9" s="47">
        <v>1</v>
      </c>
      <c r="F9" s="47">
        <v>0.5</v>
      </c>
      <c r="H9" s="75">
        <v>44901</v>
      </c>
      <c r="I9" s="55">
        <v>8</v>
      </c>
      <c r="J9" s="55">
        <f>J8-3</f>
        <v>7</v>
      </c>
    </row>
    <row r="10" spans="3:10">
      <c r="H10" s="75">
        <v>44902</v>
      </c>
      <c r="I10" s="55">
        <v>6</v>
      </c>
      <c r="J10" s="55">
        <f>J9-2</f>
        <v>5</v>
      </c>
    </row>
    <row r="11" spans="3:10">
      <c r="H11" s="75">
        <v>44903</v>
      </c>
      <c r="I11" s="55">
        <v>4</v>
      </c>
      <c r="J11" s="55">
        <f>J10-3</f>
        <v>2</v>
      </c>
    </row>
    <row r="12" spans="3:10">
      <c r="H12" s="75">
        <v>44904</v>
      </c>
      <c r="I12" s="55">
        <v>2</v>
      </c>
      <c r="J12" s="55">
        <f>J11-2</f>
        <v>0</v>
      </c>
    </row>
  </sheetData>
  <mergeCells count="1">
    <mergeCell ref="C5:C9"/>
  </mergeCells>
  <hyperlinks>
    <hyperlink ref="D6" r:id="rId1" xr:uid="{16C43790-6366-42A0-9A8E-D22D45C6F865}"/>
    <hyperlink ref="D7" r:id="rId2" xr:uid="{C989E5A3-E466-4FCD-8ABC-CB9ECF1CD742}"/>
    <hyperlink ref="D8" r:id="rId3" display="Élaboration de la charte de projet " xr:uid="{28FCBF17-9B2A-403A-8ECF-1F81C3791EBA}"/>
    <hyperlink ref="D9" r:id="rId4" xr:uid="{D062A869-4588-4668-82C0-2A6B3D3E3713}"/>
    <hyperlink ref="D5" r:id="rId5" xr:uid="{6F10C151-E7D3-4A67-A7CB-ACE7E621A6F2}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71214-C458-4E83-A602-B8546CEA5D63}">
  <dimension ref="C4:J12"/>
  <sheetViews>
    <sheetView topLeftCell="D1" workbookViewId="0">
      <selection activeCell="H8" sqref="H8:H12"/>
    </sheetView>
  </sheetViews>
  <sheetFormatPr defaultRowHeight="15"/>
  <cols>
    <col min="3" max="3" width="15.28515625" customWidth="1"/>
    <col min="4" max="4" width="51" customWidth="1"/>
    <col min="5" max="5" width="29.28515625" customWidth="1"/>
    <col min="6" max="6" width="26.7109375" customWidth="1"/>
    <col min="7" max="7" width="23.28515625" customWidth="1"/>
    <col min="8" max="8" width="18.42578125" customWidth="1"/>
    <col min="9" max="9" width="15.140625" customWidth="1"/>
    <col min="10" max="10" width="13.28515625" customWidth="1"/>
  </cols>
  <sheetData>
    <row r="4" spans="3:10">
      <c r="C4" s="13" t="s">
        <v>56</v>
      </c>
      <c r="D4" s="44" t="s">
        <v>3</v>
      </c>
      <c r="E4" s="13" t="s">
        <v>4</v>
      </c>
      <c r="F4" s="13" t="s">
        <v>57</v>
      </c>
      <c r="H4" s="76" t="s">
        <v>58</v>
      </c>
      <c r="I4" s="46">
        <f>'Sprints Log'!G9</f>
        <v>8</v>
      </c>
    </row>
    <row r="5" spans="3:10">
      <c r="C5" s="188" t="s">
        <v>63</v>
      </c>
      <c r="D5" s="48" t="s">
        <v>15</v>
      </c>
      <c r="E5" s="49">
        <v>3</v>
      </c>
      <c r="F5" s="49">
        <v>3.5</v>
      </c>
      <c r="H5" s="76" t="s">
        <v>59</v>
      </c>
      <c r="I5" s="46">
        <f>'Sprints Log'!H9</f>
        <v>8</v>
      </c>
    </row>
    <row r="6" spans="3:10">
      <c r="C6" s="188"/>
      <c r="D6" s="48" t="s">
        <v>16</v>
      </c>
      <c r="E6" s="49">
        <v>5</v>
      </c>
      <c r="F6" s="49">
        <v>4.5</v>
      </c>
    </row>
    <row r="7" spans="3:10">
      <c r="I7" s="74" t="s">
        <v>69</v>
      </c>
      <c r="J7" s="74" t="s">
        <v>70</v>
      </c>
    </row>
    <row r="8" spans="3:10">
      <c r="H8" s="75">
        <v>44907</v>
      </c>
      <c r="I8" s="71">
        <v>8</v>
      </c>
      <c r="J8" s="71">
        <v>8</v>
      </c>
    </row>
    <row r="9" spans="3:10">
      <c r="H9" s="75">
        <v>44908</v>
      </c>
      <c r="I9" s="55">
        <v>6</v>
      </c>
      <c r="J9" s="55">
        <f>J8-2</f>
        <v>6</v>
      </c>
    </row>
    <row r="10" spans="3:10">
      <c r="H10" s="75">
        <v>44909</v>
      </c>
      <c r="I10" s="55">
        <v>4</v>
      </c>
      <c r="J10" s="55">
        <f>J9-0</f>
        <v>6</v>
      </c>
    </row>
    <row r="11" spans="3:10">
      <c r="H11" s="75">
        <v>44910</v>
      </c>
      <c r="I11" s="55">
        <v>2</v>
      </c>
      <c r="J11" s="55">
        <f>J10-3.5</f>
        <v>2.5</v>
      </c>
    </row>
    <row r="12" spans="3:10">
      <c r="H12" s="75">
        <v>44911</v>
      </c>
      <c r="I12" s="55">
        <v>0</v>
      </c>
      <c r="J12" s="55">
        <f>J11-2.5</f>
        <v>0</v>
      </c>
    </row>
  </sheetData>
  <mergeCells count="1">
    <mergeCell ref="C5:C6"/>
  </mergeCells>
  <hyperlinks>
    <hyperlink ref="D5" r:id="rId1" xr:uid="{2B900B6B-65E7-4FDF-927A-4459049BC2BE}"/>
    <hyperlink ref="D6" r:id="rId2" xr:uid="{3DB23D13-8571-4E63-870B-2C930B613962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12F79-C9CD-4F10-810A-1B2C5C6BC165}">
  <dimension ref="C4:J12"/>
  <sheetViews>
    <sheetView topLeftCell="D1" workbookViewId="0">
      <selection activeCell="H8" sqref="H8:H12"/>
    </sheetView>
  </sheetViews>
  <sheetFormatPr defaultRowHeight="15"/>
  <cols>
    <col min="3" max="3" width="15.28515625" customWidth="1"/>
    <col min="4" max="4" width="51" customWidth="1"/>
    <col min="5" max="5" width="29.28515625" customWidth="1"/>
    <col min="6" max="6" width="26.7109375" customWidth="1"/>
    <col min="7" max="7" width="23.28515625" customWidth="1"/>
    <col min="8" max="8" width="18.42578125" customWidth="1"/>
    <col min="9" max="9" width="15.140625" customWidth="1"/>
    <col min="10" max="10" width="13.28515625" customWidth="1"/>
  </cols>
  <sheetData>
    <row r="4" spans="3:10">
      <c r="C4" s="13" t="s">
        <v>56</v>
      </c>
      <c r="D4" s="44" t="s">
        <v>3</v>
      </c>
      <c r="E4" s="13" t="s">
        <v>4</v>
      </c>
      <c r="F4" s="15" t="s">
        <v>57</v>
      </c>
      <c r="H4" s="76" t="s">
        <v>58</v>
      </c>
      <c r="I4" s="46">
        <f>'Sprints Log'!G11</f>
        <v>10</v>
      </c>
    </row>
    <row r="5" spans="3:10">
      <c r="C5" s="184" t="s">
        <v>64</v>
      </c>
      <c r="D5" s="50" t="s">
        <v>18</v>
      </c>
      <c r="E5" s="59">
        <v>1</v>
      </c>
      <c r="F5" s="52">
        <v>0.5</v>
      </c>
      <c r="H5" s="76" t="s">
        <v>59</v>
      </c>
      <c r="I5" s="46">
        <f>'Sprints Log'!H11</f>
        <v>7.5</v>
      </c>
    </row>
    <row r="6" spans="3:10">
      <c r="C6" s="185"/>
      <c r="D6" s="50" t="s">
        <v>19</v>
      </c>
      <c r="E6" s="59">
        <v>4</v>
      </c>
      <c r="F6" s="52">
        <v>3</v>
      </c>
    </row>
    <row r="7" spans="3:10">
      <c r="C7" s="185"/>
      <c r="D7" s="50" t="s">
        <v>20</v>
      </c>
      <c r="E7" s="59">
        <v>3</v>
      </c>
      <c r="F7" s="52">
        <v>3</v>
      </c>
      <c r="I7" s="74" t="s">
        <v>69</v>
      </c>
      <c r="J7" s="74" t="s">
        <v>70</v>
      </c>
    </row>
    <row r="8" spans="3:10">
      <c r="C8" s="185"/>
      <c r="D8" s="50" t="s">
        <v>22</v>
      </c>
      <c r="E8" s="59">
        <v>1</v>
      </c>
      <c r="F8" s="52">
        <v>0.5</v>
      </c>
      <c r="H8" s="75">
        <v>44914</v>
      </c>
      <c r="I8" s="71">
        <v>10</v>
      </c>
      <c r="J8" s="71">
        <v>10</v>
      </c>
    </row>
    <row r="9" spans="3:10">
      <c r="C9" s="186"/>
      <c r="D9" s="50" t="s">
        <v>23</v>
      </c>
      <c r="E9" s="59">
        <v>1</v>
      </c>
      <c r="F9" s="77">
        <v>0.5</v>
      </c>
      <c r="H9" s="75">
        <v>44915</v>
      </c>
      <c r="I9" s="55">
        <v>8</v>
      </c>
      <c r="J9" s="55">
        <f>J8-3.5</f>
        <v>6.5</v>
      </c>
    </row>
    <row r="10" spans="3:10">
      <c r="H10" s="75">
        <v>44916</v>
      </c>
      <c r="I10" s="55">
        <v>6</v>
      </c>
      <c r="J10" s="55">
        <f>J9-0</f>
        <v>6.5</v>
      </c>
    </row>
    <row r="11" spans="3:10">
      <c r="H11" s="75">
        <v>44917</v>
      </c>
      <c r="I11" s="55">
        <v>4</v>
      </c>
      <c r="J11" s="55">
        <f>J10-3</f>
        <v>3.5</v>
      </c>
    </row>
    <row r="12" spans="3:10">
      <c r="H12" s="75">
        <v>44918</v>
      </c>
      <c r="I12" s="55">
        <v>2</v>
      </c>
      <c r="J12" s="55">
        <f>J11-3.5</f>
        <v>0</v>
      </c>
    </row>
  </sheetData>
  <mergeCells count="1">
    <mergeCell ref="C5:C9"/>
  </mergeCells>
  <hyperlinks>
    <hyperlink ref="D5" r:id="rId1" xr:uid="{07EADD87-66B1-4A3C-99FD-CD9F1F15A6CD}"/>
    <hyperlink ref="D6" r:id="rId2" xr:uid="{28E46131-C9EA-4F52-89E2-A1DC070BBE75}"/>
    <hyperlink ref="D7" r:id="rId3" xr:uid="{BA444BD4-B006-4390-A56E-D79EB5E7FC53}"/>
    <hyperlink ref="D8" r:id="rId4" xr:uid="{852ED396-B885-475E-8B19-B99C1A7AF41B}"/>
    <hyperlink ref="D9" r:id="rId5" xr:uid="{00A5D73C-D0A0-4090-92CE-AEDBDE93BF0B}"/>
  </hyperlinks>
  <pageMargins left="0.7" right="0.7" top="0.75" bottom="0.75" header="0.3" footer="0.3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0819-F2AF-4084-AEB5-43E69AE19A08}">
  <dimension ref="C4:J12"/>
  <sheetViews>
    <sheetView topLeftCell="D1" workbookViewId="0">
      <selection activeCell="R24" sqref="R24"/>
    </sheetView>
  </sheetViews>
  <sheetFormatPr defaultRowHeight="15"/>
  <cols>
    <col min="3" max="3" width="15.28515625" customWidth="1"/>
    <col min="4" max="4" width="51" customWidth="1"/>
    <col min="5" max="5" width="29.28515625" customWidth="1"/>
    <col min="6" max="6" width="26.7109375" customWidth="1"/>
    <col min="7" max="7" width="23.28515625" customWidth="1"/>
    <col min="8" max="8" width="18.42578125" customWidth="1"/>
    <col min="9" max="9" width="15.140625" customWidth="1"/>
    <col min="10" max="10" width="13.28515625" customWidth="1"/>
  </cols>
  <sheetData>
    <row r="4" spans="3:10">
      <c r="C4" s="13" t="s">
        <v>56</v>
      </c>
      <c r="D4" s="44" t="s">
        <v>3</v>
      </c>
      <c r="E4" s="13" t="s">
        <v>4</v>
      </c>
      <c r="F4" s="15" t="s">
        <v>57</v>
      </c>
      <c r="H4" s="76" t="s">
        <v>58</v>
      </c>
      <c r="I4" s="46">
        <f>'Sprints Log'!G16</f>
        <v>7.5</v>
      </c>
    </row>
    <row r="5" spans="3:10">
      <c r="C5" s="170" t="s">
        <v>65</v>
      </c>
      <c r="D5" s="64" t="s">
        <v>25</v>
      </c>
      <c r="E5" s="65">
        <v>2</v>
      </c>
      <c r="F5" s="66">
        <v>1.5</v>
      </c>
      <c r="H5" s="76" t="s">
        <v>59</v>
      </c>
      <c r="I5" s="46">
        <f>'Sprints Log'!H16</f>
        <v>5</v>
      </c>
    </row>
    <row r="6" spans="3:10">
      <c r="C6" s="171"/>
      <c r="D6" s="67" t="s">
        <v>28</v>
      </c>
      <c r="E6" s="65">
        <v>2</v>
      </c>
      <c r="F6" s="66">
        <v>1</v>
      </c>
    </row>
    <row r="7" spans="3:10">
      <c r="C7" s="172"/>
      <c r="D7" s="67" t="s">
        <v>29</v>
      </c>
      <c r="E7" s="65">
        <v>3</v>
      </c>
      <c r="F7" s="66">
        <v>2.5</v>
      </c>
      <c r="I7" s="74" t="s">
        <v>69</v>
      </c>
      <c r="J7" s="74" t="s">
        <v>70</v>
      </c>
    </row>
    <row r="8" spans="3:10">
      <c r="H8" s="75">
        <v>44921</v>
      </c>
      <c r="I8" s="71">
        <v>7.5</v>
      </c>
      <c r="J8" s="71">
        <v>7.5</v>
      </c>
    </row>
    <row r="9" spans="3:10">
      <c r="H9" s="75">
        <v>44922</v>
      </c>
      <c r="I9" s="55">
        <f>I8-1.5</f>
        <v>6</v>
      </c>
      <c r="J9" s="55">
        <f>J8-2</f>
        <v>5.5</v>
      </c>
    </row>
    <row r="10" spans="3:10">
      <c r="H10" s="75">
        <v>44923</v>
      </c>
      <c r="I10" s="55">
        <f t="shared" ref="I10:I12" si="0">I9-1.5</f>
        <v>4.5</v>
      </c>
      <c r="J10" s="55">
        <f>J9-2</f>
        <v>3.5</v>
      </c>
    </row>
    <row r="11" spans="3:10">
      <c r="H11" s="75">
        <v>44924</v>
      </c>
      <c r="I11" s="55">
        <f t="shared" si="0"/>
        <v>3</v>
      </c>
      <c r="J11" s="55">
        <f>J10-2</f>
        <v>1.5</v>
      </c>
    </row>
    <row r="12" spans="3:10">
      <c r="H12" s="75">
        <v>44925</v>
      </c>
      <c r="I12" s="55">
        <f t="shared" si="0"/>
        <v>1.5</v>
      </c>
      <c r="J12" s="55">
        <f>J11-1.5</f>
        <v>0</v>
      </c>
    </row>
  </sheetData>
  <mergeCells count="1">
    <mergeCell ref="C5:C7"/>
  </mergeCells>
  <hyperlinks>
    <hyperlink ref="D5" r:id="rId1" xr:uid="{E5DB9C8B-2B55-478D-B730-0E9FF802CA7D}"/>
    <hyperlink ref="D6" r:id="rId2" xr:uid="{0E4FE377-84D9-4DE3-BE1A-C4F7D6A2EE48}"/>
    <hyperlink ref="D7" r:id="rId3" xr:uid="{83CDF7E6-50D6-437B-8946-8A297553C3A7}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8FFC-7E87-473D-8FB1-35C01AA161FF}">
  <dimension ref="C4:J12"/>
  <sheetViews>
    <sheetView topLeftCell="D1" workbookViewId="0">
      <selection activeCell="K16" sqref="K16"/>
    </sheetView>
  </sheetViews>
  <sheetFormatPr defaultRowHeight="15"/>
  <cols>
    <col min="3" max="3" width="15.28515625" customWidth="1"/>
    <col min="4" max="4" width="51" customWidth="1"/>
    <col min="5" max="5" width="29.28515625" customWidth="1"/>
    <col min="6" max="6" width="26.7109375" customWidth="1"/>
    <col min="7" max="7" width="23.28515625" customWidth="1"/>
    <col min="8" max="8" width="18.42578125" customWidth="1"/>
    <col min="9" max="9" width="15.140625" customWidth="1"/>
    <col min="10" max="10" width="13.28515625" customWidth="1"/>
  </cols>
  <sheetData>
    <row r="4" spans="3:10">
      <c r="C4" s="13" t="s">
        <v>56</v>
      </c>
      <c r="D4" s="44" t="s">
        <v>3</v>
      </c>
      <c r="E4" s="13" t="s">
        <v>4</v>
      </c>
      <c r="F4" s="15" t="s">
        <v>57</v>
      </c>
      <c r="H4" s="76" t="s">
        <v>58</v>
      </c>
      <c r="I4" s="78">
        <f>'Sprints Log'!G19</f>
        <v>6.6666666666666661</v>
      </c>
    </row>
    <row r="5" spans="3:10">
      <c r="C5" s="170" t="s">
        <v>65</v>
      </c>
      <c r="D5" s="64" t="s">
        <v>25</v>
      </c>
      <c r="E5" s="65">
        <v>2</v>
      </c>
      <c r="F5" s="66">
        <v>1.5</v>
      </c>
      <c r="H5" s="76" t="s">
        <v>59</v>
      </c>
      <c r="I5" s="46">
        <f>'Sprints Log'!H19</f>
        <v>5.5</v>
      </c>
    </row>
    <row r="6" spans="3:10">
      <c r="C6" s="171"/>
      <c r="D6" s="67" t="s">
        <v>28</v>
      </c>
      <c r="E6" s="65">
        <v>2</v>
      </c>
      <c r="F6" s="66">
        <v>1</v>
      </c>
    </row>
    <row r="7" spans="3:10">
      <c r="C7" s="172"/>
      <c r="D7" s="67" t="s">
        <v>29</v>
      </c>
      <c r="E7" s="65">
        <v>3</v>
      </c>
      <c r="F7" s="66">
        <v>2.5</v>
      </c>
      <c r="I7" s="74" t="s">
        <v>69</v>
      </c>
      <c r="J7" s="74" t="s">
        <v>70</v>
      </c>
    </row>
    <row r="8" spans="3:10">
      <c r="H8" s="75">
        <v>44928</v>
      </c>
      <c r="I8" s="71">
        <v>6.67</v>
      </c>
      <c r="J8" s="71">
        <v>6.67</v>
      </c>
    </row>
    <row r="9" spans="3:10">
      <c r="H9" s="75">
        <v>44929</v>
      </c>
      <c r="I9" s="63">
        <f>I8-1.334</f>
        <v>5.3360000000000003</v>
      </c>
      <c r="J9" s="55">
        <f>J8-2</f>
        <v>4.67</v>
      </c>
    </row>
    <row r="10" spans="3:10">
      <c r="H10" s="75">
        <v>44930</v>
      </c>
      <c r="I10" s="63">
        <f t="shared" ref="I10:I12" si="0">I9-1.334</f>
        <v>4.0020000000000007</v>
      </c>
      <c r="J10" s="55">
        <f>J9-1.5</f>
        <v>3.17</v>
      </c>
    </row>
    <row r="11" spans="3:10">
      <c r="H11" s="75">
        <v>44931</v>
      </c>
      <c r="I11" s="63">
        <f t="shared" si="0"/>
        <v>2.6680000000000006</v>
      </c>
      <c r="J11" s="55">
        <f>J10-2.5</f>
        <v>0.66999999999999993</v>
      </c>
    </row>
    <row r="12" spans="3:10">
      <c r="H12" s="75">
        <v>44932</v>
      </c>
      <c r="I12" s="63">
        <f t="shared" si="0"/>
        <v>1.3340000000000005</v>
      </c>
      <c r="J12" s="55">
        <f>J11-0.67</f>
        <v>0</v>
      </c>
    </row>
  </sheetData>
  <mergeCells count="1">
    <mergeCell ref="C5:C7"/>
  </mergeCells>
  <hyperlinks>
    <hyperlink ref="D5" r:id="rId1" xr:uid="{BEA7BCE8-B3A2-4ADF-84E8-BFAE9D181184}"/>
    <hyperlink ref="D6" r:id="rId2" xr:uid="{3E42B756-51E8-421E-9CEF-873B7A342744}"/>
    <hyperlink ref="D7" r:id="rId3" xr:uid="{D229A317-F68F-48A5-9FE0-55FA87AE9D8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2023-01-09T13:08:14Z</dcterms:created>
  <dcterms:modified xsi:type="dcterms:W3CDTF">2023-01-20T17:42:24Z</dcterms:modified>
  <cp:category/>
  <cp:contentStatus/>
</cp:coreProperties>
</file>